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485" windowWidth="11430" windowHeight="10935" firstSheet="2" activeTab="2"/>
  </bookViews>
  <sheets>
    <sheet name="TM_Sheet1" sheetId="1" state="veryHidden" r:id="rId1"/>
    <sheet name="TM_Grafy" sheetId="2" state="veryHidden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<sst xmlns="http://schemas.openxmlformats.org/spreadsheetml/2006/main" count="115" uniqueCount="92">
  <si>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</si>
  <si>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</si>
  <si>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</si>
  <si>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</si>
  <si>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</si>
  <si>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</si>
  <si>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</si>
  <si>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</si>
  <si>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</si>
  <si>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</si>
  <si>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</si>
  <si>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</si>
  <si>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</si>
  <si>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</si>
  <si>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</si>
  <si>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</si>
  <si>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</si>
  <si>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</si>
  <si>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</si>
  <si>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</si>
  <si>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</si>
  <si>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302 / 1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</si>
  <si>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</si>
  <si>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</si>
  <si>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</si>
  <si>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</si>
  <si>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</si>
  <si>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</si>
  <si>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</si>
  <si>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</si>
  <si>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</si>
  <si>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</si>
  <si>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</si>
  <si>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</si>
  <si>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</si>
  <si>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</si>
  <si>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</si>
  <si>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</si>
  <si>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</si>
  <si>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</si>
  <si>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</si>
  <si>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</si>
  <si>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</si>
  <si>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</si>
  <si>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</si>
  <si>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</si>
  <si>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</si>
  <si>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</si>
  <si>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</si>
  <si>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</si>
  <si>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</si>
  <si>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</si>
  <si>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</si>
  <si>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</si>
  <si>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</si>
  <si>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</si>
  <si>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</si>
  <si>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</si>
  <si>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</si>
  <si>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</si>
  <si>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</si>
  <si>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</si>
  <si>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</si>
  <si>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</si>
  <si>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</si>
  <si>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</si>
  <si>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</si>
  <si>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395/2</t>
  </si>
  <si>
    <t>461 / 2</t>
  </si>
  <si>
    <t>338 / 2</t>
  </si>
  <si>
    <t>1 609/3</t>
  </si>
  <si>
    <t>190-248 / 2</t>
  </si>
  <si>
    <t>684/2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</si>
  <si>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</si>
  <si>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</si>
  <si>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</si>
  <si>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 xml:space="preserve">Posláním organizace je seznamování široké veřejnosti s astronomií a příbuznými přírodními a technickými vědami          - 3 objekty </t>
  </si>
  <si>
    <t>Zabezpečuje ochranu, údržbu, rehabilitaci a prezentaci části historického areálu NKP Vyšehrad ve vlastnictví hl.m.Prahy - 4 objekty (stálé expozice, výstavy, pohlídkový okruh)</t>
  </si>
  <si>
    <r>
      <t xml:space="preserve">Krajská knihovna HMP, poskytuje veřejné knihovnické, informační a další služby - 40 </t>
    </r>
    <r>
      <rPr>
        <sz val="12"/>
        <rFont val="Arial"/>
        <family val="2"/>
      </rPr>
      <t>poboček + 3 bibliobusy</t>
    </r>
  </si>
  <si>
    <t>Galerie s krajskou působností, provádí shromažďování, vystavování a restaurování děl výtvarného umění          - 9 objektů (výstavy nebo stálé expozice)</t>
  </si>
  <si>
    <t>Počet výstav (výpůjček) /akcí (stálých expozic)</t>
  </si>
  <si>
    <t>*)</t>
  </si>
  <si>
    <t>*) akce, výstavy, vycházky, expozice, veletrhy, čtenáři, výpůjčky</t>
  </si>
  <si>
    <t>Muzeum s krajskou působností, provádí shromažďování, odborná správa a zpracování muzejních sbírek                 - 11 objektů (stálé expozice, výstavy, další akce)</t>
  </si>
  <si>
    <t xml:space="preserve">Srovnání výsledků hospodaření příspěvkových organizací v působnosti OZV MHMP v r. 2016 - (hlavní činnost) </t>
  </si>
  <si>
    <t xml:space="preserve">                                                         Souhrnná tabulka ukazatelů příspěvkových organizací za r. 2016</t>
  </si>
  <si>
    <t xml:space="preserve"> Souhrnná tabulka ukazatelů příspěvkových organizací za r. 2016</t>
  </si>
  <si>
    <t>28/1/510/4/25</t>
  </si>
  <si>
    <t>22/451/9</t>
  </si>
  <si>
    <t>7/431/1</t>
  </si>
  <si>
    <t>21/1</t>
  </si>
  <si>
    <t>364-400/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</si>
</sst>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5" xfId="46" applyNumberFormat="1" applyFont="1" applyFill="1" applyBorder="1" applyAlignment="1">
      <alignment vertical="center"/>
      <protection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6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48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wrapText="1"/>
    </xf>
    <xf numFmtId="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horizontal="right" vertical="center" wrapText="1"/>
    </xf>
    <xf numFmtId="9" fontId="11" fillId="0" borderId="10" xfId="0" applyNumberFormat="1" applyFont="1" applyFill="1" applyBorder="1" applyAlignment="1">
      <alignment horizontal="right" vertical="center" wrapText="1"/>
    </xf>
    <xf numFmtId="9" fontId="11" fillId="0" borderId="10" xfId="48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4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4" fillId="6" borderId="10" xfId="46" applyNumberFormat="1" applyFont="1" applyFill="1" applyBorder="1" applyAlignment="1">
      <alignment horizontal="right" vertical="center"/>
      <protection/>
    </xf>
    <xf numFmtId="3" fontId="11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3" fontId="11" fillId="6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8" fillId="0" borderId="16" xfId="46" applyNumberFormat="1" applyFont="1" applyFill="1" applyBorder="1" applyAlignment="1">
      <alignment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0" borderId="10" xfId="0" applyNumberFormat="1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5"/>
  <sheetViews>
    <sheetView tabSelected="1" zoomScale="55" zoomScaleNormal="55" zoomScalePageLayoutView="0" workbookViewId="0" topLeftCell="B1">
      <selection activeCell="O40" sqref="O40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6.28125" style="0" customWidth="1"/>
    <col min="4" max="4" width="15.7109375" style="0" customWidth="1"/>
    <col min="5" max="5" width="16.28125" style="0" customWidth="1"/>
    <col min="6" max="6" width="18.140625" style="0" customWidth="1"/>
    <col min="7" max="7" width="16.140625" style="0" customWidth="1"/>
    <col min="8" max="8" width="16.8515625" style="0" customWidth="1"/>
    <col min="9" max="10" width="18.28125" style="0" customWidth="1"/>
    <col min="11" max="11" width="15.7109375" style="0" customWidth="1"/>
    <col min="12" max="12" width="16.57421875" style="0" customWidth="1"/>
    <col min="13" max="13" width="20.00390625" style="0" customWidth="1"/>
    <col min="14" max="14" width="12.7109375" style="0" customWidth="1"/>
    <col min="18" max="18" width="84.421875" style="0" customWidth="1"/>
  </cols>
  <sheetData>
    <row r="2" spans="2:13" ht="39.75" customHeight="1">
      <c r="B2" s="131" t="s">
        <v>84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ht="20.25">
      <c r="B3" s="11" t="s">
        <v>85</v>
      </c>
    </row>
    <row r="4" spans="2:13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1" t="s">
        <v>37</v>
      </c>
      <c r="M4" s="5" t="s">
        <v>48</v>
      </c>
    </row>
    <row r="5" spans="2:21" ht="20.25" customHeight="1">
      <c r="B5" s="59" t="s">
        <v>73</v>
      </c>
      <c r="C5" s="7"/>
      <c r="D5" s="7"/>
      <c r="E5" s="47"/>
      <c r="F5" s="7"/>
      <c r="G5" s="7"/>
      <c r="H5" s="7"/>
      <c r="I5" s="7"/>
      <c r="J5" s="7"/>
      <c r="K5" s="7"/>
      <c r="L5" s="7"/>
      <c r="M5" s="47"/>
      <c r="N5" s="120"/>
      <c r="Q5" s="63"/>
      <c r="R5" s="63"/>
      <c r="S5" s="63"/>
      <c r="T5" s="63"/>
      <c r="U5" s="63"/>
    </row>
    <row r="6" spans="2:21" ht="20.25" customHeight="1">
      <c r="B6" s="60" t="s">
        <v>57</v>
      </c>
      <c r="C6" s="105">
        <v>21995.4</v>
      </c>
      <c r="D6" s="105">
        <v>41137.2</v>
      </c>
      <c r="E6" s="106">
        <v>36914.9</v>
      </c>
      <c r="F6" s="105">
        <v>20993.9</v>
      </c>
      <c r="G6" s="105">
        <v>60449.6</v>
      </c>
      <c r="H6" s="105">
        <v>39193.4</v>
      </c>
      <c r="I6" s="105">
        <v>15020.7</v>
      </c>
      <c r="J6" s="106">
        <v>70282.4</v>
      </c>
      <c r="K6" s="105">
        <v>33203.1</v>
      </c>
      <c r="L6" s="105">
        <v>59155.4</v>
      </c>
      <c r="M6" s="105">
        <v>105607.9</v>
      </c>
      <c r="N6" s="120"/>
      <c r="Q6" s="63"/>
      <c r="R6" s="68"/>
      <c r="S6" s="63"/>
      <c r="T6" s="63"/>
      <c r="U6" s="63"/>
    </row>
    <row r="7" spans="2:21" ht="20.25" customHeight="1">
      <c r="B7" s="60" t="s">
        <v>55</v>
      </c>
      <c r="C7" s="107">
        <v>8621</v>
      </c>
      <c r="D7" s="107">
        <v>22056</v>
      </c>
      <c r="E7" s="106">
        <v>9023</v>
      </c>
      <c r="F7" s="107">
        <v>7830</v>
      </c>
      <c r="G7" s="107">
        <v>41446.5</v>
      </c>
      <c r="H7" s="107">
        <v>20009</v>
      </c>
      <c r="I7" s="107">
        <v>8768</v>
      </c>
      <c r="J7" s="118">
        <v>38718</v>
      </c>
      <c r="K7" s="107">
        <v>7972</v>
      </c>
      <c r="L7" s="107">
        <v>96094</v>
      </c>
      <c r="M7" s="105">
        <v>26814</v>
      </c>
      <c r="N7" s="120"/>
      <c r="P7" s="37"/>
      <c r="Q7" s="63"/>
      <c r="R7" s="68"/>
      <c r="S7" s="63"/>
      <c r="T7" s="63"/>
      <c r="U7" s="63"/>
    </row>
    <row r="8" spans="2:21" ht="20.25" customHeight="1">
      <c r="B8" s="60" t="s">
        <v>52</v>
      </c>
      <c r="C8" s="38">
        <v>7892</v>
      </c>
      <c r="D8" s="38">
        <v>14308</v>
      </c>
      <c r="E8" s="48">
        <v>8662</v>
      </c>
      <c r="F8" s="38">
        <v>7530</v>
      </c>
      <c r="G8" s="38">
        <v>38662</v>
      </c>
      <c r="H8" s="38">
        <v>17150</v>
      </c>
      <c r="I8" s="38">
        <v>8351</v>
      </c>
      <c r="J8" s="38">
        <v>32983</v>
      </c>
      <c r="K8" s="38">
        <v>7252</v>
      </c>
      <c r="L8" s="38">
        <v>85413</v>
      </c>
      <c r="M8" s="38">
        <v>25559</v>
      </c>
      <c r="N8" s="120"/>
      <c r="P8" s="37"/>
      <c r="Q8" s="63"/>
      <c r="R8" s="68"/>
      <c r="S8" s="63"/>
      <c r="T8" s="63"/>
      <c r="U8" s="63"/>
    </row>
    <row r="9" spans="2:21" ht="20.25" customHeight="1">
      <c r="B9" s="60" t="s">
        <v>54</v>
      </c>
      <c r="C9" s="107">
        <v>31492.8</v>
      </c>
      <c r="D9" s="108">
        <v>63341</v>
      </c>
      <c r="E9" s="106">
        <v>46622</v>
      </c>
      <c r="F9" s="108">
        <v>27950.3</v>
      </c>
      <c r="G9" s="108">
        <v>101092.1</v>
      </c>
      <c r="H9" s="108">
        <v>55613.4</v>
      </c>
      <c r="I9" s="108">
        <v>24921</v>
      </c>
      <c r="J9" s="107">
        <v>109745</v>
      </c>
      <c r="K9" s="108">
        <v>41700.8</v>
      </c>
      <c r="L9" s="108">
        <v>154910.6</v>
      </c>
      <c r="M9" s="109">
        <v>124317.6</v>
      </c>
      <c r="N9" s="120"/>
      <c r="Q9" s="63"/>
      <c r="R9" s="66"/>
      <c r="S9" s="63"/>
      <c r="T9" s="63"/>
      <c r="U9" s="63"/>
    </row>
    <row r="10" spans="2:21" ht="33.75" customHeight="1">
      <c r="B10" s="61" t="s">
        <v>56</v>
      </c>
      <c r="C10" s="38">
        <f>23252*12</f>
        <v>279024</v>
      </c>
      <c r="D10" s="38">
        <f>26857*12</f>
        <v>322284</v>
      </c>
      <c r="E10" s="136">
        <f>21597*12</f>
        <v>259164</v>
      </c>
      <c r="F10" s="38">
        <f>24997*12</f>
        <v>299964</v>
      </c>
      <c r="G10" s="38">
        <f>22875*12</f>
        <v>274500</v>
      </c>
      <c r="H10" s="38">
        <f>25217*12</f>
        <v>302604</v>
      </c>
      <c r="I10" s="38">
        <f>27000*12</f>
        <v>324000</v>
      </c>
      <c r="J10" s="38">
        <f>21832*12</f>
        <v>261984</v>
      </c>
      <c r="K10" s="38">
        <f>23745*12</f>
        <v>284940</v>
      </c>
      <c r="L10" s="38">
        <f>21748*12</f>
        <v>260976</v>
      </c>
      <c r="M10" s="38">
        <f>34041*12</f>
        <v>408492</v>
      </c>
      <c r="N10" s="120"/>
      <c r="Q10" s="63"/>
      <c r="R10" s="67"/>
      <c r="S10" s="63"/>
      <c r="T10" s="63"/>
      <c r="U10" s="63"/>
    </row>
    <row r="11" spans="2:21" ht="20.25" customHeight="1">
      <c r="B11" s="60" t="s">
        <v>59</v>
      </c>
      <c r="C11" s="110">
        <f>SUM(C7/C9)</f>
        <v>0.2737451099933953</v>
      </c>
      <c r="D11" s="110">
        <f aca="true" t="shared" si="0" ref="D11:M11">SUM(D7/D9)</f>
        <v>0.34821047978402614</v>
      </c>
      <c r="E11" s="110">
        <f t="shared" si="0"/>
        <v>0.1935352408734074</v>
      </c>
      <c r="F11" s="110">
        <f t="shared" si="0"/>
        <v>0.28014010583070664</v>
      </c>
      <c r="G11" s="110">
        <f t="shared" si="0"/>
        <v>0.4099875262260849</v>
      </c>
      <c r="H11" s="110">
        <f t="shared" si="0"/>
        <v>0.3597873893701877</v>
      </c>
      <c r="I11" s="110">
        <f t="shared" si="0"/>
        <v>0.35183178845150676</v>
      </c>
      <c r="J11" s="110">
        <f t="shared" si="0"/>
        <v>0.3527996719668322</v>
      </c>
      <c r="K11" s="110">
        <f t="shared" si="0"/>
        <v>0.19117139239534972</v>
      </c>
      <c r="L11" s="110">
        <f t="shared" si="0"/>
        <v>0.6203190743564352</v>
      </c>
      <c r="M11" s="110">
        <f t="shared" si="0"/>
        <v>0.21568949207513657</v>
      </c>
      <c r="N11" s="120"/>
      <c r="Q11" s="63"/>
      <c r="R11" s="68"/>
      <c r="S11" s="63"/>
      <c r="T11" s="63"/>
      <c r="U11" s="63"/>
    </row>
    <row r="12" spans="2:21" ht="20.25">
      <c r="B12" s="2" t="s">
        <v>6</v>
      </c>
      <c r="C12" s="39"/>
      <c r="D12" s="39"/>
      <c r="E12" s="51"/>
      <c r="F12" s="39"/>
      <c r="G12" s="39"/>
      <c r="H12" s="39"/>
      <c r="I12" s="39"/>
      <c r="J12" s="39"/>
      <c r="K12" s="39"/>
      <c r="L12" s="39"/>
      <c r="M12" s="39"/>
      <c r="N12" s="120"/>
      <c r="Q12" s="63"/>
      <c r="R12" s="63"/>
      <c r="S12" s="63"/>
      <c r="T12" s="63"/>
      <c r="U12" s="63"/>
    </row>
    <row r="13" spans="2:21" ht="30" customHeight="1">
      <c r="B13" s="8" t="s">
        <v>8</v>
      </c>
      <c r="C13" s="101" t="s">
        <v>65</v>
      </c>
      <c r="D13" s="87" t="s">
        <v>68</v>
      </c>
      <c r="E13" s="102" t="s">
        <v>67</v>
      </c>
      <c r="F13" s="87" t="s">
        <v>71</v>
      </c>
      <c r="G13" s="87" t="s">
        <v>47</v>
      </c>
      <c r="H13" s="87" t="s">
        <v>91</v>
      </c>
      <c r="I13" s="87" t="s">
        <v>21</v>
      </c>
      <c r="J13" s="99" t="s">
        <v>72</v>
      </c>
      <c r="K13" s="57" t="s">
        <v>69</v>
      </c>
      <c r="L13" s="57" t="s">
        <v>38</v>
      </c>
      <c r="M13" s="99" t="s">
        <v>70</v>
      </c>
      <c r="Q13" s="63"/>
      <c r="R13" s="63"/>
      <c r="S13" s="63"/>
      <c r="T13" s="63"/>
      <c r="U13" s="63"/>
    </row>
    <row r="14" spans="2:13" ht="20.25">
      <c r="B14" s="8" t="s">
        <v>19</v>
      </c>
      <c r="C14" s="91">
        <v>23612</v>
      </c>
      <c r="D14" s="87">
        <v>72064</v>
      </c>
      <c r="E14" s="57">
        <v>40852</v>
      </c>
      <c r="F14" s="87">
        <v>22180</v>
      </c>
      <c r="G14" s="48">
        <v>138387</v>
      </c>
      <c r="H14" s="87">
        <v>48619</v>
      </c>
      <c r="I14" s="87">
        <v>50763</v>
      </c>
      <c r="J14" s="87">
        <v>119575</v>
      </c>
      <c r="K14" s="57">
        <v>59869</v>
      </c>
      <c r="L14" s="57">
        <v>143787</v>
      </c>
      <c r="M14" s="87">
        <v>43946</v>
      </c>
    </row>
    <row r="15" spans="2:13" ht="20.25">
      <c r="B15" s="8" t="s">
        <v>20</v>
      </c>
      <c r="C15" s="91">
        <v>26484</v>
      </c>
      <c r="D15" s="87">
        <v>80651</v>
      </c>
      <c r="E15" s="57">
        <v>41601</v>
      </c>
      <c r="F15" s="87">
        <v>23122</v>
      </c>
      <c r="G15" s="48">
        <v>151143</v>
      </c>
      <c r="H15" s="87">
        <v>65239</v>
      </c>
      <c r="I15" s="87">
        <v>50763</v>
      </c>
      <c r="J15" s="87">
        <v>119575</v>
      </c>
      <c r="K15" s="57">
        <v>67614</v>
      </c>
      <c r="L15" s="57">
        <v>147611</v>
      </c>
      <c r="M15" s="87">
        <v>62525</v>
      </c>
    </row>
    <row r="16" spans="2:13" ht="20.25">
      <c r="B16" s="8" t="s">
        <v>53</v>
      </c>
      <c r="C16" s="92">
        <v>0.829</v>
      </c>
      <c r="D16" s="92">
        <v>0.96</v>
      </c>
      <c r="E16" s="97">
        <v>0.77</v>
      </c>
      <c r="F16" s="92">
        <v>0.91</v>
      </c>
      <c r="G16" s="97">
        <v>0.85</v>
      </c>
      <c r="H16" s="92">
        <v>0.91</v>
      </c>
      <c r="I16" s="92">
        <v>0.76</v>
      </c>
      <c r="J16" s="92">
        <v>0.77</v>
      </c>
      <c r="K16" s="94">
        <v>0.96</v>
      </c>
      <c r="L16" s="94">
        <v>0.9764</v>
      </c>
      <c r="M16" s="100">
        <v>0.8386</v>
      </c>
    </row>
    <row r="17" spans="2:18" ht="20.25">
      <c r="B17" s="8" t="s">
        <v>51</v>
      </c>
      <c r="C17" s="92">
        <v>0.737</v>
      </c>
      <c r="D17" s="92">
        <v>0.89</v>
      </c>
      <c r="E17" s="97">
        <v>0.6074</v>
      </c>
      <c r="F17" s="92">
        <v>0.74</v>
      </c>
      <c r="G17" s="97">
        <v>0.79</v>
      </c>
      <c r="H17" s="92">
        <v>0.79</v>
      </c>
      <c r="I17" s="92">
        <v>0.71</v>
      </c>
      <c r="J17" s="92">
        <v>0.74</v>
      </c>
      <c r="K17" s="94">
        <v>0.79</v>
      </c>
      <c r="L17" s="94">
        <v>0.9171</v>
      </c>
      <c r="M17" s="100">
        <v>0.5211</v>
      </c>
      <c r="R17" s="104"/>
    </row>
    <row r="18" spans="2:13" ht="20.25">
      <c r="B18" s="8" t="s">
        <v>7</v>
      </c>
      <c r="C18" s="90">
        <v>237.1</v>
      </c>
      <c r="D18" s="90">
        <v>163</v>
      </c>
      <c r="E18" s="48">
        <v>179</v>
      </c>
      <c r="F18" s="90">
        <v>199</v>
      </c>
      <c r="G18" s="48">
        <v>239</v>
      </c>
      <c r="H18" s="90">
        <v>240</v>
      </c>
      <c r="I18" s="90">
        <v>145</v>
      </c>
      <c r="J18" s="90">
        <v>274</v>
      </c>
      <c r="K18" s="95">
        <v>104</v>
      </c>
      <c r="L18" s="95">
        <v>578.64</v>
      </c>
      <c r="M18" s="87">
        <v>285</v>
      </c>
    </row>
    <row r="19" spans="2:13" ht="36">
      <c r="B19" s="58" t="s">
        <v>63</v>
      </c>
      <c r="C19" s="93">
        <v>830.5</v>
      </c>
      <c r="D19" s="93">
        <v>491</v>
      </c>
      <c r="E19" s="98">
        <v>894</v>
      </c>
      <c r="F19" s="93">
        <v>908</v>
      </c>
      <c r="G19" s="48">
        <v>395</v>
      </c>
      <c r="H19" s="93">
        <v>545</v>
      </c>
      <c r="I19" s="93">
        <v>309</v>
      </c>
      <c r="J19" s="93">
        <v>588</v>
      </c>
      <c r="K19" s="96">
        <v>470</v>
      </c>
      <c r="L19" s="96">
        <v>398.5</v>
      </c>
      <c r="M19" s="127">
        <v>1689</v>
      </c>
    </row>
    <row r="20" spans="2:13" ht="108.75" customHeight="1">
      <c r="B20" s="3" t="s">
        <v>5</v>
      </c>
      <c r="C20" s="9" t="s">
        <v>22</v>
      </c>
      <c r="D20" s="9" t="s">
        <v>23</v>
      </c>
      <c r="E20" s="9" t="s">
        <v>24</v>
      </c>
      <c r="F20" s="9" t="s">
        <v>25</v>
      </c>
      <c r="G20" s="9" t="s">
        <v>26</v>
      </c>
      <c r="H20" s="9" t="s">
        <v>27</v>
      </c>
      <c r="I20" s="9" t="s">
        <v>28</v>
      </c>
      <c r="J20" s="9" t="s">
        <v>29</v>
      </c>
      <c r="K20" s="9" t="s">
        <v>30</v>
      </c>
      <c r="L20" s="9" t="s">
        <v>39</v>
      </c>
      <c r="M20" s="50" t="s">
        <v>49</v>
      </c>
    </row>
    <row r="21" ht="21" customHeight="1">
      <c r="B21" s="49" t="s">
        <v>60</v>
      </c>
    </row>
    <row r="22" spans="1:13" ht="15.75" customHeight="1">
      <c r="A22" t="s">
        <v>74</v>
      </c>
      <c r="B22" s="133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2:13" ht="15.75" customHeight="1">
      <c r="B23" s="115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2:13" ht="21" customHeight="1">
      <c r="B24" s="11" t="s">
        <v>36</v>
      </c>
      <c r="M24" s="36"/>
    </row>
    <row r="25" spans="2:13" ht="64.5" customHeight="1">
      <c r="B25" s="12" t="s">
        <v>33</v>
      </c>
      <c r="C25" s="13" t="s">
        <v>10</v>
      </c>
      <c r="D25" s="13" t="s">
        <v>31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32</v>
      </c>
      <c r="L25" s="20" t="s">
        <v>37</v>
      </c>
      <c r="M25" s="34" t="s">
        <v>48</v>
      </c>
    </row>
    <row r="26" spans="2:13" ht="21" customHeight="1">
      <c r="B26" s="14" t="s">
        <v>34</v>
      </c>
      <c r="C26" s="15">
        <v>189</v>
      </c>
      <c r="D26" s="15">
        <v>234</v>
      </c>
      <c r="E26" s="15">
        <v>231</v>
      </c>
      <c r="F26" s="15">
        <v>137</v>
      </c>
      <c r="G26" s="16">
        <v>499</v>
      </c>
      <c r="H26" s="16">
        <v>282</v>
      </c>
      <c r="I26" s="15">
        <v>238</v>
      </c>
      <c r="J26" s="16">
        <v>318</v>
      </c>
      <c r="K26" s="16">
        <v>431</v>
      </c>
      <c r="L26" s="16">
        <v>160</v>
      </c>
      <c r="M26" s="17">
        <v>84</v>
      </c>
    </row>
    <row r="27" spans="2:13" ht="21" customHeight="1">
      <c r="B27" s="41" t="s">
        <v>62</v>
      </c>
      <c r="C27" s="42">
        <v>25</v>
      </c>
      <c r="D27" s="42">
        <v>84</v>
      </c>
      <c r="E27" s="42">
        <v>8</v>
      </c>
      <c r="F27" s="42">
        <v>25</v>
      </c>
      <c r="G27" s="42">
        <v>53</v>
      </c>
      <c r="H27" s="42">
        <v>160</v>
      </c>
      <c r="I27" s="42">
        <v>0</v>
      </c>
      <c r="J27" s="42">
        <v>0</v>
      </c>
      <c r="K27" s="42">
        <v>91</v>
      </c>
      <c r="L27" s="42">
        <v>7</v>
      </c>
      <c r="M27" s="42">
        <v>84</v>
      </c>
    </row>
    <row r="28" spans="2:13" ht="21" customHeight="1">
      <c r="B28" s="18" t="s">
        <v>35</v>
      </c>
      <c r="C28" s="16">
        <f>SUM(C26:C27)</f>
        <v>214</v>
      </c>
      <c r="D28" s="16">
        <f aca="true" t="shared" si="1" ref="D28:M28">SUM(D26:D27)</f>
        <v>318</v>
      </c>
      <c r="E28" s="16">
        <f t="shared" si="1"/>
        <v>239</v>
      </c>
      <c r="F28" s="16">
        <f t="shared" si="1"/>
        <v>162</v>
      </c>
      <c r="G28" s="16">
        <f t="shared" si="1"/>
        <v>552</v>
      </c>
      <c r="H28" s="16">
        <f>SUM(H26:H27)</f>
        <v>442</v>
      </c>
      <c r="I28" s="16">
        <f t="shared" si="1"/>
        <v>238</v>
      </c>
      <c r="J28" s="16">
        <f t="shared" si="1"/>
        <v>318</v>
      </c>
      <c r="K28" s="16">
        <f t="shared" si="1"/>
        <v>522</v>
      </c>
      <c r="L28" s="16">
        <f t="shared" si="1"/>
        <v>167</v>
      </c>
      <c r="M28" s="16">
        <f t="shared" si="1"/>
        <v>168</v>
      </c>
    </row>
    <row r="29" spans="2:13" ht="21" customHeight="1">
      <c r="B29" s="18" t="s">
        <v>64</v>
      </c>
      <c r="C29" s="16">
        <v>45</v>
      </c>
      <c r="D29" s="16">
        <v>18</v>
      </c>
      <c r="E29" s="16">
        <v>23</v>
      </c>
      <c r="F29" s="16">
        <v>57</v>
      </c>
      <c r="G29" s="16">
        <v>37</v>
      </c>
      <c r="H29" s="16">
        <v>30</v>
      </c>
      <c r="I29" s="16">
        <v>22</v>
      </c>
      <c r="J29" s="16">
        <v>2</v>
      </c>
      <c r="K29" s="16">
        <v>25</v>
      </c>
      <c r="L29" s="16">
        <v>0</v>
      </c>
      <c r="M29" s="52"/>
    </row>
    <row r="30" spans="2:18" ht="21" customHeight="1">
      <c r="B30" s="18" t="s">
        <v>50</v>
      </c>
      <c r="C30" s="16">
        <v>1</v>
      </c>
      <c r="D30" s="16">
        <v>5</v>
      </c>
      <c r="E30" s="16">
        <v>9</v>
      </c>
      <c r="F30" s="16">
        <v>3</v>
      </c>
      <c r="G30" s="16">
        <v>6</v>
      </c>
      <c r="H30" s="16">
        <v>5</v>
      </c>
      <c r="I30" s="16">
        <v>1</v>
      </c>
      <c r="J30" s="16">
        <v>7</v>
      </c>
      <c r="K30" s="16">
        <v>5</v>
      </c>
      <c r="L30" s="16">
        <v>1</v>
      </c>
      <c r="M30" s="43"/>
      <c r="R30" s="129"/>
    </row>
    <row r="35" ht="21" customHeight="1">
      <c r="B35" s="49"/>
    </row>
    <row r="37" ht="11.25" customHeight="1"/>
    <row r="38" ht="20.25" customHeight="1">
      <c r="B38" s="86" t="s">
        <v>86</v>
      </c>
    </row>
    <row r="39" spans="2:12" ht="62.25" customHeight="1">
      <c r="B39" s="12" t="s">
        <v>40</v>
      </c>
      <c r="C39" s="22"/>
      <c r="D39" s="5" t="s">
        <v>61</v>
      </c>
      <c r="E39" s="5" t="s">
        <v>41</v>
      </c>
      <c r="F39" s="5" t="s">
        <v>42</v>
      </c>
      <c r="G39" s="5" t="s">
        <v>43</v>
      </c>
      <c r="H39" s="5" t="s">
        <v>44</v>
      </c>
      <c r="I39" s="5" t="s">
        <v>45</v>
      </c>
      <c r="J39" s="23"/>
      <c r="K39" s="69"/>
      <c r="L39" s="69"/>
    </row>
    <row r="40" spans="2:12" ht="23.25" customHeight="1">
      <c r="B40" s="6" t="s">
        <v>73</v>
      </c>
      <c r="C40" s="24"/>
      <c r="D40" s="7"/>
      <c r="E40" s="7"/>
      <c r="F40" s="7"/>
      <c r="G40" s="7"/>
      <c r="H40" s="7"/>
      <c r="I40" s="7"/>
      <c r="J40" s="25"/>
      <c r="K40" s="70"/>
      <c r="L40" s="70"/>
    </row>
    <row r="41" spans="2:21" ht="20.25" customHeight="1">
      <c r="B41" s="26" t="s">
        <v>57</v>
      </c>
      <c r="C41" s="27"/>
      <c r="D41" s="105">
        <v>38506.9</v>
      </c>
      <c r="E41" s="111">
        <v>27514.8</v>
      </c>
      <c r="F41" s="111">
        <v>91856.9</v>
      </c>
      <c r="G41" s="111">
        <v>69486</v>
      </c>
      <c r="H41" s="111">
        <v>36761.9</v>
      </c>
      <c r="I41" s="112">
        <v>246824</v>
      </c>
      <c r="J41" s="121"/>
      <c r="K41" s="78"/>
      <c r="L41" s="71"/>
      <c r="M41" s="53"/>
      <c r="Q41" s="63"/>
      <c r="R41" s="62"/>
      <c r="S41" s="63"/>
      <c r="T41" s="63"/>
      <c r="U41" s="63"/>
    </row>
    <row r="42" spans="2:21" ht="20.25" customHeight="1">
      <c r="B42" s="8" t="s">
        <v>55</v>
      </c>
      <c r="C42" s="28"/>
      <c r="D42" s="107">
        <v>91443</v>
      </c>
      <c r="E42" s="107">
        <v>10405</v>
      </c>
      <c r="F42" s="107">
        <v>19635</v>
      </c>
      <c r="G42" s="107">
        <v>125917</v>
      </c>
      <c r="H42" s="107">
        <v>2745</v>
      </c>
      <c r="I42" s="119">
        <v>35415</v>
      </c>
      <c r="J42" s="122"/>
      <c r="K42" s="79"/>
      <c r="L42" s="72"/>
      <c r="Q42" s="63"/>
      <c r="R42" s="65"/>
      <c r="S42" s="63"/>
      <c r="T42" s="63"/>
      <c r="U42" s="63"/>
    </row>
    <row r="43" spans="2:21" ht="20.25" customHeight="1">
      <c r="B43" s="44" t="s">
        <v>52</v>
      </c>
      <c r="C43" s="28"/>
      <c r="D43" s="38">
        <v>90043</v>
      </c>
      <c r="E43" s="38">
        <v>9220</v>
      </c>
      <c r="F43" s="38">
        <v>16444</v>
      </c>
      <c r="G43" s="38">
        <v>120114</v>
      </c>
      <c r="H43" s="38">
        <v>2108</v>
      </c>
      <c r="I43" s="87">
        <v>27413</v>
      </c>
      <c r="J43" s="122"/>
      <c r="K43" s="79"/>
      <c r="L43" s="72"/>
      <c r="Q43" s="63"/>
      <c r="R43" s="65"/>
      <c r="S43" s="63"/>
      <c r="T43" s="63"/>
      <c r="U43" s="63"/>
    </row>
    <row r="44" spans="2:21" ht="20.25" customHeight="1">
      <c r="B44" s="46" t="s">
        <v>54</v>
      </c>
      <c r="C44" s="45"/>
      <c r="D44" s="113">
        <v>113575</v>
      </c>
      <c r="E44" s="113">
        <v>37080.8</v>
      </c>
      <c r="F44" s="113">
        <v>110182.9</v>
      </c>
      <c r="G44" s="113">
        <v>210912.6</v>
      </c>
      <c r="H44" s="113">
        <v>35603.3</v>
      </c>
      <c r="I44" s="114">
        <v>278844</v>
      </c>
      <c r="J44" s="123"/>
      <c r="K44" s="79"/>
      <c r="L44" s="37"/>
      <c r="M44" s="37"/>
      <c r="Q44" s="63"/>
      <c r="R44" s="66"/>
      <c r="S44" s="63"/>
      <c r="T44" s="63"/>
      <c r="U44" s="63"/>
    </row>
    <row r="45" spans="2:21" ht="42" customHeight="1">
      <c r="B45" s="46" t="s">
        <v>56</v>
      </c>
      <c r="C45" s="28"/>
      <c r="D45" s="38">
        <f>32034*12</f>
        <v>384408</v>
      </c>
      <c r="E45" s="38">
        <f>31976*12</f>
        <v>383712</v>
      </c>
      <c r="F45" s="38">
        <f>27818*12</f>
        <v>333816</v>
      </c>
      <c r="G45" s="38">
        <f>26564*12</f>
        <v>318768</v>
      </c>
      <c r="H45" s="38">
        <f>27249*12</f>
        <v>326988</v>
      </c>
      <c r="I45" s="38">
        <f>24444*12</f>
        <v>293328</v>
      </c>
      <c r="J45" s="122"/>
      <c r="K45" s="79"/>
      <c r="L45" s="73"/>
      <c r="N45" s="104"/>
      <c r="Q45" s="63"/>
      <c r="R45" s="65"/>
      <c r="S45" s="63"/>
      <c r="T45" s="63"/>
      <c r="U45" s="63"/>
    </row>
    <row r="46" spans="2:21" ht="24.75" customHeight="1" hidden="1">
      <c r="B46" s="8" t="s">
        <v>58</v>
      </c>
      <c r="C46" s="28"/>
      <c r="D46" s="54"/>
      <c r="E46" s="54"/>
      <c r="F46" s="55"/>
      <c r="G46" s="56"/>
      <c r="H46" s="56"/>
      <c r="I46" s="56"/>
      <c r="J46" s="122"/>
      <c r="K46" s="80"/>
      <c r="L46" s="74"/>
      <c r="Q46" s="63"/>
      <c r="R46" s="67"/>
      <c r="S46" s="63"/>
      <c r="T46" s="63"/>
      <c r="U46" s="63"/>
    </row>
    <row r="47" spans="2:21" ht="20.25" customHeight="1">
      <c r="B47" s="2" t="s">
        <v>6</v>
      </c>
      <c r="C47" s="30"/>
      <c r="D47" s="39"/>
      <c r="E47" s="39"/>
      <c r="F47" s="39"/>
      <c r="G47" s="39"/>
      <c r="H47" s="39"/>
      <c r="I47" s="39"/>
      <c r="J47" s="124"/>
      <c r="K47" s="81"/>
      <c r="L47" s="75"/>
      <c r="Q47" s="63"/>
      <c r="R47" s="35"/>
      <c r="S47" s="63"/>
      <c r="T47" s="63"/>
      <c r="U47" s="63"/>
    </row>
    <row r="48" spans="2:21" ht="20.25" customHeight="1">
      <c r="B48" s="26" t="s">
        <v>80</v>
      </c>
      <c r="C48" s="88" t="s">
        <v>81</v>
      </c>
      <c r="D48" s="128" t="s">
        <v>87</v>
      </c>
      <c r="E48" s="85">
        <v>2060</v>
      </c>
      <c r="F48" s="103" t="s">
        <v>90</v>
      </c>
      <c r="G48" s="85" t="s">
        <v>88</v>
      </c>
      <c r="H48" s="85" t="s">
        <v>89</v>
      </c>
      <c r="I48" s="85">
        <v>5950210</v>
      </c>
      <c r="J48" s="125"/>
      <c r="K48" s="81"/>
      <c r="L48" s="75"/>
      <c r="Q48" s="63"/>
      <c r="R48" s="35"/>
      <c r="S48" s="63"/>
      <c r="T48" s="63"/>
      <c r="U48" s="63"/>
    </row>
    <row r="49" spans="2:21" ht="20.25" customHeight="1">
      <c r="B49" s="8" t="s">
        <v>46</v>
      </c>
      <c r="C49" s="30"/>
      <c r="D49" s="85">
        <v>929858</v>
      </c>
      <c r="E49" s="85">
        <v>139545</v>
      </c>
      <c r="F49" s="85">
        <v>224007</v>
      </c>
      <c r="G49" s="85">
        <v>1436837</v>
      </c>
      <c r="H49" s="85">
        <v>93266</v>
      </c>
      <c r="I49" s="85">
        <v>1970360</v>
      </c>
      <c r="J49" s="125"/>
      <c r="K49" s="81"/>
      <c r="L49" s="75"/>
      <c r="Q49" s="63"/>
      <c r="R49" s="35"/>
      <c r="S49" s="63"/>
      <c r="T49" s="63"/>
      <c r="U49" s="63"/>
    </row>
    <row r="50" spans="2:21" s="10" customFormat="1" ht="20.25" customHeight="1">
      <c r="B50" s="8" t="s">
        <v>7</v>
      </c>
      <c r="C50" s="29"/>
      <c r="D50" s="90">
        <v>98.29</v>
      </c>
      <c r="E50" s="90">
        <v>66</v>
      </c>
      <c r="F50" s="90">
        <v>43</v>
      </c>
      <c r="G50" s="90">
        <v>80</v>
      </c>
      <c r="H50" s="90">
        <v>45.28</v>
      </c>
      <c r="I50" s="90">
        <v>70</v>
      </c>
      <c r="J50" s="126"/>
      <c r="K50" s="82"/>
      <c r="L50" s="76"/>
      <c r="M50"/>
      <c r="Q50" s="64"/>
      <c r="R50" s="64"/>
      <c r="S50" s="64"/>
      <c r="T50" s="64"/>
      <c r="U50" s="64"/>
    </row>
    <row r="51" spans="2:21" ht="294" customHeight="1">
      <c r="B51" s="3" t="s">
        <v>5</v>
      </c>
      <c r="C51" s="31"/>
      <c r="D51" s="32" t="s">
        <v>75</v>
      </c>
      <c r="E51" s="33" t="s">
        <v>76</v>
      </c>
      <c r="F51" s="33" t="s">
        <v>79</v>
      </c>
      <c r="G51" s="33" t="s">
        <v>83</v>
      </c>
      <c r="H51" s="33" t="s">
        <v>77</v>
      </c>
      <c r="I51" s="33" t="s">
        <v>78</v>
      </c>
      <c r="J51" s="83"/>
      <c r="K51" s="84"/>
      <c r="L51" s="77"/>
      <c r="Q51" s="63"/>
      <c r="R51" s="63"/>
      <c r="S51" s="63"/>
      <c r="T51" s="63"/>
      <c r="U51" s="63"/>
    </row>
    <row r="52" ht="18">
      <c r="B52" s="19"/>
    </row>
    <row r="53" ht="20.25">
      <c r="B53" s="89" t="s">
        <v>82</v>
      </c>
    </row>
    <row r="54" spans="2:7" ht="18.75" customHeight="1">
      <c r="B54" s="130" t="s">
        <v>66</v>
      </c>
      <c r="C54" s="130"/>
      <c r="D54" s="130"/>
      <c r="E54" s="130"/>
      <c r="F54" s="130"/>
      <c r="G54" s="130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7"/>
      <c r="E71" s="37"/>
      <c r="F71" s="37"/>
      <c r="G71" s="37"/>
      <c r="H71" s="37"/>
      <c r="I71" s="37"/>
      <c r="J71" s="37"/>
      <c r="K71" s="37"/>
    </row>
    <row r="72" ht="12.75">
      <c r="M72" s="35"/>
    </row>
    <row r="75" ht="18" customHeight="1">
      <c r="B75" s="40"/>
    </row>
  </sheetData>
  <sheetProtection/>
  <mergeCells count="3">
    <mergeCell ref="B54:G54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Procházková Věra (MHMP, OZV)</cp:lastModifiedBy>
  <cp:lastPrinted>2017-03-09T08:19:08Z</cp:lastPrinted>
  <dcterms:created xsi:type="dcterms:W3CDTF">2009-05-15T08:30:53Z</dcterms:created>
  <dcterms:modified xsi:type="dcterms:W3CDTF">2017-03-09T11:01:36Z</dcterms:modified>
  <cp:category/>
  <cp:version/>
  <cp:contentType/>
  <cp:contentStatus/>
</cp:coreProperties>
</file>