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601" activeTab="0"/>
  </bookViews>
  <sheets>
    <sheet name="SR_BV 2018" sheetId="1" r:id="rId1"/>
    <sheet name="PAVOUK" sheetId="2" r:id="rId2"/>
    <sheet name="SR_KV 2018 vč. převodů" sheetId="3" r:id="rId3"/>
  </sheets>
  <definedNames>
    <definedName name="_xlnm.Print_Area" localSheetId="0">'SR_BV 2018'!$A$1:$C$56</definedName>
  </definedNames>
  <calcPr fullCalcOnLoad="1"/>
</workbook>
</file>

<file path=xl/sharedStrings.xml><?xml version="1.0" encoding="utf-8"?>
<sst xmlns="http://schemas.openxmlformats.org/spreadsheetml/2006/main" count="234" uniqueCount="187">
  <si>
    <t>KUL - partnerství</t>
  </si>
  <si>
    <t>KUL - služby</t>
  </si>
  <si>
    <t>KUL - cestovní ruch</t>
  </si>
  <si>
    <t>Odd., §</t>
  </si>
  <si>
    <t>ORGANIZACE</t>
  </si>
  <si>
    <t>Kap. 0662</t>
  </si>
  <si>
    <t xml:space="preserve"> 1.  Studio Ypsilon</t>
  </si>
  <si>
    <t xml:space="preserve"> 2.  Divadlo v Dlouhé</t>
  </si>
  <si>
    <t xml:space="preserve"> 3.  Divadlo na Vinohradech</t>
  </si>
  <si>
    <t xml:space="preserve"> 4.  Divadlo Na zábradlí</t>
  </si>
  <si>
    <t xml:space="preserve"> 5.  Divadlo Spejbla a Hurvínka</t>
  </si>
  <si>
    <t xml:space="preserve"> 6.  Divadlo pod Palmovkou</t>
  </si>
  <si>
    <t xml:space="preserve"> 7. Hudební divadlo v Karlíně</t>
  </si>
  <si>
    <t xml:space="preserve"> 8. Městská divadla pražská</t>
  </si>
  <si>
    <t>10. Minor</t>
  </si>
  <si>
    <t>11. Symfonický orchestr FOK</t>
  </si>
  <si>
    <t>12. Pražská informační služba</t>
  </si>
  <si>
    <t>13. Hvězdárna a planetárium</t>
  </si>
  <si>
    <t>14. Galerie hl.m.Prahy</t>
  </si>
  <si>
    <t>15. Muzeum hl.m.Prahy</t>
  </si>
  <si>
    <t>16. Nár.kult.pam.Vyšehrad</t>
  </si>
  <si>
    <t>17. Městská knihovna</t>
  </si>
  <si>
    <t>C e l k e m  :</t>
  </si>
  <si>
    <t xml:space="preserve">KUL - granty </t>
  </si>
  <si>
    <t>Kapitola 0662 celkem  - KULTURA</t>
  </si>
  <si>
    <t>MČ - dotace knihovny dle rozpisu</t>
  </si>
  <si>
    <t>Praha 1 - údržba plastik MČ</t>
  </si>
  <si>
    <t>Praha 2 - údržba plastik</t>
  </si>
  <si>
    <t>Praha 4  - dtto</t>
  </si>
  <si>
    <t>Praha 5 - dtto</t>
  </si>
  <si>
    <t>Praha 6 - dtto</t>
  </si>
  <si>
    <t>Praha 8 - dtto</t>
  </si>
  <si>
    <t>Praha 9 - dtto</t>
  </si>
  <si>
    <t>Praha 11 - dtto</t>
  </si>
  <si>
    <t>Praha 14- dtto</t>
  </si>
  <si>
    <t>OPP - koncepce</t>
  </si>
  <si>
    <t>UNESCO</t>
  </si>
  <si>
    <t>Karlův most</t>
  </si>
  <si>
    <t>církev v maj.města</t>
  </si>
  <si>
    <t>národnostní menšiny</t>
  </si>
  <si>
    <t>KAP 06  - neinvest. výdaje celkem :</t>
  </si>
  <si>
    <t>OPP - granty  + církev v maj.církví</t>
  </si>
  <si>
    <t>Příspěvkové organizace v působnosti OZV - radní Wolf</t>
  </si>
  <si>
    <t xml:space="preserve">radní Wolf -  správce kap. kap. 0647                      </t>
  </si>
  <si>
    <t xml:space="preserve">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</si>
  <si>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</si>
  <si>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víceleté (vázané)</t>
  </si>
  <si>
    <t>OZV</t>
  </si>
  <si>
    <t>KAPITOLA 06</t>
  </si>
  <si>
    <t>BĚŽNÉ VÝDAJE</t>
  </si>
  <si>
    <t>KAPITÁLOVÉ VÝDAJE</t>
  </si>
  <si>
    <t>PAM.PÉČE</t>
  </si>
  <si>
    <t>KUL</t>
  </si>
  <si>
    <t>Národn.menšiny</t>
  </si>
  <si>
    <t>Církev v maj.města</t>
  </si>
  <si>
    <t>OTV</t>
  </si>
  <si>
    <t>SVM</t>
  </si>
  <si>
    <t>pam.péče - granty</t>
  </si>
  <si>
    <t>pam.péče služby</t>
  </si>
  <si>
    <t xml:space="preserve">kultura </t>
  </si>
  <si>
    <t>Knih.+plastiky MČ</t>
  </si>
  <si>
    <t>Příspěvkové org.</t>
  </si>
  <si>
    <t>OZV MHMP</t>
  </si>
  <si>
    <t>církev v maj.církví-granty</t>
  </si>
  <si>
    <t>rezerva</t>
  </si>
  <si>
    <t>Areál Výstaviště</t>
  </si>
  <si>
    <t>Revital.pomníku Letná</t>
  </si>
  <si>
    <t>přísp.organizace</t>
  </si>
  <si>
    <t>záležitosti kultury</t>
  </si>
  <si>
    <t>granty KUL</t>
  </si>
  <si>
    <t>cestovní ruch</t>
  </si>
  <si>
    <t>( služby)</t>
  </si>
  <si>
    <t>produkce + služby</t>
  </si>
  <si>
    <t>granty + partn.</t>
  </si>
  <si>
    <t>Vypracovala : Vintišková</t>
  </si>
  <si>
    <t>Dne : 20.12.2016</t>
  </si>
  <si>
    <t>rek. Šlechtovy rest.</t>
  </si>
  <si>
    <t>SR</t>
  </si>
  <si>
    <t>v Kč</t>
  </si>
  <si>
    <t>Název akce</t>
  </si>
  <si>
    <t>0000000</t>
  </si>
  <si>
    <t>0041590</t>
  </si>
  <si>
    <t>0041874</t>
  </si>
  <si>
    <t>0042153</t>
  </si>
  <si>
    <t>0042554</t>
  </si>
  <si>
    <t>0042556</t>
  </si>
  <si>
    <t>0041176</t>
  </si>
  <si>
    <t>0040774</t>
  </si>
  <si>
    <t>0042882</t>
  </si>
  <si>
    <t>0042896</t>
  </si>
  <si>
    <t>Rek. Domu U Zlatého prstenu</t>
  </si>
  <si>
    <t>0007778</t>
  </si>
  <si>
    <t>0042354</t>
  </si>
  <si>
    <t>Tech. zhodnocení ctěnického areálu</t>
  </si>
  <si>
    <t>Rek. banky pro knihovnu Nusle</t>
  </si>
  <si>
    <t>0004246</t>
  </si>
  <si>
    <t>0041429</t>
  </si>
  <si>
    <t>0004600</t>
  </si>
  <si>
    <t>Kapitola 0662  - PO - radní Wolf</t>
  </si>
  <si>
    <t>Celkem</t>
  </si>
  <si>
    <t>č.akce</t>
  </si>
  <si>
    <t>Divadlo Na Vinohradech</t>
  </si>
  <si>
    <t>Hudební divadlo v Karlíně</t>
  </si>
  <si>
    <t>Pražská informační služba</t>
  </si>
  <si>
    <t>Obnova a rozvoj výpočet.techniky</t>
  </si>
  <si>
    <t>Hvězdárna a Planetárium</t>
  </si>
  <si>
    <t>Galerie hl.m.Prahy</t>
  </si>
  <si>
    <t>Rek.a rest.zahrad.schodiště-Troj.zámek</t>
  </si>
  <si>
    <t>Kopie Marián.sloupu-Hradčan.nám.</t>
  </si>
  <si>
    <t>Muzeum hl.m.Prahy</t>
  </si>
  <si>
    <t>Rek.a obnova hl.budovy a výst.nové</t>
  </si>
  <si>
    <t>Městská knihovna v Praze</t>
  </si>
  <si>
    <t>Výst.knihovny Petřiny</t>
  </si>
  <si>
    <t>Rek.a modernizace ústředí MK</t>
  </si>
  <si>
    <t>Příspěvkové organizace   c e l k e m   :</t>
  </si>
  <si>
    <t>Rezerva kapitoly 0662</t>
  </si>
  <si>
    <t>Kap. 0621 - OTV</t>
  </si>
  <si>
    <t>Rekonstr.Šlechtovy restaurace</t>
  </si>
  <si>
    <t>Průmyslový palác - Výstaviště</t>
  </si>
  <si>
    <t>Kapitola 06  CELKEM :</t>
  </si>
  <si>
    <t>Modernizace zařízení scénícké divad. techniky</t>
  </si>
  <si>
    <t>Revit. Colloredo-Mansfeld. Paláce</t>
  </si>
  <si>
    <t>Rek. Hospodářských budov - Troj. Zámek</t>
  </si>
  <si>
    <t>Revitalizace pomníku Letná - PD</t>
  </si>
  <si>
    <t>Vybavení restaurátor. dílny - HB</t>
  </si>
  <si>
    <t>individuální účelové dotace</t>
  </si>
  <si>
    <t>1 leté granty</t>
  </si>
  <si>
    <t>víceleté granty</t>
  </si>
  <si>
    <t>Olsvavy 100. výročí založení Československa</t>
  </si>
  <si>
    <t>HOM</t>
  </si>
  <si>
    <t>Pražské centrum současného umění</t>
  </si>
  <si>
    <t xml:space="preserve">Rezerva </t>
  </si>
  <si>
    <t>Cestovní ruch</t>
  </si>
  <si>
    <t>Rezerva</t>
  </si>
  <si>
    <t>pražská karta</t>
  </si>
  <si>
    <t>OSI</t>
  </si>
  <si>
    <t>Multifunkční školící objekt Kbely</t>
  </si>
  <si>
    <t>OPP</t>
  </si>
  <si>
    <t>KUC MHMP</t>
  </si>
  <si>
    <t xml:space="preserve"> Schválený rozpočet na r. 2018  - kapitálové výdaje</t>
  </si>
  <si>
    <t>HOM MHMP</t>
  </si>
  <si>
    <t>Kap. 0683 - HOM</t>
  </si>
  <si>
    <t>Kapitola 0662 - KUC MHMP</t>
  </si>
  <si>
    <t>Rezerva Karta</t>
  </si>
  <si>
    <t>Rezreva - cestovní ruch</t>
  </si>
  <si>
    <t>Kapitola 0680 - OPP MHMP</t>
  </si>
  <si>
    <t>OPP MHMP</t>
  </si>
  <si>
    <t>Investiční dotace PrF UK na rekonstrukci paternosteru</t>
  </si>
  <si>
    <t>0043533</t>
  </si>
  <si>
    <t>Grafické zpracování management planu</t>
  </si>
  <si>
    <t>0043638</t>
  </si>
  <si>
    <t>Kap. 0621 - OSI MHMP</t>
  </si>
  <si>
    <t>OSI MHMP</t>
  </si>
  <si>
    <t>OTV MHMP</t>
  </si>
  <si>
    <t>0043119</t>
  </si>
  <si>
    <t>Celková rekonstrukce budovy DnV</t>
  </si>
  <si>
    <t>0043429</t>
  </si>
  <si>
    <t>Doplnění jevištních řetězových tahů</t>
  </si>
  <si>
    <t>Dětská scéna HDK</t>
  </si>
  <si>
    <t>Pořízení hydraulického výtahového propadu</t>
  </si>
  <si>
    <t>Pořízení nůžkového stolu k propadu</t>
  </si>
  <si>
    <t>HMP -            MČ Běchovice</t>
  </si>
  <si>
    <t>Pořízení pianina</t>
  </si>
  <si>
    <t>Pořízení zvukového systému</t>
  </si>
  <si>
    <t>Divadlo v Dlouhé</t>
  </si>
  <si>
    <t>Akviziční činnost v roce 2018 - nákup výtvarných děl</t>
  </si>
  <si>
    <t>Rek. A restaurování pomníků a veřejných plastik</t>
  </si>
  <si>
    <t>Oslavy 100. výroční vzniku českoslovnského státu</t>
  </si>
  <si>
    <t xml:space="preserve"> 9. Švandovo divadlo </t>
  </si>
  <si>
    <t>Kap. 0621- OTV MHMP</t>
  </si>
  <si>
    <t>Kap. 0680 - OPP MHMP</t>
  </si>
  <si>
    <t>Kap. 0683 - HOM MHMP</t>
  </si>
  <si>
    <t>Kap. 0664 - RED MHMP</t>
  </si>
  <si>
    <t>Kap. 0662 KUC vlastní - radní Wolf</t>
  </si>
  <si>
    <t>Převod z r. 2017</t>
  </si>
  <si>
    <t>Kopie a restaurování sousoší sv. V. Ferer. - MK</t>
  </si>
  <si>
    <t>0041713</t>
  </si>
  <si>
    <t>Rozš. Výstavních prostor PL a instalace stálé výstavy</t>
  </si>
  <si>
    <t>HMP - MČ Běchovice</t>
  </si>
  <si>
    <t>Rekonstrukce objektu Kulturní památka Stará pošta vč. PD</t>
  </si>
  <si>
    <t>0080038</t>
  </si>
  <si>
    <t>Oprava Prašné brány</t>
  </si>
  <si>
    <t>Kafkův dům</t>
  </si>
  <si>
    <t>Digitalizace malého sálu</t>
  </si>
  <si>
    <t>Schválený rozpočet na r. 2018 - běžné výdaje</t>
  </si>
  <si>
    <t>Vypracovala: Ing. Pavla Vintišková</t>
  </si>
  <si>
    <t>8. 12. 2017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</si>
</sst>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0_ ;\-#,##0\ "/>
    <numFmt numFmtId="167" formatCode="#,##0\ &quot;Kč&quot;"/>
    <numFmt numFmtId="168" formatCode="d/m/yy"/>
    <numFmt numFmtId="169" formatCode="d/m/yy;@"/>
    <numFmt numFmtId="170" formatCode="d/m\."/>
    <numFmt numFmtId="171" formatCode="dd/mm/yy"/>
    <numFmt numFmtId="172" formatCode="0.0"/>
    <numFmt numFmtId="173" formatCode="#,##0\ _K_č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0000"/>
  </numFmts>
  <fonts count="68">
    <font>
      <sz val="10"/>
      <name val="Arial"/>
      <family val="0"/>
    </font>
    <font>
      <sz val="14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  <font>
      <sz val="10"/>
      <name val="Arial Narrow"/>
      <family val="2"/>
    </font>
    <font>
      <b/>
      <i/>
      <sz val="12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i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b/>
      <sz val="16"/>
      <name val="Arial Narrow"/>
      <family val="2"/>
    </font>
    <font>
      <sz val="10"/>
      <name val="Arial CE"/>
      <family val="0"/>
    </font>
    <font>
      <i/>
      <sz val="12"/>
      <name val="Arial Narrow"/>
      <family val="2"/>
    </font>
    <font>
      <i/>
      <sz val="14"/>
      <name val="Arial Narrow"/>
      <family val="2"/>
    </font>
    <font>
      <b/>
      <i/>
      <sz val="14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10"/>
      <name val="Arial Narrow"/>
      <family val="2"/>
    </font>
    <font>
      <b/>
      <sz val="14"/>
      <color indexed="63"/>
      <name val="Arial Narrow"/>
      <family val="2"/>
    </font>
    <font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6"/>
      <color indexed="63"/>
      <name val="Arial Narrow"/>
      <family val="2"/>
    </font>
    <font>
      <i/>
      <sz val="11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8"/>
      <color indexed="10"/>
      <name val="Arial Narrow"/>
      <family val="2"/>
    </font>
    <font>
      <b/>
      <sz val="10"/>
      <name val="Arial CE"/>
      <family val="2"/>
    </font>
    <font>
      <sz val="16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i/>
      <sz val="9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C98CF"/>
        <bgColor indexed="64"/>
      </patternFill>
    </fill>
    <fill>
      <patternFill patternType="solid">
        <fgColor rgb="FF24E6F0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1" fillId="0" borderId="7" applyNumberFormat="0" applyFill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5" borderId="8" applyNumberFormat="0" applyAlignment="0" applyProtection="0"/>
    <xf numFmtId="0" fontId="65" fillId="26" borderId="8" applyNumberFormat="0" applyAlignment="0" applyProtection="0"/>
    <xf numFmtId="0" fontId="66" fillId="26" borderId="9" applyNumberFormat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4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9" fillId="0" borderId="15" xfId="0" applyFont="1" applyBorder="1" applyAlignment="1">
      <alignment/>
    </xf>
    <xf numFmtId="3" fontId="9" fillId="0" borderId="17" xfId="0" applyNumberFormat="1" applyFont="1" applyFill="1" applyBorder="1" applyAlignment="1">
      <alignment/>
    </xf>
    <xf numFmtId="0" fontId="9" fillId="0" borderId="18" xfId="0" applyFont="1" applyBorder="1" applyAlignment="1">
      <alignment/>
    </xf>
    <xf numFmtId="0" fontId="11" fillId="33" borderId="19" xfId="0" applyFont="1" applyFill="1" applyBorder="1" applyAlignment="1">
      <alignment/>
    </xf>
    <xf numFmtId="0" fontId="9" fillId="0" borderId="20" xfId="0" applyFont="1" applyBorder="1" applyAlignment="1">
      <alignment/>
    </xf>
    <xf numFmtId="0" fontId="10" fillId="0" borderId="21" xfId="0" applyFont="1" applyBorder="1" applyAlignment="1">
      <alignment/>
    </xf>
    <xf numFmtId="3" fontId="9" fillId="0" borderId="22" xfId="0" applyNumberFormat="1" applyFont="1" applyFill="1" applyBorder="1" applyAlignment="1">
      <alignment/>
    </xf>
    <xf numFmtId="0" fontId="10" fillId="0" borderId="23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24" xfId="0" applyFont="1" applyFill="1" applyBorder="1" applyAlignment="1">
      <alignment/>
    </xf>
    <xf numFmtId="0" fontId="9" fillId="0" borderId="19" xfId="0" applyFont="1" applyBorder="1" applyAlignment="1">
      <alignment/>
    </xf>
    <xf numFmtId="0" fontId="11" fillId="33" borderId="25" xfId="0" applyFont="1" applyFill="1" applyBorder="1" applyAlignment="1">
      <alignment/>
    </xf>
    <xf numFmtId="3" fontId="7" fillId="33" borderId="26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3" borderId="25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2" fillId="35" borderId="33" xfId="0" applyFont="1" applyFill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4" fontId="15" fillId="0" borderId="0" xfId="0" applyNumberFormat="1" applyFont="1" applyBorder="1" applyAlignment="1">
      <alignment horizontal="right"/>
    </xf>
    <xf numFmtId="164" fontId="1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34" xfId="0" applyFont="1" applyFill="1" applyBorder="1" applyAlignment="1">
      <alignment/>
    </xf>
    <xf numFmtId="0" fontId="10" fillId="0" borderId="32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3" fillId="36" borderId="25" xfId="0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16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" fillId="33" borderId="37" xfId="0" applyFont="1" applyFill="1" applyBorder="1" applyAlignment="1">
      <alignment/>
    </xf>
    <xf numFmtId="0" fontId="11" fillId="37" borderId="37" xfId="0" applyFont="1" applyFill="1" applyBorder="1" applyAlignment="1">
      <alignment/>
    </xf>
    <xf numFmtId="49" fontId="9" fillId="0" borderId="0" xfId="0" applyNumberFormat="1" applyFont="1" applyBorder="1" applyAlignment="1">
      <alignment/>
    </xf>
    <xf numFmtId="0" fontId="2" fillId="38" borderId="34" xfId="0" applyFont="1" applyFill="1" applyBorder="1" applyAlignment="1">
      <alignment/>
    </xf>
    <xf numFmtId="3" fontId="2" fillId="38" borderId="22" xfId="0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3" fontId="7" fillId="0" borderId="39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0" fontId="10" fillId="39" borderId="15" xfId="0" applyFont="1" applyFill="1" applyBorder="1" applyAlignment="1">
      <alignment/>
    </xf>
    <xf numFmtId="0" fontId="10" fillId="39" borderId="23" xfId="0" applyFont="1" applyFill="1" applyBorder="1" applyAlignment="1">
      <alignment/>
    </xf>
    <xf numFmtId="3" fontId="9" fillId="39" borderId="40" xfId="0" applyNumberFormat="1" applyFont="1" applyFill="1" applyBorder="1" applyAlignment="1">
      <alignment/>
    </xf>
    <xf numFmtId="0" fontId="7" fillId="0" borderId="21" xfId="0" applyFont="1" applyBorder="1" applyAlignment="1">
      <alignment wrapText="1"/>
    </xf>
    <xf numFmtId="3" fontId="15" fillId="0" borderId="17" xfId="0" applyNumberFormat="1" applyFont="1" applyFill="1" applyBorder="1" applyAlignment="1">
      <alignment/>
    </xf>
    <xf numFmtId="3" fontId="15" fillId="0" borderId="41" xfId="0" applyNumberFormat="1" applyFont="1" applyFill="1" applyBorder="1" applyAlignment="1">
      <alignment/>
    </xf>
    <xf numFmtId="3" fontId="17" fillId="33" borderId="26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0" xfId="0" applyNumberFormat="1" applyFont="1" applyFill="1" applyBorder="1" applyAlignment="1">
      <alignment/>
    </xf>
    <xf numFmtId="3" fontId="5" fillId="37" borderId="26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167" fontId="5" fillId="0" borderId="0" xfId="0" applyNumberFormat="1" applyFont="1" applyBorder="1" applyAlignment="1">
      <alignment horizontal="right"/>
    </xf>
    <xf numFmtId="3" fontId="9" fillId="0" borderId="40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42" xfId="0" applyNumberFormat="1" applyFont="1" applyBorder="1" applyAlignment="1">
      <alignment/>
    </xf>
    <xf numFmtId="3" fontId="2" fillId="35" borderId="43" xfId="0" applyNumberFormat="1" applyFont="1" applyFill="1" applyBorder="1" applyAlignment="1">
      <alignment/>
    </xf>
    <xf numFmtId="3" fontId="13" fillId="36" borderId="26" xfId="0" applyNumberFormat="1" applyFont="1" applyFill="1" applyBorder="1" applyAlignment="1">
      <alignment/>
    </xf>
    <xf numFmtId="3" fontId="7" fillId="0" borderId="40" xfId="0" applyNumberFormat="1" applyFont="1" applyFill="1" applyBorder="1" applyAlignment="1">
      <alignment/>
    </xf>
    <xf numFmtId="3" fontId="7" fillId="39" borderId="17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0" borderId="45" xfId="0" applyNumberFormat="1" applyFont="1" applyBorder="1" applyAlignment="1">
      <alignment/>
    </xf>
    <xf numFmtId="4" fontId="4" fillId="0" borderId="46" xfId="0" applyNumberFormat="1" applyFont="1" applyBorder="1" applyAlignment="1">
      <alignment/>
    </xf>
    <xf numFmtId="4" fontId="4" fillId="0" borderId="47" xfId="0" applyNumberFormat="1" applyFont="1" applyBorder="1" applyAlignment="1">
      <alignment/>
    </xf>
    <xf numFmtId="4" fontId="4" fillId="0" borderId="38" xfId="0" applyNumberFormat="1" applyFont="1" applyBorder="1" applyAlignment="1">
      <alignment/>
    </xf>
    <xf numFmtId="4" fontId="4" fillId="0" borderId="48" xfId="0" applyNumberFormat="1" applyFont="1" applyBorder="1" applyAlignment="1">
      <alignment/>
    </xf>
    <xf numFmtId="164" fontId="13" fillId="0" borderId="0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3" fontId="13" fillId="0" borderId="10" xfId="0" applyNumberFormat="1" applyFont="1" applyFill="1" applyBorder="1" applyAlignment="1">
      <alignment horizontal="center"/>
    </xf>
    <xf numFmtId="4" fontId="4" fillId="0" borderId="50" xfId="0" applyNumberFormat="1" applyFont="1" applyBorder="1" applyAlignment="1">
      <alignment/>
    </xf>
    <xf numFmtId="4" fontId="1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3" fillId="0" borderId="46" xfId="0" applyNumberFormat="1" applyFont="1" applyBorder="1" applyAlignment="1">
      <alignment/>
    </xf>
    <xf numFmtId="3" fontId="24" fillId="0" borderId="47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3" fontId="23" fillId="0" borderId="45" xfId="0" applyNumberFormat="1" applyFont="1" applyBorder="1" applyAlignment="1">
      <alignment/>
    </xf>
    <xf numFmtId="3" fontId="23" fillId="0" borderId="46" xfId="0" applyNumberFormat="1" applyFont="1" applyBorder="1" applyAlignment="1">
      <alignment/>
    </xf>
    <xf numFmtId="3" fontId="24" fillId="0" borderId="47" xfId="0" applyNumberFormat="1" applyFont="1" applyBorder="1" applyAlignment="1">
      <alignment/>
    </xf>
    <xf numFmtId="3" fontId="23" fillId="0" borderId="49" xfId="0" applyNumberFormat="1" applyFont="1" applyFill="1" applyBorder="1" applyAlignment="1">
      <alignment/>
    </xf>
    <xf numFmtId="3" fontId="23" fillId="0" borderId="10" xfId="0" applyNumberFormat="1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3" fillId="0" borderId="5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3" fontId="4" fillId="0" borderId="49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3" fontId="4" fillId="0" borderId="5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7" fillId="38" borderId="51" xfId="0" applyNumberFormat="1" applyFont="1" applyFill="1" applyBorder="1" applyAlignment="1">
      <alignment horizontal="center"/>
    </xf>
    <xf numFmtId="3" fontId="7" fillId="19" borderId="51" xfId="0" applyNumberFormat="1" applyFont="1" applyFill="1" applyBorder="1" applyAlignment="1">
      <alignment horizontal="center"/>
    </xf>
    <xf numFmtId="4" fontId="4" fillId="0" borderId="0" xfId="0" applyNumberFormat="1" applyFont="1" applyFill="1" applyAlignment="1">
      <alignment/>
    </xf>
    <xf numFmtId="3" fontId="7" fillId="33" borderId="51" xfId="0" applyNumberFormat="1" applyFont="1" applyFill="1" applyBorder="1" applyAlignment="1">
      <alignment horizontal="center"/>
    </xf>
    <xf numFmtId="3" fontId="7" fillId="36" borderId="51" xfId="0" applyNumberFormat="1" applyFont="1" applyFill="1" applyBorder="1" applyAlignment="1">
      <alignment horizontal="center"/>
    </xf>
    <xf numFmtId="3" fontId="7" fillId="29" borderId="51" xfId="0" applyNumberFormat="1" applyFont="1" applyFill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3" fontId="7" fillId="33" borderId="51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7" fillId="38" borderId="51" xfId="0" applyNumberFormat="1" applyFont="1" applyFill="1" applyBorder="1" applyAlignment="1">
      <alignment horizontal="center"/>
    </xf>
    <xf numFmtId="4" fontId="10" fillId="38" borderId="41" xfId="0" applyNumberFormat="1" applyFont="1" applyFill="1" applyBorder="1" applyAlignment="1">
      <alignment horizontal="center"/>
    </xf>
    <xf numFmtId="4" fontId="6" fillId="19" borderId="41" xfId="0" applyNumberFormat="1" applyFont="1" applyFill="1" applyBorder="1" applyAlignment="1">
      <alignment horizontal="center"/>
    </xf>
    <xf numFmtId="4" fontId="2" fillId="33" borderId="41" xfId="0" applyNumberFormat="1" applyFont="1" applyFill="1" applyBorder="1" applyAlignment="1">
      <alignment horizontal="center"/>
    </xf>
    <xf numFmtId="4" fontId="6" fillId="36" borderId="4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3" fontId="11" fillId="29" borderId="41" xfId="0" applyNumberFormat="1" applyFont="1" applyFill="1" applyBorder="1" applyAlignment="1">
      <alignment horizontal="center"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7" fillId="38" borderId="41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" fontId="7" fillId="38" borderId="44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/>
    </xf>
    <xf numFmtId="164" fontId="18" fillId="19" borderId="44" xfId="0" applyNumberFormat="1" applyFont="1" applyFill="1" applyBorder="1" applyAlignment="1">
      <alignment horizontal="center"/>
    </xf>
    <xf numFmtId="4" fontId="11" fillId="0" borderId="0" xfId="0" applyNumberFormat="1" applyFont="1" applyFill="1" applyAlignment="1">
      <alignment/>
    </xf>
    <xf numFmtId="164" fontId="10" fillId="33" borderId="44" xfId="0" applyNumberFormat="1" applyFont="1" applyFill="1" applyBorder="1" applyAlignment="1">
      <alignment horizontal="center"/>
    </xf>
    <xf numFmtId="164" fontId="18" fillId="36" borderId="44" xfId="0" applyNumberFormat="1" applyFont="1" applyFill="1" applyBorder="1" applyAlignment="1">
      <alignment horizontal="center"/>
    </xf>
    <xf numFmtId="3" fontId="7" fillId="29" borderId="44" xfId="0" applyNumberFormat="1" applyFont="1" applyFill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3" fontId="26" fillId="0" borderId="0" xfId="0" applyNumberFormat="1" applyFont="1" applyFill="1" applyAlignment="1">
      <alignment/>
    </xf>
    <xf numFmtId="3" fontId="4" fillId="38" borderId="44" xfId="0" applyNumberFormat="1" applyFont="1" applyFill="1" applyBorder="1" applyAlignment="1">
      <alignment horizontal="center"/>
    </xf>
    <xf numFmtId="3" fontId="27" fillId="0" borderId="0" xfId="0" applyNumberFormat="1" applyFont="1" applyFill="1" applyAlignment="1">
      <alignment/>
    </xf>
    <xf numFmtId="4" fontId="28" fillId="0" borderId="0" xfId="0" applyNumberFormat="1" applyFont="1" applyBorder="1" applyAlignment="1">
      <alignment/>
    </xf>
    <xf numFmtId="4" fontId="28" fillId="0" borderId="0" xfId="0" applyNumberFormat="1" applyFont="1" applyAlignment="1">
      <alignment/>
    </xf>
    <xf numFmtId="4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64" fontId="4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Fill="1" applyBorder="1" applyAlignment="1">
      <alignment horizontal="center"/>
    </xf>
    <xf numFmtId="3" fontId="7" fillId="7" borderId="51" xfId="0" applyNumberFormat="1" applyFont="1" applyFill="1" applyBorder="1" applyAlignment="1">
      <alignment horizontal="center"/>
    </xf>
    <xf numFmtId="3" fontId="5" fillId="33" borderId="41" xfId="0" applyNumberFormat="1" applyFont="1" applyFill="1" applyBorder="1" applyAlignment="1">
      <alignment horizontal="center"/>
    </xf>
    <xf numFmtId="3" fontId="5" fillId="0" borderId="0" xfId="0" applyNumberFormat="1" applyFont="1" applyFill="1" applyAlignment="1">
      <alignment/>
    </xf>
    <xf numFmtId="3" fontId="5" fillId="33" borderId="51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/>
    </xf>
    <xf numFmtId="164" fontId="9" fillId="0" borderId="0" xfId="0" applyNumberFormat="1" applyFont="1" applyFill="1" applyBorder="1" applyAlignment="1">
      <alignment horizontal="center"/>
    </xf>
    <xf numFmtId="3" fontId="7" fillId="40" borderId="51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7" fillId="41" borderId="51" xfId="0" applyNumberFormat="1" applyFont="1" applyFill="1" applyBorder="1" applyAlignment="1">
      <alignment horizontal="center"/>
    </xf>
    <xf numFmtId="3" fontId="7" fillId="16" borderId="51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3" fontId="4" fillId="7" borderId="41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3" fontId="2" fillId="33" borderId="4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>
      <alignment/>
    </xf>
    <xf numFmtId="3" fontId="4" fillId="33" borderId="41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/>
    </xf>
    <xf numFmtId="3" fontId="11" fillId="40" borderId="41" xfId="0" applyNumberFormat="1" applyFont="1" applyFill="1" applyBorder="1" applyAlignment="1">
      <alignment horizontal="center"/>
    </xf>
    <xf numFmtId="3" fontId="7" fillId="41" borderId="41" xfId="0" applyNumberFormat="1" applyFont="1" applyFill="1" applyBorder="1" applyAlignment="1">
      <alignment horizontal="center"/>
    </xf>
    <xf numFmtId="3" fontId="7" fillId="16" borderId="41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/>
    </xf>
    <xf numFmtId="4" fontId="28" fillId="7" borderId="44" xfId="0" applyNumberFormat="1" applyFont="1" applyFill="1" applyBorder="1" applyAlignment="1">
      <alignment horizontal="center"/>
    </xf>
    <xf numFmtId="3" fontId="28" fillId="0" borderId="0" xfId="0" applyNumberFormat="1" applyFont="1" applyBorder="1" applyAlignment="1">
      <alignment/>
    </xf>
    <xf numFmtId="3" fontId="11" fillId="33" borderId="44" xfId="0" applyNumberFormat="1" applyFont="1" applyFill="1" applyBorder="1" applyAlignment="1">
      <alignment horizontal="center"/>
    </xf>
    <xf numFmtId="3" fontId="11" fillId="0" borderId="0" xfId="0" applyNumberFormat="1" applyFont="1" applyFill="1" applyAlignment="1">
      <alignment/>
    </xf>
    <xf numFmtId="3" fontId="4" fillId="33" borderId="44" xfId="0" applyNumberFormat="1" applyFont="1" applyFill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40" borderId="44" xfId="0" applyNumberFormat="1" applyFont="1" applyFill="1" applyBorder="1" applyAlignment="1">
      <alignment horizontal="center"/>
    </xf>
    <xf numFmtId="3" fontId="4" fillId="16" borderId="44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center"/>
    </xf>
    <xf numFmtId="4" fontId="28" fillId="0" borderId="0" xfId="0" applyNumberFormat="1" applyFont="1" applyBorder="1" applyAlignment="1">
      <alignment horizontal="left"/>
    </xf>
    <xf numFmtId="3" fontId="7" fillId="41" borderId="41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3" fontId="28" fillId="41" borderId="44" xfId="0" applyNumberFormat="1" applyFont="1" applyFill="1" applyBorder="1" applyAlignment="1">
      <alignment horizontal="center"/>
    </xf>
    <xf numFmtId="4" fontId="28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 horizontal="center"/>
    </xf>
    <xf numFmtId="3" fontId="27" fillId="0" borderId="0" xfId="0" applyNumberFormat="1" applyFont="1" applyBorder="1" applyAlignment="1">
      <alignment horizontal="left"/>
    </xf>
    <xf numFmtId="4" fontId="27" fillId="0" borderId="0" xfId="0" applyNumberFormat="1" applyFont="1" applyBorder="1" applyAlignment="1">
      <alignment/>
    </xf>
    <xf numFmtId="164" fontId="27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27" fillId="0" borderId="0" xfId="0" applyNumberFormat="1" applyFont="1" applyBorder="1" applyAlignment="1">
      <alignment horizontal="left"/>
    </xf>
    <xf numFmtId="164" fontId="27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 horizontal="left"/>
    </xf>
    <xf numFmtId="164" fontId="8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left"/>
    </xf>
    <xf numFmtId="164" fontId="10" fillId="0" borderId="0" xfId="0" applyNumberFormat="1" applyFont="1" applyFill="1" applyBorder="1" applyAlignment="1">
      <alignment horizontal="left"/>
    </xf>
    <xf numFmtId="4" fontId="4" fillId="0" borderId="0" xfId="0" applyNumberFormat="1" applyFont="1" applyAlignment="1">
      <alignment horizontal="left"/>
    </xf>
    <xf numFmtId="3" fontId="10" fillId="0" borderId="0" xfId="0" applyNumberFormat="1" applyFont="1" applyBorder="1" applyAlignment="1">
      <alignment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3" fontId="9" fillId="39" borderId="22" xfId="0" applyNumberFormat="1" applyFont="1" applyFill="1" applyBorder="1" applyAlignment="1">
      <alignment/>
    </xf>
    <xf numFmtId="3" fontId="9" fillId="39" borderId="17" xfId="0" applyNumberFormat="1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0" borderId="0" xfId="0" applyNumberFormat="1" applyFont="1" applyBorder="1" applyAlignment="1">
      <alignment horizontal="center"/>
    </xf>
    <xf numFmtId="3" fontId="4" fillId="39" borderId="0" xfId="0" applyNumberFormat="1" applyFont="1" applyFill="1" applyBorder="1" applyAlignment="1">
      <alignment/>
    </xf>
    <xf numFmtId="4" fontId="4" fillId="39" borderId="0" xfId="0" applyNumberFormat="1" applyFont="1" applyFill="1" applyAlignment="1">
      <alignment/>
    </xf>
    <xf numFmtId="3" fontId="10" fillId="40" borderId="44" xfId="0" applyNumberFormat="1" applyFont="1" applyFill="1" applyBorder="1" applyAlignment="1">
      <alignment horizontal="center"/>
    </xf>
    <xf numFmtId="3" fontId="10" fillId="40" borderId="44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1" fontId="7" fillId="0" borderId="52" xfId="0" applyNumberFormat="1" applyFont="1" applyBorder="1" applyAlignment="1">
      <alignment horizontal="center"/>
    </xf>
    <xf numFmtId="3" fontId="2" fillId="39" borderId="26" xfId="0" applyNumberFormat="1" applyFont="1" applyFill="1" applyBorder="1" applyAlignment="1">
      <alignment/>
    </xf>
    <xf numFmtId="0" fontId="31" fillId="0" borderId="0" xfId="0" applyFont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2" xfId="0" applyFont="1" applyFill="1" applyBorder="1" applyAlignment="1">
      <alignment/>
    </xf>
    <xf numFmtId="0" fontId="31" fillId="0" borderId="5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8" fillId="0" borderId="55" xfId="0" applyFont="1" applyBorder="1" applyAlignment="1">
      <alignment/>
    </xf>
    <xf numFmtId="0" fontId="7" fillId="0" borderId="42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1" fillId="0" borderId="55" xfId="0" applyFont="1" applyFill="1" applyBorder="1" applyAlignment="1">
      <alignment horizontal="center"/>
    </xf>
    <xf numFmtId="0" fontId="31" fillId="0" borderId="42" xfId="0" applyFont="1" applyFill="1" applyBorder="1" applyAlignment="1">
      <alignment/>
    </xf>
    <xf numFmtId="0" fontId="31" fillId="0" borderId="56" xfId="0" applyFont="1" applyFill="1" applyBorder="1" applyAlignment="1">
      <alignment horizontal="center"/>
    </xf>
    <xf numFmtId="0" fontId="10" fillId="40" borderId="22" xfId="0" applyFont="1" applyFill="1" applyBorder="1" applyAlignment="1">
      <alignment/>
    </xf>
    <xf numFmtId="49" fontId="9" fillId="40" borderId="53" xfId="0" applyNumberFormat="1" applyFont="1" applyFill="1" applyBorder="1" applyAlignment="1">
      <alignment horizontal="right"/>
    </xf>
    <xf numFmtId="3" fontId="7" fillId="40" borderId="22" xfId="0" applyNumberFormat="1" applyFont="1" applyFill="1" applyBorder="1" applyAlignment="1">
      <alignment horizontal="right"/>
    </xf>
    <xf numFmtId="3" fontId="7" fillId="40" borderId="54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49" fontId="9" fillId="40" borderId="37" xfId="0" applyNumberFormat="1" applyFont="1" applyFill="1" applyBorder="1" applyAlignment="1">
      <alignment horizontal="right"/>
    </xf>
    <xf numFmtId="0" fontId="9" fillId="0" borderId="26" xfId="0" applyFont="1" applyBorder="1" applyAlignment="1">
      <alignment/>
    </xf>
    <xf numFmtId="0" fontId="11" fillId="0" borderId="37" xfId="0" applyFont="1" applyBorder="1" applyAlignment="1">
      <alignment/>
    </xf>
    <xf numFmtId="3" fontId="7" fillId="40" borderId="26" xfId="0" applyNumberFormat="1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41" xfId="0" applyFont="1" applyBorder="1" applyAlignment="1">
      <alignment/>
    </xf>
    <xf numFmtId="0" fontId="10" fillId="0" borderId="38" xfId="0" applyFont="1" applyBorder="1" applyAlignment="1">
      <alignment/>
    </xf>
    <xf numFmtId="3" fontId="9" fillId="0" borderId="17" xfId="0" applyNumberFormat="1" applyFont="1" applyBorder="1" applyAlignment="1">
      <alignment/>
    </xf>
    <xf numFmtId="3" fontId="15" fillId="0" borderId="57" xfId="0" applyNumberFormat="1" applyFont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3" fontId="9" fillId="0" borderId="42" xfId="0" applyNumberFormat="1" applyFont="1" applyBorder="1" applyAlignment="1">
      <alignment/>
    </xf>
    <xf numFmtId="3" fontId="9" fillId="0" borderId="42" xfId="0" applyNumberFormat="1" applyFont="1" applyFill="1" applyBorder="1" applyAlignment="1">
      <alignment/>
    </xf>
    <xf numFmtId="0" fontId="10" fillId="0" borderId="25" xfId="0" applyFont="1" applyBorder="1" applyAlignment="1">
      <alignment/>
    </xf>
    <xf numFmtId="3" fontId="7" fillId="40" borderId="26" xfId="0" applyNumberFormat="1" applyFont="1" applyFill="1" applyBorder="1" applyAlignment="1">
      <alignment/>
    </xf>
    <xf numFmtId="3" fontId="7" fillId="40" borderId="37" xfId="0" applyNumberFormat="1" applyFont="1" applyFill="1" applyBorder="1" applyAlignment="1">
      <alignment/>
    </xf>
    <xf numFmtId="0" fontId="9" fillId="0" borderId="51" xfId="0" applyFont="1" applyBorder="1" applyAlignment="1">
      <alignment/>
    </xf>
    <xf numFmtId="3" fontId="9" fillId="0" borderId="51" xfId="0" applyNumberFormat="1" applyFont="1" applyBorder="1" applyAlignment="1">
      <alignment/>
    </xf>
    <xf numFmtId="49" fontId="9" fillId="0" borderId="45" xfId="0" applyNumberFormat="1" applyFont="1" applyFill="1" applyBorder="1" applyAlignment="1">
      <alignment horizontal="right"/>
    </xf>
    <xf numFmtId="3" fontId="15" fillId="0" borderId="46" xfId="0" applyNumberFormat="1" applyFont="1" applyBorder="1" applyAlignment="1">
      <alignment/>
    </xf>
    <xf numFmtId="3" fontId="9" fillId="0" borderId="51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49" fontId="9" fillId="0" borderId="24" xfId="0" applyNumberFormat="1" applyFont="1" applyFill="1" applyBorder="1" applyAlignment="1">
      <alignment horizontal="right"/>
    </xf>
    <xf numFmtId="3" fontId="7" fillId="0" borderId="57" xfId="0" applyNumberFormat="1" applyFont="1" applyBorder="1" applyAlignment="1">
      <alignment/>
    </xf>
    <xf numFmtId="3" fontId="9" fillId="0" borderId="57" xfId="0" applyNumberFormat="1" applyFont="1" applyBorder="1" applyAlignment="1">
      <alignment/>
    </xf>
    <xf numFmtId="49" fontId="9" fillId="40" borderId="26" xfId="0" applyNumberFormat="1" applyFont="1" applyFill="1" applyBorder="1" applyAlignment="1">
      <alignment horizontal="right"/>
    </xf>
    <xf numFmtId="0" fontId="9" fillId="0" borderId="45" xfId="0" applyFont="1" applyBorder="1" applyAlignment="1">
      <alignment/>
    </xf>
    <xf numFmtId="49" fontId="9" fillId="0" borderId="17" xfId="0" applyNumberFormat="1" applyFont="1" applyFill="1" applyBorder="1" applyAlignment="1">
      <alignment horizontal="right"/>
    </xf>
    <xf numFmtId="3" fontId="15" fillId="0" borderId="17" xfId="0" applyNumberFormat="1" applyFont="1" applyBorder="1" applyAlignment="1">
      <alignment/>
    </xf>
    <xf numFmtId="49" fontId="9" fillId="0" borderId="42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49" fontId="9" fillId="0" borderId="42" xfId="0" applyNumberFormat="1" applyFont="1" applyFill="1" applyBorder="1" applyAlignment="1">
      <alignment horizontal="right"/>
    </xf>
    <xf numFmtId="0" fontId="2" fillId="42" borderId="25" xfId="0" applyFont="1" applyFill="1" applyBorder="1" applyAlignment="1">
      <alignment/>
    </xf>
    <xf numFmtId="3" fontId="7" fillId="42" borderId="37" xfId="0" applyNumberFormat="1" applyFont="1" applyFill="1" applyBorder="1" applyAlignment="1">
      <alignment/>
    </xf>
    <xf numFmtId="49" fontId="9" fillId="42" borderId="26" xfId="0" applyNumberFormat="1" applyFont="1" applyFill="1" applyBorder="1" applyAlignment="1">
      <alignment horizontal="right"/>
    </xf>
    <xf numFmtId="3" fontId="2" fillId="42" borderId="26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1" fillId="0" borderId="25" xfId="0" applyFont="1" applyBorder="1" applyAlignment="1">
      <alignment/>
    </xf>
    <xf numFmtId="3" fontId="9" fillId="0" borderId="20" xfId="0" applyNumberFormat="1" applyFont="1" applyFill="1" applyBorder="1" applyAlignment="1">
      <alignment/>
    </xf>
    <xf numFmtId="49" fontId="9" fillId="0" borderId="27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/>
    </xf>
    <xf numFmtId="3" fontId="9" fillId="0" borderId="58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9" fillId="0" borderId="30" xfId="0" applyNumberFormat="1" applyFont="1" applyFill="1" applyBorder="1" applyAlignment="1">
      <alignment/>
    </xf>
    <xf numFmtId="49" fontId="9" fillId="0" borderId="59" xfId="0" applyNumberFormat="1" applyFont="1" applyFill="1" applyBorder="1" applyAlignment="1">
      <alignment horizontal="right"/>
    </xf>
    <xf numFmtId="3" fontId="9" fillId="0" borderId="59" xfId="0" applyNumberFormat="1" applyFont="1" applyFill="1" applyBorder="1" applyAlignment="1">
      <alignment/>
    </xf>
    <xf numFmtId="3" fontId="9" fillId="0" borderId="31" xfId="0" applyNumberFormat="1" applyFont="1" applyFill="1" applyBorder="1" applyAlignment="1">
      <alignment/>
    </xf>
    <xf numFmtId="3" fontId="7" fillId="43" borderId="19" xfId="0" applyNumberFormat="1" applyFont="1" applyFill="1" applyBorder="1" applyAlignment="1">
      <alignment/>
    </xf>
    <xf numFmtId="49" fontId="9" fillId="43" borderId="43" xfId="0" applyNumberFormat="1" applyFont="1" applyFill="1" applyBorder="1" applyAlignment="1">
      <alignment horizontal="right"/>
    </xf>
    <xf numFmtId="3" fontId="2" fillId="43" borderId="43" xfId="0" applyNumberFormat="1" applyFont="1" applyFill="1" applyBorder="1" applyAlignment="1">
      <alignment/>
    </xf>
    <xf numFmtId="3" fontId="2" fillId="43" borderId="6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15" fillId="0" borderId="27" xfId="0" applyNumberFormat="1" applyFont="1" applyFill="1" applyBorder="1" applyAlignment="1">
      <alignment/>
    </xf>
    <xf numFmtId="3" fontId="9" fillId="0" borderId="16" xfId="0" applyNumberFormat="1" applyFont="1" applyFill="1" applyBorder="1" applyAlignment="1">
      <alignment/>
    </xf>
    <xf numFmtId="49" fontId="9" fillId="0" borderId="29" xfId="0" applyNumberFormat="1" applyFont="1" applyFill="1" applyBorder="1" applyAlignment="1">
      <alignment horizontal="right"/>
    </xf>
    <xf numFmtId="3" fontId="9" fillId="0" borderId="29" xfId="0" applyNumberFormat="1" applyFont="1" applyFill="1" applyBorder="1" applyAlignment="1">
      <alignment/>
    </xf>
    <xf numFmtId="3" fontId="9" fillId="0" borderId="61" xfId="0" applyNumberFormat="1" applyFont="1" applyFill="1" applyBorder="1" applyAlignment="1">
      <alignment/>
    </xf>
    <xf numFmtId="3" fontId="9" fillId="11" borderId="19" xfId="0" applyNumberFormat="1" applyFont="1" applyFill="1" applyBorder="1" applyAlignment="1">
      <alignment/>
    </xf>
    <xf numFmtId="49" fontId="9" fillId="11" borderId="43" xfId="0" applyNumberFormat="1" applyFont="1" applyFill="1" applyBorder="1" applyAlignment="1">
      <alignment horizontal="right"/>
    </xf>
    <xf numFmtId="3" fontId="2" fillId="11" borderId="43" xfId="0" applyNumberFormat="1" applyFont="1" applyFill="1" applyBorder="1" applyAlignment="1">
      <alignment/>
    </xf>
    <xf numFmtId="3" fontId="17" fillId="11" borderId="43" xfId="0" applyNumberFormat="1" applyFont="1" applyFill="1" applyBorder="1" applyAlignment="1">
      <alignment/>
    </xf>
    <xf numFmtId="3" fontId="2" fillId="11" borderId="60" xfId="0" applyNumberFormat="1" applyFont="1" applyFill="1" applyBorder="1" applyAlignment="1">
      <alignment/>
    </xf>
    <xf numFmtId="3" fontId="13" fillId="44" borderId="25" xfId="0" applyNumberFormat="1" applyFont="1" applyFill="1" applyBorder="1" applyAlignment="1">
      <alignment/>
    </xf>
    <xf numFmtId="49" fontId="32" fillId="44" borderId="37" xfId="0" applyNumberFormat="1" applyFont="1" applyFill="1" applyBorder="1" applyAlignment="1">
      <alignment horizontal="right"/>
    </xf>
    <xf numFmtId="3" fontId="13" fillId="44" borderId="26" xfId="0" applyNumberFormat="1" applyFont="1" applyFill="1" applyBorder="1" applyAlignment="1">
      <alignment/>
    </xf>
    <xf numFmtId="3" fontId="13" fillId="44" borderId="62" xfId="0" applyNumberFormat="1" applyFont="1" applyFill="1" applyBorder="1" applyAlignment="1">
      <alignment/>
    </xf>
    <xf numFmtId="0" fontId="11" fillId="13" borderId="38" xfId="0" applyFont="1" applyFill="1" applyBorder="1" applyAlignment="1">
      <alignment/>
    </xf>
    <xf numFmtId="0" fontId="11" fillId="13" borderId="21" xfId="0" applyFont="1" applyFill="1" applyBorder="1" applyAlignment="1">
      <alignment/>
    </xf>
    <xf numFmtId="0" fontId="11" fillId="13" borderId="25" xfId="0" applyFont="1" applyFill="1" applyBorder="1" applyAlignment="1">
      <alignment/>
    </xf>
    <xf numFmtId="0" fontId="7" fillId="13" borderId="36" xfId="0" applyFont="1" applyFill="1" applyBorder="1" applyAlignment="1">
      <alignment/>
    </xf>
    <xf numFmtId="49" fontId="9" fillId="39" borderId="37" xfId="0" applyNumberFormat="1" applyFont="1" applyFill="1" applyBorder="1" applyAlignment="1">
      <alignment horizontal="right"/>
    </xf>
    <xf numFmtId="3" fontId="7" fillId="39" borderId="26" xfId="0" applyNumberFormat="1" applyFont="1" applyFill="1" applyBorder="1" applyAlignment="1">
      <alignment horizontal="right"/>
    </xf>
    <xf numFmtId="3" fontId="7" fillId="39" borderId="25" xfId="0" applyNumberFormat="1" applyFont="1" applyFill="1" applyBorder="1" applyAlignment="1">
      <alignment horizontal="right"/>
    </xf>
    <xf numFmtId="3" fontId="7" fillId="39" borderId="26" xfId="0" applyNumberFormat="1" applyFont="1" applyFill="1" applyBorder="1" applyAlignment="1">
      <alignment/>
    </xf>
    <xf numFmtId="3" fontId="9" fillId="39" borderId="26" xfId="0" applyNumberFormat="1" applyFont="1" applyFill="1" applyBorder="1" applyAlignment="1">
      <alignment/>
    </xf>
    <xf numFmtId="3" fontId="2" fillId="39" borderId="25" xfId="0" applyNumberFormat="1" applyFont="1" applyFill="1" applyBorder="1" applyAlignment="1">
      <alignment/>
    </xf>
    <xf numFmtId="3" fontId="9" fillId="39" borderId="51" xfId="0" applyNumberFormat="1" applyFont="1" applyFill="1" applyBorder="1" applyAlignment="1">
      <alignment/>
    </xf>
    <xf numFmtId="49" fontId="9" fillId="39" borderId="46" xfId="0" applyNumberFormat="1" applyFont="1" applyFill="1" applyBorder="1" applyAlignment="1">
      <alignment horizontal="right"/>
    </xf>
    <xf numFmtId="3" fontId="2" fillId="39" borderId="45" xfId="0" applyNumberFormat="1" applyFont="1" applyFill="1" applyBorder="1" applyAlignment="1">
      <alignment/>
    </xf>
    <xf numFmtId="3" fontId="2" fillId="39" borderId="51" xfId="0" applyNumberFormat="1" applyFont="1" applyFill="1" applyBorder="1" applyAlignment="1">
      <alignment/>
    </xf>
    <xf numFmtId="49" fontId="1" fillId="40" borderId="26" xfId="0" applyNumberFormat="1" applyFont="1" applyFill="1" applyBorder="1" applyAlignment="1">
      <alignment horizontal="right"/>
    </xf>
    <xf numFmtId="3" fontId="2" fillId="40" borderId="26" xfId="0" applyNumberFormat="1" applyFont="1" applyFill="1" applyBorder="1" applyAlignment="1">
      <alignment/>
    </xf>
    <xf numFmtId="3" fontId="1" fillId="40" borderId="26" xfId="0" applyNumberFormat="1" applyFont="1" applyFill="1" applyBorder="1" applyAlignment="1">
      <alignment/>
    </xf>
    <xf numFmtId="0" fontId="11" fillId="13" borderId="46" xfId="0" applyFont="1" applyFill="1" applyBorder="1" applyAlignment="1">
      <alignment/>
    </xf>
    <xf numFmtId="3" fontId="15" fillId="0" borderId="42" xfId="0" applyNumberFormat="1" applyFont="1" applyBorder="1" applyAlignment="1">
      <alignment/>
    </xf>
    <xf numFmtId="0" fontId="7" fillId="13" borderId="37" xfId="0" applyFont="1" applyFill="1" applyBorder="1" applyAlignment="1">
      <alignment/>
    </xf>
    <xf numFmtId="3" fontId="7" fillId="7" borderId="51" xfId="0" applyNumberFormat="1" applyFont="1" applyFill="1" applyBorder="1" applyAlignment="1">
      <alignment horizontal="center"/>
    </xf>
    <xf numFmtId="3" fontId="11" fillId="41" borderId="51" xfId="0" applyNumberFormat="1" applyFont="1" applyFill="1" applyBorder="1" applyAlignment="1">
      <alignment horizontal="center"/>
    </xf>
    <xf numFmtId="3" fontId="4" fillId="16" borderId="44" xfId="0" applyNumberFormat="1" applyFont="1" applyFill="1" applyBorder="1" applyAlignment="1">
      <alignment horizontal="center" wrapText="1"/>
    </xf>
    <xf numFmtId="3" fontId="7" fillId="45" borderId="51" xfId="0" applyNumberFormat="1" applyFont="1" applyFill="1" applyBorder="1" applyAlignment="1">
      <alignment horizontal="center"/>
    </xf>
    <xf numFmtId="3" fontId="7" fillId="45" borderId="41" xfId="0" applyNumberFormat="1" applyFont="1" applyFill="1" applyBorder="1" applyAlignment="1">
      <alignment horizontal="center"/>
    </xf>
    <xf numFmtId="3" fontId="28" fillId="45" borderId="44" xfId="0" applyNumberFormat="1" applyFont="1" applyFill="1" applyBorder="1" applyAlignment="1">
      <alignment horizontal="center" wrapText="1"/>
    </xf>
    <xf numFmtId="3" fontId="7" fillId="46" borderId="51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3" fontId="2" fillId="40" borderId="26" xfId="0" applyNumberFormat="1" applyFont="1" applyFill="1" applyBorder="1" applyAlignment="1">
      <alignment/>
    </xf>
    <xf numFmtId="3" fontId="7" fillId="39" borderId="0" xfId="0" applyNumberFormat="1" applyFont="1" applyFill="1" applyBorder="1" applyAlignment="1">
      <alignment/>
    </xf>
    <xf numFmtId="49" fontId="1" fillId="39" borderId="0" xfId="0" applyNumberFormat="1" applyFont="1" applyFill="1" applyBorder="1" applyAlignment="1">
      <alignment horizontal="right"/>
    </xf>
    <xf numFmtId="3" fontId="2" fillId="39" borderId="0" xfId="0" applyNumberFormat="1" applyFont="1" applyFill="1" applyBorder="1" applyAlignment="1">
      <alignment/>
    </xf>
    <xf numFmtId="3" fontId="1" fillId="39" borderId="0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10" fillId="40" borderId="51" xfId="0" applyFont="1" applyFill="1" applyBorder="1" applyAlignment="1">
      <alignment/>
    </xf>
    <xf numFmtId="49" fontId="9" fillId="40" borderId="46" xfId="0" applyNumberFormat="1" applyFont="1" applyFill="1" applyBorder="1" applyAlignment="1">
      <alignment horizontal="right"/>
    </xf>
    <xf numFmtId="3" fontId="7" fillId="40" borderId="51" xfId="0" applyNumberFormat="1" applyFont="1" applyFill="1" applyBorder="1" applyAlignment="1">
      <alignment horizontal="right"/>
    </xf>
    <xf numFmtId="3" fontId="7" fillId="40" borderId="45" xfId="0" applyNumberFormat="1" applyFont="1" applyFill="1" applyBorder="1" applyAlignment="1">
      <alignment horizontal="right"/>
    </xf>
    <xf numFmtId="0" fontId="11" fillId="39" borderId="46" xfId="0" applyFont="1" applyFill="1" applyBorder="1" applyAlignment="1">
      <alignment/>
    </xf>
    <xf numFmtId="3" fontId="7" fillId="39" borderId="37" xfId="0" applyNumberFormat="1" applyFont="1" applyFill="1" applyBorder="1" applyAlignment="1">
      <alignment horizontal="right"/>
    </xf>
    <xf numFmtId="3" fontId="7" fillId="39" borderId="51" xfId="0" applyNumberFormat="1" applyFont="1" applyFill="1" applyBorder="1" applyAlignment="1">
      <alignment horizontal="center"/>
    </xf>
    <xf numFmtId="0" fontId="10" fillId="39" borderId="62" xfId="0" applyFont="1" applyFill="1" applyBorder="1" applyAlignment="1">
      <alignment/>
    </xf>
    <xf numFmtId="3" fontId="7" fillId="40" borderId="62" xfId="0" applyNumberFormat="1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1" fillId="13" borderId="63" xfId="0" applyFont="1" applyFill="1" applyBorder="1" applyAlignment="1">
      <alignment/>
    </xf>
    <xf numFmtId="0" fontId="10" fillId="39" borderId="63" xfId="0" applyFont="1" applyFill="1" applyBorder="1" applyAlignment="1">
      <alignment/>
    </xf>
    <xf numFmtId="49" fontId="9" fillId="39" borderId="63" xfId="0" applyNumberFormat="1" applyFont="1" applyFill="1" applyBorder="1" applyAlignment="1">
      <alignment horizontal="right"/>
    </xf>
    <xf numFmtId="3" fontId="7" fillId="39" borderId="63" xfId="0" applyNumberFormat="1" applyFont="1" applyFill="1" applyBorder="1" applyAlignment="1">
      <alignment/>
    </xf>
    <xf numFmtId="3" fontId="9" fillId="39" borderId="63" xfId="0" applyNumberFormat="1" applyFont="1" applyFill="1" applyBorder="1" applyAlignment="1">
      <alignment/>
    </xf>
    <xf numFmtId="3" fontId="7" fillId="39" borderId="64" xfId="0" applyNumberFormat="1" applyFont="1" applyFill="1" applyBorder="1" applyAlignment="1">
      <alignment/>
    </xf>
    <xf numFmtId="0" fontId="9" fillId="0" borderId="49" xfId="0" applyFont="1" applyBorder="1" applyAlignment="1">
      <alignment/>
    </xf>
    <xf numFmtId="0" fontId="11" fillId="0" borderId="10" xfId="0" applyFont="1" applyBorder="1" applyAlignment="1">
      <alignment/>
    </xf>
    <xf numFmtId="0" fontId="10" fillId="40" borderId="47" xfId="0" applyFont="1" applyFill="1" applyBorder="1" applyAlignment="1">
      <alignment/>
    </xf>
    <xf numFmtId="0" fontId="9" fillId="0" borderId="11" xfId="0" applyFont="1" applyBorder="1" applyAlignment="1">
      <alignment/>
    </xf>
    <xf numFmtId="0" fontId="11" fillId="13" borderId="45" xfId="0" applyFont="1" applyFill="1" applyBorder="1" applyAlignment="1">
      <alignment/>
    </xf>
    <xf numFmtId="0" fontId="11" fillId="13" borderId="0" xfId="0" applyFont="1" applyFill="1" applyBorder="1" applyAlignment="1">
      <alignment/>
    </xf>
    <xf numFmtId="0" fontId="11" fillId="39" borderId="0" xfId="0" applyFont="1" applyFill="1" applyBorder="1" applyAlignment="1">
      <alignment/>
    </xf>
    <xf numFmtId="0" fontId="10" fillId="39" borderId="44" xfId="0" applyFont="1" applyFill="1" applyBorder="1" applyAlignment="1">
      <alignment/>
    </xf>
    <xf numFmtId="49" fontId="9" fillId="39" borderId="10" xfId="0" applyNumberFormat="1" applyFont="1" applyFill="1" applyBorder="1" applyAlignment="1">
      <alignment horizontal="right"/>
    </xf>
    <xf numFmtId="3" fontId="7" fillId="39" borderId="44" xfId="0" applyNumberFormat="1" applyFont="1" applyFill="1" applyBorder="1" applyAlignment="1">
      <alignment horizontal="right"/>
    </xf>
    <xf numFmtId="3" fontId="7" fillId="39" borderId="49" xfId="0" applyNumberFormat="1" applyFont="1" applyFill="1" applyBorder="1" applyAlignment="1">
      <alignment horizontal="right"/>
    </xf>
    <xf numFmtId="3" fontId="7" fillId="39" borderId="44" xfId="0" applyNumberFormat="1" applyFont="1" applyFill="1" applyBorder="1" applyAlignment="1">
      <alignment/>
    </xf>
    <xf numFmtId="0" fontId="11" fillId="13" borderId="43" xfId="0" applyFont="1" applyFill="1" applyBorder="1" applyAlignment="1">
      <alignment/>
    </xf>
    <xf numFmtId="0" fontId="10" fillId="0" borderId="43" xfId="0" applyFont="1" applyFill="1" applyBorder="1" applyAlignment="1">
      <alignment/>
    </xf>
    <xf numFmtId="49" fontId="0" fillId="39" borderId="43" xfId="0" applyNumberFormat="1" applyFont="1" applyFill="1" applyBorder="1" applyAlignment="1">
      <alignment horizontal="right"/>
    </xf>
    <xf numFmtId="3" fontId="29" fillId="0" borderId="43" xfId="0" applyNumberFormat="1" applyFont="1" applyBorder="1" applyAlignment="1">
      <alignment/>
    </xf>
    <xf numFmtId="3" fontId="29" fillId="0" borderId="60" xfId="0" applyNumberFormat="1" applyFont="1" applyFill="1" applyBorder="1" applyAlignment="1">
      <alignment/>
    </xf>
    <xf numFmtId="3" fontId="9" fillId="0" borderId="44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3" fontId="9" fillId="40" borderId="40" xfId="0" applyNumberFormat="1" applyFont="1" applyFill="1" applyBorder="1" applyAlignment="1">
      <alignment/>
    </xf>
    <xf numFmtId="49" fontId="9" fillId="40" borderId="65" xfId="0" applyNumberFormat="1" applyFont="1" applyFill="1" applyBorder="1" applyAlignment="1">
      <alignment horizontal="right"/>
    </xf>
    <xf numFmtId="3" fontId="9" fillId="40" borderId="40" xfId="0" applyNumberFormat="1" applyFont="1" applyFill="1" applyBorder="1" applyAlignment="1">
      <alignment/>
    </xf>
    <xf numFmtId="3" fontId="15" fillId="40" borderId="65" xfId="0" applyNumberFormat="1" applyFont="1" applyFill="1" applyBorder="1" applyAlignment="1">
      <alignment/>
    </xf>
    <xf numFmtId="3" fontId="9" fillId="40" borderId="17" xfId="0" applyNumberFormat="1" applyFont="1" applyFill="1" applyBorder="1" applyAlignment="1">
      <alignment/>
    </xf>
    <xf numFmtId="49" fontId="9" fillId="40" borderId="57" xfId="0" applyNumberFormat="1" applyFont="1" applyFill="1" applyBorder="1" applyAlignment="1">
      <alignment horizontal="right"/>
    </xf>
    <xf numFmtId="3" fontId="9" fillId="40" borderId="17" xfId="0" applyNumberFormat="1" applyFont="1" applyFill="1" applyBorder="1" applyAlignment="1">
      <alignment/>
    </xf>
    <xf numFmtId="3" fontId="15" fillId="40" borderId="57" xfId="0" applyNumberFormat="1" applyFont="1" applyFill="1" applyBorder="1" applyAlignment="1">
      <alignment/>
    </xf>
    <xf numFmtId="3" fontId="9" fillId="40" borderId="41" xfId="0" applyNumberFormat="1" applyFont="1" applyFill="1" applyBorder="1" applyAlignment="1">
      <alignment/>
    </xf>
    <xf numFmtId="49" fontId="9" fillId="40" borderId="0" xfId="0" applyNumberFormat="1" applyFont="1" applyFill="1" applyBorder="1" applyAlignment="1">
      <alignment horizontal="right"/>
    </xf>
    <xf numFmtId="3" fontId="9" fillId="40" borderId="41" xfId="0" applyNumberFormat="1" applyFont="1" applyFill="1" applyBorder="1" applyAlignment="1">
      <alignment/>
    </xf>
    <xf numFmtId="3" fontId="15" fillId="40" borderId="0" xfId="0" applyNumberFormat="1" applyFont="1" applyFill="1" applyBorder="1" applyAlignment="1">
      <alignment/>
    </xf>
    <xf numFmtId="3" fontId="9" fillId="40" borderId="29" xfId="0" applyNumberFormat="1" applyFont="1" applyFill="1" applyBorder="1" applyAlignment="1">
      <alignment/>
    </xf>
    <xf numFmtId="3" fontId="9" fillId="40" borderId="42" xfId="0" applyNumberFormat="1" applyFont="1" applyFill="1" applyBorder="1" applyAlignment="1">
      <alignment/>
    </xf>
    <xf numFmtId="49" fontId="9" fillId="40" borderId="66" xfId="0" applyNumberFormat="1" applyFont="1" applyFill="1" applyBorder="1" applyAlignment="1">
      <alignment horizontal="right"/>
    </xf>
    <xf numFmtId="3" fontId="9" fillId="40" borderId="42" xfId="0" applyNumberFormat="1" applyFont="1" applyFill="1" applyBorder="1" applyAlignment="1">
      <alignment/>
    </xf>
    <xf numFmtId="3" fontId="15" fillId="40" borderId="66" xfId="0" applyNumberFormat="1" applyFont="1" applyFill="1" applyBorder="1" applyAlignment="1">
      <alignment/>
    </xf>
    <xf numFmtId="3" fontId="9" fillId="40" borderId="39" xfId="0" applyNumberFormat="1" applyFont="1" applyFill="1" applyBorder="1" applyAlignment="1">
      <alignment/>
    </xf>
    <xf numFmtId="0" fontId="5" fillId="0" borderId="37" xfId="0" applyFont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21" fillId="0" borderId="0" xfId="0" applyFont="1" applyAlignment="1">
      <alignment horizontal="center"/>
    </xf>
    <xf numFmtId="3" fontId="7" fillId="39" borderId="41" xfId="0" applyNumberFormat="1" applyFont="1" applyFill="1" applyBorder="1" applyAlignment="1">
      <alignment horizontal="center" vertical="center" wrapText="1"/>
    </xf>
    <xf numFmtId="3" fontId="7" fillId="39" borderId="44" xfId="0" applyNumberFormat="1" applyFont="1" applyFill="1" applyBorder="1" applyAlignment="1">
      <alignment horizontal="center" vertical="center" wrapText="1"/>
    </xf>
    <xf numFmtId="3" fontId="9" fillId="7" borderId="41" xfId="0" applyNumberFormat="1" applyFont="1" applyFill="1" applyBorder="1" applyAlignment="1">
      <alignment horizontal="center" wrapText="1"/>
    </xf>
    <xf numFmtId="3" fontId="9" fillId="7" borderId="44" xfId="0" applyNumberFormat="1" applyFont="1" applyFill="1" applyBorder="1" applyAlignment="1">
      <alignment horizontal="center" wrapText="1"/>
    </xf>
    <xf numFmtId="3" fontId="10" fillId="7" borderId="41" xfId="0" applyNumberFormat="1" applyFont="1" applyFill="1" applyBorder="1" applyAlignment="1">
      <alignment horizontal="center" vertical="center"/>
    </xf>
    <xf numFmtId="3" fontId="10" fillId="7" borderId="44" xfId="0" applyNumberFormat="1" applyFont="1" applyFill="1" applyBorder="1" applyAlignment="1">
      <alignment horizontal="center" vertical="center"/>
    </xf>
    <xf numFmtId="3" fontId="9" fillId="7" borderId="41" xfId="0" applyNumberFormat="1" applyFont="1" applyFill="1" applyBorder="1" applyAlignment="1">
      <alignment horizontal="center" vertical="center"/>
    </xf>
    <xf numFmtId="3" fontId="9" fillId="7" borderId="44" xfId="0" applyNumberFormat="1" applyFont="1" applyFill="1" applyBorder="1" applyAlignment="1">
      <alignment horizontal="center" vertical="center"/>
    </xf>
    <xf numFmtId="3" fontId="7" fillId="46" borderId="41" xfId="0" applyNumberFormat="1" applyFont="1" applyFill="1" applyBorder="1" applyAlignment="1">
      <alignment horizontal="center" vertical="center"/>
    </xf>
    <xf numFmtId="3" fontId="7" fillId="46" borderId="44" xfId="0" applyNumberFormat="1" applyFont="1" applyFill="1" applyBorder="1" applyAlignment="1">
      <alignment horizontal="center" vertical="center"/>
    </xf>
    <xf numFmtId="3" fontId="11" fillId="33" borderId="41" xfId="0" applyNumberFormat="1" applyFont="1" applyFill="1" applyBorder="1" applyAlignment="1">
      <alignment horizontal="center" vertical="center"/>
    </xf>
    <xf numFmtId="3" fontId="11" fillId="33" borderId="44" xfId="0" applyNumberFormat="1" applyFont="1" applyFill="1" applyBorder="1" applyAlignment="1">
      <alignment horizontal="center" vertical="center"/>
    </xf>
    <xf numFmtId="3" fontId="7" fillId="29" borderId="41" xfId="0" applyNumberFormat="1" applyFont="1" applyFill="1" applyBorder="1" applyAlignment="1">
      <alignment horizontal="center" vertical="center"/>
    </xf>
    <xf numFmtId="3" fontId="7" fillId="29" borderId="44" xfId="0" applyNumberFormat="1" applyFont="1" applyFill="1" applyBorder="1" applyAlignment="1">
      <alignment horizontal="center" vertical="center"/>
    </xf>
    <xf numFmtId="4" fontId="10" fillId="41" borderId="41" xfId="0" applyNumberFormat="1" applyFont="1" applyFill="1" applyBorder="1" applyAlignment="1">
      <alignment horizontal="center" vertical="center"/>
    </xf>
    <xf numFmtId="4" fontId="10" fillId="41" borderId="44" xfId="0" applyNumberFormat="1" applyFont="1" applyFill="1" applyBorder="1" applyAlignment="1">
      <alignment horizontal="center" vertical="center"/>
    </xf>
    <xf numFmtId="3" fontId="10" fillId="41" borderId="41" xfId="0" applyNumberFormat="1" applyFont="1" applyFill="1" applyBorder="1" applyAlignment="1">
      <alignment horizontal="center" vertical="center"/>
    </xf>
    <xf numFmtId="3" fontId="10" fillId="41" borderId="44" xfId="0" applyNumberFormat="1" applyFont="1" applyFill="1" applyBorder="1" applyAlignment="1">
      <alignment horizontal="center" vertical="center"/>
    </xf>
    <xf numFmtId="3" fontId="11" fillId="40" borderId="41" xfId="0" applyNumberFormat="1" applyFont="1" applyFill="1" applyBorder="1" applyAlignment="1">
      <alignment horizontal="center" vertical="center"/>
    </xf>
    <xf numFmtId="3" fontId="11" fillId="40" borderId="44" xfId="0" applyNumberFormat="1" applyFont="1" applyFill="1" applyBorder="1" applyAlignment="1">
      <alignment horizontal="center" vertical="center"/>
    </xf>
    <xf numFmtId="3" fontId="7" fillId="41" borderId="41" xfId="0" applyNumberFormat="1" applyFont="1" applyFill="1" applyBorder="1" applyAlignment="1">
      <alignment horizontal="center" vertical="center"/>
    </xf>
    <xf numFmtId="3" fontId="7" fillId="41" borderId="44" xfId="0" applyNumberFormat="1" applyFont="1" applyFill="1" applyBorder="1" applyAlignment="1">
      <alignment horizontal="center" vertical="center"/>
    </xf>
    <xf numFmtId="49" fontId="11" fillId="41" borderId="41" xfId="0" applyNumberFormat="1" applyFont="1" applyFill="1" applyBorder="1" applyAlignment="1">
      <alignment horizontal="center" vertical="center"/>
    </xf>
    <xf numFmtId="49" fontId="11" fillId="41" borderId="44" xfId="0" applyNumberFormat="1" applyFont="1" applyFill="1" applyBorder="1" applyAlignment="1">
      <alignment horizontal="center" vertical="center"/>
    </xf>
    <xf numFmtId="49" fontId="11" fillId="41" borderId="41" xfId="0" applyNumberFormat="1" applyFont="1" applyFill="1" applyBorder="1" applyAlignment="1">
      <alignment horizontal="center" vertical="center" wrapText="1"/>
    </xf>
    <xf numFmtId="49" fontId="11" fillId="41" borderId="44" xfId="0" applyNumberFormat="1" applyFont="1" applyFill="1" applyBorder="1" applyAlignment="1">
      <alignment horizontal="center" vertical="center" wrapText="1"/>
    </xf>
    <xf numFmtId="3" fontId="10" fillId="40" borderId="41" xfId="0" applyNumberFormat="1" applyFont="1" applyFill="1" applyBorder="1" applyAlignment="1">
      <alignment horizontal="center" vertical="center"/>
    </xf>
    <xf numFmtId="3" fontId="10" fillId="40" borderId="44" xfId="0" applyNumberFormat="1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3" fillId="0" borderId="48" xfId="0" applyNumberFormat="1" applyFont="1" applyBorder="1" applyAlignment="1">
      <alignment horizontal="center"/>
    </xf>
    <xf numFmtId="3" fontId="25" fillId="0" borderId="38" xfId="0" applyNumberFormat="1" applyFont="1" applyBorder="1" applyAlignment="1">
      <alignment horizontal="center"/>
    </xf>
    <xf numFmtId="3" fontId="25" fillId="0" borderId="0" xfId="0" applyNumberFormat="1" applyFont="1" applyBorder="1" applyAlignment="1">
      <alignment horizontal="center"/>
    </xf>
    <xf numFmtId="3" fontId="25" fillId="0" borderId="48" xfId="0" applyNumberFormat="1" applyFont="1" applyBorder="1" applyAlignment="1">
      <alignment horizontal="center"/>
    </xf>
    <xf numFmtId="3" fontId="22" fillId="0" borderId="38" xfId="0" applyNumberFormat="1" applyFont="1" applyBorder="1" applyAlignment="1">
      <alignment horizontal="center"/>
    </xf>
    <xf numFmtId="3" fontId="22" fillId="0" borderId="0" xfId="0" applyNumberFormat="1" applyFont="1" applyBorder="1" applyAlignment="1">
      <alignment horizontal="center"/>
    </xf>
    <xf numFmtId="3" fontId="22" fillId="0" borderId="48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3" fontId="22" fillId="0" borderId="45" xfId="0" applyNumberFormat="1" applyFont="1" applyBorder="1" applyAlignment="1">
      <alignment horizontal="center"/>
    </xf>
    <xf numFmtId="3" fontId="22" fillId="0" borderId="46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1104900</xdr:colOff>
      <xdr:row>58</xdr:row>
      <xdr:rowOff>9525</xdr:rowOff>
    </xdr:from>
    <xdr:to>
      <xdr:col>5</xdr:col>
      <xdr:colOff>1104900</xdr:colOff>
      <xdr:row>59</xdr:row>
      <xdr:rowOff>0</xdr:rowOff>
    </xdr:to>
    <xdr:sp>
      <xdr:nvSpPr>
        <xdr:cNvPr id="1" name="Rectangle 215"/>
        <xdr:cNvSpPr>
          <a:spLocks/>
        </xdr:cNvSpPr>
      </xdr:nvSpPr>
      <xdr:spPr>
        <a:xfrm>
          <a:off x="4600575" y="12153900"/>
          <a:ext cx="0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14</xdr:row>
      <xdr:rowOff>0</xdr:rowOff>
    </xdr:from>
    <xdr:to>
      <xdr:col>11</xdr:col>
      <xdr:colOff>495300</xdr:colOff>
      <xdr:row>14</xdr:row>
      <xdr:rowOff>0</xdr:rowOff>
    </xdr:to>
    <xdr:sp>
      <xdr:nvSpPr>
        <xdr:cNvPr id="2" name="Line 253"/>
        <xdr:cNvSpPr>
          <a:spLocks/>
        </xdr:cNvSpPr>
      </xdr:nvSpPr>
      <xdr:spPr>
        <a:xfrm>
          <a:off x="5915025" y="3171825"/>
          <a:ext cx="18669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0</xdr:rowOff>
    </xdr:from>
    <xdr:to>
      <xdr:col>7</xdr:col>
      <xdr:colOff>514350</xdr:colOff>
      <xdr:row>15</xdr:row>
      <xdr:rowOff>0</xdr:rowOff>
    </xdr:to>
    <xdr:sp>
      <xdr:nvSpPr>
        <xdr:cNvPr id="3" name="Line 254"/>
        <xdr:cNvSpPr>
          <a:spLocks/>
        </xdr:cNvSpPr>
      </xdr:nvSpPr>
      <xdr:spPr>
        <a:xfrm>
          <a:off x="5295900" y="317182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514350</xdr:colOff>
      <xdr:row>14</xdr:row>
      <xdr:rowOff>19050</xdr:rowOff>
    </xdr:from>
    <xdr:to>
      <xdr:col>19</xdr:col>
      <xdr:colOff>514350</xdr:colOff>
      <xdr:row>15</xdr:row>
      <xdr:rowOff>0</xdr:rowOff>
    </xdr:to>
    <xdr:sp>
      <xdr:nvSpPr>
        <xdr:cNvPr id="4" name="Line 255"/>
        <xdr:cNvSpPr>
          <a:spLocks/>
        </xdr:cNvSpPr>
      </xdr:nvSpPr>
      <xdr:spPr>
        <a:xfrm>
          <a:off x="12668250" y="31908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19</xdr:row>
      <xdr:rowOff>0</xdr:rowOff>
    </xdr:from>
    <xdr:to>
      <xdr:col>11</xdr:col>
      <xdr:colOff>504825</xdr:colOff>
      <xdr:row>20</xdr:row>
      <xdr:rowOff>0</xdr:rowOff>
    </xdr:to>
    <xdr:sp>
      <xdr:nvSpPr>
        <xdr:cNvPr id="5" name="Line 256"/>
        <xdr:cNvSpPr>
          <a:spLocks/>
        </xdr:cNvSpPr>
      </xdr:nvSpPr>
      <xdr:spPr>
        <a:xfrm>
          <a:off x="7791450" y="447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514350</xdr:colOff>
      <xdr:row>14</xdr:row>
      <xdr:rowOff>0</xdr:rowOff>
    </xdr:from>
    <xdr:to>
      <xdr:col>8</xdr:col>
      <xdr:colOff>85725</xdr:colOff>
      <xdr:row>14</xdr:row>
      <xdr:rowOff>0</xdr:rowOff>
    </xdr:to>
    <xdr:sp>
      <xdr:nvSpPr>
        <xdr:cNvPr id="6" name="Line 257"/>
        <xdr:cNvSpPr>
          <a:spLocks/>
        </xdr:cNvSpPr>
      </xdr:nvSpPr>
      <xdr:spPr>
        <a:xfrm>
          <a:off x="5295900" y="31718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24</xdr:row>
      <xdr:rowOff>0</xdr:rowOff>
    </xdr:from>
    <xdr:to>
      <xdr:col>11</xdr:col>
      <xdr:colOff>476250</xdr:colOff>
      <xdr:row>25</xdr:row>
      <xdr:rowOff>0</xdr:rowOff>
    </xdr:to>
    <xdr:sp>
      <xdr:nvSpPr>
        <xdr:cNvPr id="7" name="Line 258"/>
        <xdr:cNvSpPr>
          <a:spLocks/>
        </xdr:cNvSpPr>
      </xdr:nvSpPr>
      <xdr:spPr>
        <a:xfrm>
          <a:off x="7762875" y="575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0</xdr:rowOff>
    </xdr:from>
    <xdr:to>
      <xdr:col>11</xdr:col>
      <xdr:colOff>495300</xdr:colOff>
      <xdr:row>30</xdr:row>
      <xdr:rowOff>0</xdr:rowOff>
    </xdr:to>
    <xdr:sp>
      <xdr:nvSpPr>
        <xdr:cNvPr id="8" name="Line 259"/>
        <xdr:cNvSpPr>
          <a:spLocks/>
        </xdr:cNvSpPr>
      </xdr:nvSpPr>
      <xdr:spPr>
        <a:xfrm>
          <a:off x="7781925" y="666750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29</xdr:row>
      <xdr:rowOff>0</xdr:rowOff>
    </xdr:from>
    <xdr:to>
      <xdr:col>13</xdr:col>
      <xdr:colOff>485775</xdr:colOff>
      <xdr:row>29</xdr:row>
      <xdr:rowOff>0</xdr:rowOff>
    </xdr:to>
    <xdr:sp>
      <xdr:nvSpPr>
        <xdr:cNvPr id="9" name="Line 260"/>
        <xdr:cNvSpPr>
          <a:spLocks/>
        </xdr:cNvSpPr>
      </xdr:nvSpPr>
      <xdr:spPr>
        <a:xfrm>
          <a:off x="7791450" y="6896100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9525</xdr:rowOff>
    </xdr:from>
    <xdr:to>
      <xdr:col>13</xdr:col>
      <xdr:colOff>485775</xdr:colOff>
      <xdr:row>30</xdr:row>
      <xdr:rowOff>0</xdr:rowOff>
    </xdr:to>
    <xdr:sp>
      <xdr:nvSpPr>
        <xdr:cNvPr id="10" name="Line 261"/>
        <xdr:cNvSpPr>
          <a:spLocks/>
        </xdr:cNvSpPr>
      </xdr:nvSpPr>
      <xdr:spPr>
        <a:xfrm>
          <a:off x="8867775" y="69056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14</xdr:row>
      <xdr:rowOff>9525</xdr:rowOff>
    </xdr:from>
    <xdr:to>
      <xdr:col>9</xdr:col>
      <xdr:colOff>476250</xdr:colOff>
      <xdr:row>14</xdr:row>
      <xdr:rowOff>219075</xdr:rowOff>
    </xdr:to>
    <xdr:sp>
      <xdr:nvSpPr>
        <xdr:cNvPr id="11" name="Line 262"/>
        <xdr:cNvSpPr>
          <a:spLocks/>
        </xdr:cNvSpPr>
      </xdr:nvSpPr>
      <xdr:spPr>
        <a:xfrm>
          <a:off x="6486525" y="31813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14</xdr:row>
      <xdr:rowOff>0</xdr:rowOff>
    </xdr:from>
    <xdr:to>
      <xdr:col>7</xdr:col>
      <xdr:colOff>514350</xdr:colOff>
      <xdr:row>14</xdr:row>
      <xdr:rowOff>0</xdr:rowOff>
    </xdr:to>
    <xdr:sp>
      <xdr:nvSpPr>
        <xdr:cNvPr id="12" name="Line 263"/>
        <xdr:cNvSpPr>
          <a:spLocks/>
        </xdr:cNvSpPr>
      </xdr:nvSpPr>
      <xdr:spPr>
        <a:xfrm>
          <a:off x="3933825" y="317182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12</xdr:row>
      <xdr:rowOff>219075</xdr:rowOff>
    </xdr:from>
    <xdr:to>
      <xdr:col>21</xdr:col>
      <xdr:colOff>466725</xdr:colOff>
      <xdr:row>14</xdr:row>
      <xdr:rowOff>0</xdr:rowOff>
    </xdr:to>
    <xdr:sp>
      <xdr:nvSpPr>
        <xdr:cNvPr id="13" name="Line 264"/>
        <xdr:cNvSpPr>
          <a:spLocks/>
        </xdr:cNvSpPr>
      </xdr:nvSpPr>
      <xdr:spPr>
        <a:xfrm>
          <a:off x="13849350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504825</xdr:colOff>
      <xdr:row>8</xdr:row>
      <xdr:rowOff>0</xdr:rowOff>
    </xdr:from>
    <xdr:to>
      <xdr:col>21</xdr:col>
      <xdr:colOff>504825</xdr:colOff>
      <xdr:row>8</xdr:row>
      <xdr:rowOff>219075</xdr:rowOff>
    </xdr:to>
    <xdr:sp>
      <xdr:nvSpPr>
        <xdr:cNvPr id="14" name="Line 265"/>
        <xdr:cNvSpPr>
          <a:spLocks/>
        </xdr:cNvSpPr>
      </xdr:nvSpPr>
      <xdr:spPr>
        <a:xfrm>
          <a:off x="13887450" y="17907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0</xdr:rowOff>
    </xdr:from>
    <xdr:to>
      <xdr:col>9</xdr:col>
      <xdr:colOff>466725</xdr:colOff>
      <xdr:row>19</xdr:row>
      <xdr:rowOff>219075</xdr:rowOff>
    </xdr:to>
    <xdr:sp>
      <xdr:nvSpPr>
        <xdr:cNvPr id="15" name="Line 266"/>
        <xdr:cNvSpPr>
          <a:spLocks/>
        </xdr:cNvSpPr>
      </xdr:nvSpPr>
      <xdr:spPr>
        <a:xfrm>
          <a:off x="6477000" y="447675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23</xdr:row>
      <xdr:rowOff>0</xdr:rowOff>
    </xdr:from>
    <xdr:to>
      <xdr:col>9</xdr:col>
      <xdr:colOff>438150</xdr:colOff>
      <xdr:row>23</xdr:row>
      <xdr:rowOff>9525</xdr:rowOff>
    </xdr:to>
    <xdr:sp>
      <xdr:nvSpPr>
        <xdr:cNvPr id="16" name="Line 267"/>
        <xdr:cNvSpPr>
          <a:spLocks/>
        </xdr:cNvSpPr>
      </xdr:nvSpPr>
      <xdr:spPr>
        <a:xfrm>
          <a:off x="6448425" y="55245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23</xdr:row>
      <xdr:rowOff>19050</xdr:rowOff>
    </xdr:from>
    <xdr:to>
      <xdr:col>9</xdr:col>
      <xdr:colOff>438150</xdr:colOff>
      <xdr:row>24</xdr:row>
      <xdr:rowOff>219075</xdr:rowOff>
    </xdr:to>
    <xdr:sp>
      <xdr:nvSpPr>
        <xdr:cNvPr id="17" name="Line 268"/>
        <xdr:cNvSpPr>
          <a:spLocks/>
        </xdr:cNvSpPr>
      </xdr:nvSpPr>
      <xdr:spPr>
        <a:xfrm>
          <a:off x="6448425" y="554355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7</xdr:col>
      <xdr:colOff>476250</xdr:colOff>
      <xdr:row>24</xdr:row>
      <xdr:rowOff>219075</xdr:rowOff>
    </xdr:to>
    <xdr:sp>
      <xdr:nvSpPr>
        <xdr:cNvPr id="18" name="Line 269"/>
        <xdr:cNvSpPr>
          <a:spLocks/>
        </xdr:cNvSpPr>
      </xdr:nvSpPr>
      <xdr:spPr>
        <a:xfrm flipV="1">
          <a:off x="5257800" y="5753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24</xdr:row>
      <xdr:rowOff>0</xdr:rowOff>
    </xdr:from>
    <xdr:to>
      <xdr:col>13</xdr:col>
      <xdr:colOff>457200</xdr:colOff>
      <xdr:row>24</xdr:row>
      <xdr:rowOff>0</xdr:rowOff>
    </xdr:to>
    <xdr:sp>
      <xdr:nvSpPr>
        <xdr:cNvPr id="19" name="Line 270"/>
        <xdr:cNvSpPr>
          <a:spLocks/>
        </xdr:cNvSpPr>
      </xdr:nvSpPr>
      <xdr:spPr>
        <a:xfrm>
          <a:off x="5257800" y="57531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13</xdr:col>
      <xdr:colOff>457200</xdr:colOff>
      <xdr:row>24</xdr:row>
      <xdr:rowOff>219075</xdr:rowOff>
    </xdr:to>
    <xdr:sp>
      <xdr:nvSpPr>
        <xdr:cNvPr id="20" name="Line 271"/>
        <xdr:cNvSpPr>
          <a:spLocks/>
        </xdr:cNvSpPr>
      </xdr:nvSpPr>
      <xdr:spPr>
        <a:xfrm>
          <a:off x="8839200" y="57531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18</xdr:row>
      <xdr:rowOff>0</xdr:rowOff>
    </xdr:from>
    <xdr:to>
      <xdr:col>9</xdr:col>
      <xdr:colOff>466725</xdr:colOff>
      <xdr:row>19</xdr:row>
      <xdr:rowOff>9525</xdr:rowOff>
    </xdr:to>
    <xdr:sp>
      <xdr:nvSpPr>
        <xdr:cNvPr id="21" name="Line 272"/>
        <xdr:cNvSpPr>
          <a:spLocks/>
        </xdr:cNvSpPr>
      </xdr:nvSpPr>
      <xdr:spPr>
        <a:xfrm flipV="1">
          <a:off x="6477000" y="424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19</xdr:row>
      <xdr:rowOff>0</xdr:rowOff>
    </xdr:from>
    <xdr:to>
      <xdr:col>11</xdr:col>
      <xdr:colOff>504825</xdr:colOff>
      <xdr:row>19</xdr:row>
      <xdr:rowOff>0</xdr:rowOff>
    </xdr:to>
    <xdr:sp>
      <xdr:nvSpPr>
        <xdr:cNvPr id="22" name="Line 273"/>
        <xdr:cNvSpPr>
          <a:spLocks/>
        </xdr:cNvSpPr>
      </xdr:nvSpPr>
      <xdr:spPr>
        <a:xfrm>
          <a:off x="6477000" y="44767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476250</xdr:colOff>
      <xdr:row>12</xdr:row>
      <xdr:rowOff>219075</xdr:rowOff>
    </xdr:from>
    <xdr:to>
      <xdr:col>9</xdr:col>
      <xdr:colOff>476250</xdr:colOff>
      <xdr:row>14</xdr:row>
      <xdr:rowOff>0</xdr:rowOff>
    </xdr:to>
    <xdr:sp>
      <xdr:nvSpPr>
        <xdr:cNvPr id="23" name="Line 274"/>
        <xdr:cNvSpPr>
          <a:spLocks/>
        </xdr:cNvSpPr>
      </xdr:nvSpPr>
      <xdr:spPr>
        <a:xfrm>
          <a:off x="6486525" y="2933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514350</xdr:colOff>
      <xdr:row>14</xdr:row>
      <xdr:rowOff>0</xdr:rowOff>
    </xdr:from>
    <xdr:to>
      <xdr:col>13</xdr:col>
      <xdr:colOff>447675</xdr:colOff>
      <xdr:row>14</xdr:row>
      <xdr:rowOff>0</xdr:rowOff>
    </xdr:to>
    <xdr:sp>
      <xdr:nvSpPr>
        <xdr:cNvPr id="24" name="Line 275"/>
        <xdr:cNvSpPr>
          <a:spLocks/>
        </xdr:cNvSpPr>
      </xdr:nvSpPr>
      <xdr:spPr>
        <a:xfrm>
          <a:off x="7800975" y="31718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447675</xdr:colOff>
      <xdr:row>14</xdr:row>
      <xdr:rowOff>0</xdr:rowOff>
    </xdr:from>
    <xdr:to>
      <xdr:col>13</xdr:col>
      <xdr:colOff>447675</xdr:colOff>
      <xdr:row>14</xdr:row>
      <xdr:rowOff>219075</xdr:rowOff>
    </xdr:to>
    <xdr:sp>
      <xdr:nvSpPr>
        <xdr:cNvPr id="25" name="Line 276"/>
        <xdr:cNvSpPr>
          <a:spLocks/>
        </xdr:cNvSpPr>
      </xdr:nvSpPr>
      <xdr:spPr>
        <a:xfrm>
          <a:off x="88296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466725</xdr:colOff>
      <xdr:row>14</xdr:row>
      <xdr:rowOff>0</xdr:rowOff>
    </xdr:from>
    <xdr:to>
      <xdr:col>21</xdr:col>
      <xdr:colOff>466725</xdr:colOff>
      <xdr:row>14</xdr:row>
      <xdr:rowOff>219075</xdr:rowOff>
    </xdr:to>
    <xdr:sp>
      <xdr:nvSpPr>
        <xdr:cNvPr id="26" name="Line 277"/>
        <xdr:cNvSpPr>
          <a:spLocks/>
        </xdr:cNvSpPr>
      </xdr:nvSpPr>
      <xdr:spPr>
        <a:xfrm>
          <a:off x="13849350" y="3171825"/>
          <a:ext cx="0" cy="2190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0</xdr:rowOff>
    </xdr:from>
    <xdr:to>
      <xdr:col>16</xdr:col>
      <xdr:colOff>200025</xdr:colOff>
      <xdr:row>8</xdr:row>
      <xdr:rowOff>0</xdr:rowOff>
    </xdr:to>
    <xdr:sp>
      <xdr:nvSpPr>
        <xdr:cNvPr id="27" name="Line 278"/>
        <xdr:cNvSpPr>
          <a:spLocks/>
        </xdr:cNvSpPr>
      </xdr:nvSpPr>
      <xdr:spPr>
        <a:xfrm flipH="1">
          <a:off x="6477000" y="1790700"/>
          <a:ext cx="442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466725</xdr:colOff>
      <xdr:row>8</xdr:row>
      <xdr:rowOff>0</xdr:rowOff>
    </xdr:from>
    <xdr:to>
      <xdr:col>9</xdr:col>
      <xdr:colOff>466725</xdr:colOff>
      <xdr:row>9</xdr:row>
      <xdr:rowOff>0</xdr:rowOff>
    </xdr:to>
    <xdr:sp>
      <xdr:nvSpPr>
        <xdr:cNvPr id="28" name="Line 279"/>
        <xdr:cNvSpPr>
          <a:spLocks/>
        </xdr:cNvSpPr>
      </xdr:nvSpPr>
      <xdr:spPr>
        <a:xfrm>
          <a:off x="6477000" y="179070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457200</xdr:colOff>
      <xdr:row>24</xdr:row>
      <xdr:rowOff>0</xdr:rowOff>
    </xdr:from>
    <xdr:to>
      <xdr:col>15</xdr:col>
      <xdr:colOff>457200</xdr:colOff>
      <xdr:row>24</xdr:row>
      <xdr:rowOff>0</xdr:rowOff>
    </xdr:to>
    <xdr:sp>
      <xdr:nvSpPr>
        <xdr:cNvPr id="29" name="Line 280"/>
        <xdr:cNvSpPr>
          <a:spLocks/>
        </xdr:cNvSpPr>
      </xdr:nvSpPr>
      <xdr:spPr>
        <a:xfrm>
          <a:off x="8839200" y="57531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457200</xdr:colOff>
      <xdr:row>24</xdr:row>
      <xdr:rowOff>0</xdr:rowOff>
    </xdr:from>
    <xdr:to>
      <xdr:col>15</xdr:col>
      <xdr:colOff>457200</xdr:colOff>
      <xdr:row>25</xdr:row>
      <xdr:rowOff>0</xdr:rowOff>
    </xdr:to>
    <xdr:sp>
      <xdr:nvSpPr>
        <xdr:cNvPr id="30" name="Line 281"/>
        <xdr:cNvSpPr>
          <a:spLocks/>
        </xdr:cNvSpPr>
      </xdr:nvSpPr>
      <xdr:spPr>
        <a:xfrm>
          <a:off x="10182225" y="5753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200025</xdr:colOff>
      <xdr:row>8</xdr:row>
      <xdr:rowOff>0</xdr:rowOff>
    </xdr:from>
    <xdr:to>
      <xdr:col>21</xdr:col>
      <xdr:colOff>504825</xdr:colOff>
      <xdr:row>8</xdr:row>
      <xdr:rowOff>0</xdr:rowOff>
    </xdr:to>
    <xdr:sp>
      <xdr:nvSpPr>
        <xdr:cNvPr id="31" name="Line 282"/>
        <xdr:cNvSpPr>
          <a:spLocks/>
        </xdr:cNvSpPr>
      </xdr:nvSpPr>
      <xdr:spPr>
        <a:xfrm>
          <a:off x="10906125" y="179070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533400</xdr:colOff>
      <xdr:row>15</xdr:row>
      <xdr:rowOff>0</xdr:rowOff>
    </xdr:from>
    <xdr:to>
      <xdr:col>25</xdr:col>
      <xdr:colOff>533400</xdr:colOff>
      <xdr:row>15</xdr:row>
      <xdr:rowOff>0</xdr:rowOff>
    </xdr:to>
    <xdr:sp>
      <xdr:nvSpPr>
        <xdr:cNvPr id="32" name="Line 283"/>
        <xdr:cNvSpPr>
          <a:spLocks/>
        </xdr:cNvSpPr>
      </xdr:nvSpPr>
      <xdr:spPr>
        <a:xfrm>
          <a:off x="15992475" y="340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485775</xdr:colOff>
      <xdr:row>29</xdr:row>
      <xdr:rowOff>0</xdr:rowOff>
    </xdr:from>
    <xdr:to>
      <xdr:col>13</xdr:col>
      <xdr:colOff>485775</xdr:colOff>
      <xdr:row>29</xdr:row>
      <xdr:rowOff>0</xdr:rowOff>
    </xdr:to>
    <xdr:sp>
      <xdr:nvSpPr>
        <xdr:cNvPr id="33" name="Line 284"/>
        <xdr:cNvSpPr>
          <a:spLocks/>
        </xdr:cNvSpPr>
      </xdr:nvSpPr>
      <xdr:spPr>
        <a:xfrm>
          <a:off x="8867775" y="6896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29</xdr:row>
      <xdr:rowOff>0</xdr:rowOff>
    </xdr:from>
    <xdr:to>
      <xdr:col>15</xdr:col>
      <xdr:colOff>504825</xdr:colOff>
      <xdr:row>30</xdr:row>
      <xdr:rowOff>0</xdr:rowOff>
    </xdr:to>
    <xdr:sp>
      <xdr:nvSpPr>
        <xdr:cNvPr id="34" name="Line 285"/>
        <xdr:cNvSpPr>
          <a:spLocks/>
        </xdr:cNvSpPr>
      </xdr:nvSpPr>
      <xdr:spPr>
        <a:xfrm>
          <a:off x="10229850" y="6896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29</xdr:row>
      <xdr:rowOff>0</xdr:rowOff>
    </xdr:from>
    <xdr:to>
      <xdr:col>17</xdr:col>
      <xdr:colOff>447675</xdr:colOff>
      <xdr:row>30</xdr:row>
      <xdr:rowOff>0</xdr:rowOff>
    </xdr:to>
    <xdr:sp>
      <xdr:nvSpPr>
        <xdr:cNvPr id="35" name="Line 286"/>
        <xdr:cNvSpPr>
          <a:spLocks/>
        </xdr:cNvSpPr>
      </xdr:nvSpPr>
      <xdr:spPr>
        <a:xfrm>
          <a:off x="11353800" y="689610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28</xdr:row>
      <xdr:rowOff>0</xdr:rowOff>
    </xdr:from>
    <xdr:to>
      <xdr:col>15</xdr:col>
      <xdr:colOff>504825</xdr:colOff>
      <xdr:row>28</xdr:row>
      <xdr:rowOff>219075</xdr:rowOff>
    </xdr:to>
    <xdr:sp>
      <xdr:nvSpPr>
        <xdr:cNvPr id="36" name="Line 287"/>
        <xdr:cNvSpPr>
          <a:spLocks/>
        </xdr:cNvSpPr>
      </xdr:nvSpPr>
      <xdr:spPr>
        <a:xfrm flipV="1">
          <a:off x="10229850" y="6667500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504825</xdr:colOff>
      <xdr:row>29</xdr:row>
      <xdr:rowOff>0</xdr:rowOff>
    </xdr:from>
    <xdr:to>
      <xdr:col>17</xdr:col>
      <xdr:colOff>447675</xdr:colOff>
      <xdr:row>29</xdr:row>
      <xdr:rowOff>0</xdr:rowOff>
    </xdr:to>
    <xdr:sp>
      <xdr:nvSpPr>
        <xdr:cNvPr id="37" name="Line 288"/>
        <xdr:cNvSpPr>
          <a:spLocks/>
        </xdr:cNvSpPr>
      </xdr:nvSpPr>
      <xdr:spPr>
        <a:xfrm>
          <a:off x="10229850" y="6896100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14</xdr:row>
      <xdr:rowOff>0</xdr:rowOff>
    </xdr:from>
    <xdr:to>
      <xdr:col>23</xdr:col>
      <xdr:colOff>457200</xdr:colOff>
      <xdr:row>14</xdr:row>
      <xdr:rowOff>0</xdr:rowOff>
    </xdr:to>
    <xdr:sp>
      <xdr:nvSpPr>
        <xdr:cNvPr id="38" name="Line 289"/>
        <xdr:cNvSpPr>
          <a:spLocks/>
        </xdr:cNvSpPr>
      </xdr:nvSpPr>
      <xdr:spPr>
        <a:xfrm>
          <a:off x="13877925" y="3171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457200</xdr:colOff>
      <xdr:row>18</xdr:row>
      <xdr:rowOff>0</xdr:rowOff>
    </xdr:from>
    <xdr:to>
      <xdr:col>7</xdr:col>
      <xdr:colOff>457200</xdr:colOff>
      <xdr:row>20</xdr:row>
      <xdr:rowOff>0</xdr:rowOff>
    </xdr:to>
    <xdr:sp>
      <xdr:nvSpPr>
        <xdr:cNvPr id="39" name="Line 290"/>
        <xdr:cNvSpPr>
          <a:spLocks/>
        </xdr:cNvSpPr>
      </xdr:nvSpPr>
      <xdr:spPr>
        <a:xfrm>
          <a:off x="5238750" y="4248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19</xdr:row>
      <xdr:rowOff>0</xdr:rowOff>
    </xdr:from>
    <xdr:to>
      <xdr:col>5</xdr:col>
      <xdr:colOff>457200</xdr:colOff>
      <xdr:row>19</xdr:row>
      <xdr:rowOff>209550</xdr:rowOff>
    </xdr:to>
    <xdr:sp>
      <xdr:nvSpPr>
        <xdr:cNvPr id="40" name="Line 291"/>
        <xdr:cNvSpPr>
          <a:spLocks/>
        </xdr:cNvSpPr>
      </xdr:nvSpPr>
      <xdr:spPr>
        <a:xfrm>
          <a:off x="3952875" y="447675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3</xdr:col>
      <xdr:colOff>457200</xdr:colOff>
      <xdr:row>20</xdr:row>
      <xdr:rowOff>9525</xdr:rowOff>
    </xdr:to>
    <xdr:sp>
      <xdr:nvSpPr>
        <xdr:cNvPr id="41" name="Line 292"/>
        <xdr:cNvSpPr>
          <a:spLocks/>
        </xdr:cNvSpPr>
      </xdr:nvSpPr>
      <xdr:spPr>
        <a:xfrm>
          <a:off x="2790825" y="4476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19</xdr:row>
      <xdr:rowOff>0</xdr:rowOff>
    </xdr:from>
    <xdr:to>
      <xdr:col>7</xdr:col>
      <xdr:colOff>447675</xdr:colOff>
      <xdr:row>19</xdr:row>
      <xdr:rowOff>0</xdr:rowOff>
    </xdr:to>
    <xdr:sp>
      <xdr:nvSpPr>
        <xdr:cNvPr id="42" name="Line 293"/>
        <xdr:cNvSpPr>
          <a:spLocks/>
        </xdr:cNvSpPr>
      </xdr:nvSpPr>
      <xdr:spPr>
        <a:xfrm>
          <a:off x="2790825" y="4476750"/>
          <a:ext cx="2438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14</xdr:row>
      <xdr:rowOff>0</xdr:rowOff>
    </xdr:from>
    <xdr:to>
      <xdr:col>5</xdr:col>
      <xdr:colOff>428625</xdr:colOff>
      <xdr:row>14</xdr:row>
      <xdr:rowOff>209550</xdr:rowOff>
    </xdr:to>
    <xdr:sp>
      <xdr:nvSpPr>
        <xdr:cNvPr id="43" name="Line 294"/>
        <xdr:cNvSpPr>
          <a:spLocks/>
        </xdr:cNvSpPr>
      </xdr:nvSpPr>
      <xdr:spPr>
        <a:xfrm>
          <a:off x="3924300" y="31718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14</xdr:row>
      <xdr:rowOff>0</xdr:rowOff>
    </xdr:from>
    <xdr:to>
      <xdr:col>23</xdr:col>
      <xdr:colOff>485775</xdr:colOff>
      <xdr:row>14</xdr:row>
      <xdr:rowOff>219075</xdr:rowOff>
    </xdr:to>
    <xdr:sp>
      <xdr:nvSpPr>
        <xdr:cNvPr id="44" name="Line 298"/>
        <xdr:cNvSpPr>
          <a:spLocks/>
        </xdr:cNvSpPr>
      </xdr:nvSpPr>
      <xdr:spPr>
        <a:xfrm>
          <a:off x="1498282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542925</xdr:colOff>
      <xdr:row>5</xdr:row>
      <xdr:rowOff>257175</xdr:rowOff>
    </xdr:from>
    <xdr:to>
      <xdr:col>15</xdr:col>
      <xdr:colOff>542925</xdr:colOff>
      <xdr:row>7</xdr:row>
      <xdr:rowOff>142875</xdr:rowOff>
    </xdr:to>
    <xdr:sp>
      <xdr:nvSpPr>
        <xdr:cNvPr id="45" name="Line 299"/>
        <xdr:cNvSpPr>
          <a:spLocks/>
        </xdr:cNvSpPr>
      </xdr:nvSpPr>
      <xdr:spPr>
        <a:xfrm>
          <a:off x="10267950" y="13620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476250</xdr:colOff>
      <xdr:row>14</xdr:row>
      <xdr:rowOff>0</xdr:rowOff>
    </xdr:from>
    <xdr:to>
      <xdr:col>11</xdr:col>
      <xdr:colOff>476250</xdr:colOff>
      <xdr:row>14</xdr:row>
      <xdr:rowOff>219075</xdr:rowOff>
    </xdr:to>
    <xdr:sp>
      <xdr:nvSpPr>
        <xdr:cNvPr id="46" name="Line 300"/>
        <xdr:cNvSpPr>
          <a:spLocks/>
        </xdr:cNvSpPr>
      </xdr:nvSpPr>
      <xdr:spPr>
        <a:xfrm>
          <a:off x="7762875" y="3171825"/>
          <a:ext cx="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18</xdr:row>
      <xdr:rowOff>0</xdr:rowOff>
    </xdr:from>
    <xdr:to>
      <xdr:col>19</xdr:col>
      <xdr:colOff>533400</xdr:colOff>
      <xdr:row>18</xdr:row>
      <xdr:rowOff>209550</xdr:rowOff>
    </xdr:to>
    <xdr:sp>
      <xdr:nvSpPr>
        <xdr:cNvPr id="47" name="Line 302"/>
        <xdr:cNvSpPr>
          <a:spLocks/>
        </xdr:cNvSpPr>
      </xdr:nvSpPr>
      <xdr:spPr>
        <a:xfrm flipH="1">
          <a:off x="12677775" y="42481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514350</xdr:colOff>
      <xdr:row>14</xdr:row>
      <xdr:rowOff>0</xdr:rowOff>
    </xdr:from>
    <xdr:to>
      <xdr:col>21</xdr:col>
      <xdr:colOff>466725</xdr:colOff>
      <xdr:row>14</xdr:row>
      <xdr:rowOff>0</xdr:rowOff>
    </xdr:to>
    <xdr:sp>
      <xdr:nvSpPr>
        <xdr:cNvPr id="48" name="Přímá spojnice 48"/>
        <xdr:cNvSpPr>
          <a:spLocks/>
        </xdr:cNvSpPr>
      </xdr:nvSpPr>
      <xdr:spPr>
        <a:xfrm>
          <a:off x="12668250" y="3171825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18</xdr:row>
      <xdr:rowOff>219075</xdr:rowOff>
    </xdr:from>
    <xdr:to>
      <xdr:col>19</xdr:col>
      <xdr:colOff>523875</xdr:colOff>
      <xdr:row>20</xdr:row>
      <xdr:rowOff>0</xdr:rowOff>
    </xdr:to>
    <xdr:sp>
      <xdr:nvSpPr>
        <xdr:cNvPr id="49" name="Přímá spojnice 49"/>
        <xdr:cNvSpPr>
          <a:spLocks/>
        </xdr:cNvSpPr>
      </xdr:nvSpPr>
      <xdr:spPr>
        <a:xfrm>
          <a:off x="12677775" y="44672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495300</xdr:colOff>
      <xdr:row>19</xdr:row>
      <xdr:rowOff>9525</xdr:rowOff>
    </xdr:from>
    <xdr:to>
      <xdr:col>21</xdr:col>
      <xdr:colOff>495300</xdr:colOff>
      <xdr:row>19</xdr:row>
      <xdr:rowOff>219075</xdr:rowOff>
    </xdr:to>
    <xdr:sp>
      <xdr:nvSpPr>
        <xdr:cNvPr id="50" name="Přímá spojnice 50"/>
        <xdr:cNvSpPr>
          <a:spLocks/>
        </xdr:cNvSpPr>
      </xdr:nvSpPr>
      <xdr:spPr>
        <a:xfrm>
          <a:off x="13877925" y="44862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523875</xdr:colOff>
      <xdr:row>18</xdr:row>
      <xdr:rowOff>38100</xdr:rowOff>
    </xdr:from>
    <xdr:to>
      <xdr:col>23</xdr:col>
      <xdr:colOff>523875</xdr:colOff>
      <xdr:row>20</xdr:row>
      <xdr:rowOff>28575</xdr:rowOff>
    </xdr:to>
    <xdr:sp>
      <xdr:nvSpPr>
        <xdr:cNvPr id="51" name="Přímá spojnice 51"/>
        <xdr:cNvSpPr>
          <a:spLocks/>
        </xdr:cNvSpPr>
      </xdr:nvSpPr>
      <xdr:spPr>
        <a:xfrm>
          <a:off x="15020925" y="42862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523875</xdr:colOff>
      <xdr:row>19</xdr:row>
      <xdr:rowOff>9525</xdr:rowOff>
    </xdr:from>
    <xdr:to>
      <xdr:col>27</xdr:col>
      <xdr:colOff>514350</xdr:colOff>
      <xdr:row>19</xdr:row>
      <xdr:rowOff>9525</xdr:rowOff>
    </xdr:to>
    <xdr:sp>
      <xdr:nvSpPr>
        <xdr:cNvPr id="52" name="Přímá spojnice 52"/>
        <xdr:cNvSpPr>
          <a:spLocks/>
        </xdr:cNvSpPr>
      </xdr:nvSpPr>
      <xdr:spPr>
        <a:xfrm>
          <a:off x="15982950" y="44862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25</xdr:col>
      <xdr:colOff>514350</xdr:colOff>
      <xdr:row>19</xdr:row>
      <xdr:rowOff>219075</xdr:rowOff>
    </xdr:to>
    <xdr:sp>
      <xdr:nvSpPr>
        <xdr:cNvPr id="53" name="Přímá spojnice 53"/>
        <xdr:cNvSpPr>
          <a:spLocks/>
        </xdr:cNvSpPr>
      </xdr:nvSpPr>
      <xdr:spPr>
        <a:xfrm>
          <a:off x="1597342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523875</xdr:colOff>
      <xdr:row>19</xdr:row>
      <xdr:rowOff>0</xdr:rowOff>
    </xdr:from>
    <xdr:to>
      <xdr:col>21</xdr:col>
      <xdr:colOff>495300</xdr:colOff>
      <xdr:row>19</xdr:row>
      <xdr:rowOff>0</xdr:rowOff>
    </xdr:to>
    <xdr:sp>
      <xdr:nvSpPr>
        <xdr:cNvPr id="54" name="Přímá spojnice 54"/>
        <xdr:cNvSpPr>
          <a:spLocks/>
        </xdr:cNvSpPr>
      </xdr:nvSpPr>
      <xdr:spPr>
        <a:xfrm>
          <a:off x="12677775" y="4476750"/>
          <a:ext cx="1200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514350</xdr:colOff>
      <xdr:row>19</xdr:row>
      <xdr:rowOff>19050</xdr:rowOff>
    </xdr:from>
    <xdr:to>
      <xdr:col>27</xdr:col>
      <xdr:colOff>514350</xdr:colOff>
      <xdr:row>19</xdr:row>
      <xdr:rowOff>219075</xdr:rowOff>
    </xdr:to>
    <xdr:sp>
      <xdr:nvSpPr>
        <xdr:cNvPr id="55" name="Přímá spojnice 55"/>
        <xdr:cNvSpPr>
          <a:spLocks/>
        </xdr:cNvSpPr>
      </xdr:nvSpPr>
      <xdr:spPr>
        <a:xfrm>
          <a:off x="1721167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523875</xdr:colOff>
      <xdr:row>19</xdr:row>
      <xdr:rowOff>9525</xdr:rowOff>
    </xdr:from>
    <xdr:to>
      <xdr:col>25</xdr:col>
      <xdr:colOff>514350</xdr:colOff>
      <xdr:row>19</xdr:row>
      <xdr:rowOff>9525</xdr:rowOff>
    </xdr:to>
    <xdr:sp>
      <xdr:nvSpPr>
        <xdr:cNvPr id="56" name="Přímá spojnice 56"/>
        <xdr:cNvSpPr>
          <a:spLocks/>
        </xdr:cNvSpPr>
      </xdr:nvSpPr>
      <xdr:spPr>
        <a:xfrm>
          <a:off x="15020925" y="4486275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25</xdr:col>
      <xdr:colOff>514350</xdr:colOff>
      <xdr:row>19</xdr:row>
      <xdr:rowOff>219075</xdr:rowOff>
    </xdr:to>
    <xdr:sp>
      <xdr:nvSpPr>
        <xdr:cNvPr id="57" name="Přímá spojnice 57"/>
        <xdr:cNvSpPr>
          <a:spLocks/>
        </xdr:cNvSpPr>
      </xdr:nvSpPr>
      <xdr:spPr>
        <a:xfrm>
          <a:off x="15973425" y="449580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1066800</xdr:colOff>
      <xdr:row>19</xdr:row>
      <xdr:rowOff>0</xdr:rowOff>
    </xdr:from>
    <xdr:to>
      <xdr:col>19</xdr:col>
      <xdr:colOff>514350</xdr:colOff>
      <xdr:row>19</xdr:row>
      <xdr:rowOff>0</xdr:rowOff>
    </xdr:to>
    <xdr:sp>
      <xdr:nvSpPr>
        <xdr:cNvPr id="58" name="Přímá spojnice 60"/>
        <xdr:cNvSpPr>
          <a:spLocks/>
        </xdr:cNvSpPr>
      </xdr:nvSpPr>
      <xdr:spPr>
        <a:xfrm>
          <a:off x="11972925" y="4476750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1066800</xdr:colOff>
      <xdr:row>19</xdr:row>
      <xdr:rowOff>19050</xdr:rowOff>
    </xdr:from>
    <xdr:to>
      <xdr:col>17</xdr:col>
      <xdr:colOff>1066800</xdr:colOff>
      <xdr:row>20</xdr:row>
      <xdr:rowOff>0</xdr:rowOff>
    </xdr:to>
    <xdr:sp>
      <xdr:nvSpPr>
        <xdr:cNvPr id="59" name="Přímá spojnice 61"/>
        <xdr:cNvSpPr>
          <a:spLocks/>
        </xdr:cNvSpPr>
      </xdr:nvSpPr>
      <xdr:spPr>
        <a:xfrm>
          <a:off x="11972925" y="4495800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1</xdr:col>
      <xdr:colOff>457200</xdr:colOff>
      <xdr:row>20</xdr:row>
      <xdr:rowOff>9525</xdr:rowOff>
    </xdr:to>
    <xdr:sp>
      <xdr:nvSpPr>
        <xdr:cNvPr id="60" name="Line 292"/>
        <xdr:cNvSpPr>
          <a:spLocks/>
        </xdr:cNvSpPr>
      </xdr:nvSpPr>
      <xdr:spPr>
        <a:xfrm>
          <a:off x="942975" y="44767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19</xdr:row>
      <xdr:rowOff>0</xdr:rowOff>
    </xdr:from>
    <xdr:to>
      <xdr:col>3</xdr:col>
      <xdr:colOff>457200</xdr:colOff>
      <xdr:row>19</xdr:row>
      <xdr:rowOff>0</xdr:rowOff>
    </xdr:to>
    <xdr:sp>
      <xdr:nvSpPr>
        <xdr:cNvPr id="61" name="Přímá spojnice 2"/>
        <xdr:cNvSpPr>
          <a:spLocks/>
        </xdr:cNvSpPr>
      </xdr:nvSpPr>
      <xdr:spPr>
        <a:xfrm>
          <a:off x="942975" y="4476750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19</xdr:row>
      <xdr:rowOff>0</xdr:rowOff>
    </xdr:from>
    <xdr:to>
      <xdr:col>17</xdr:col>
      <xdr:colOff>1066800</xdr:colOff>
      <xdr:row>19</xdr:row>
      <xdr:rowOff>0</xdr:rowOff>
    </xdr:to>
    <xdr:sp>
      <xdr:nvSpPr>
        <xdr:cNvPr id="62" name="Přímá spojnice 4"/>
        <xdr:cNvSpPr>
          <a:spLocks/>
        </xdr:cNvSpPr>
      </xdr:nvSpPr>
      <xdr:spPr>
        <a:xfrm>
          <a:off x="10172700" y="44767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19</xdr:row>
      <xdr:rowOff>0</xdr:rowOff>
    </xdr:from>
    <xdr:to>
      <xdr:col>15</xdr:col>
      <xdr:colOff>447675</xdr:colOff>
      <xdr:row>20</xdr:row>
      <xdr:rowOff>0</xdr:rowOff>
    </xdr:to>
    <xdr:sp>
      <xdr:nvSpPr>
        <xdr:cNvPr id="63" name="Přímá spojnice 6"/>
        <xdr:cNvSpPr>
          <a:spLocks/>
        </xdr:cNvSpPr>
      </xdr:nvSpPr>
      <xdr:spPr>
        <a:xfrm>
          <a:off x="10172700" y="4476750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485775</xdr:colOff>
      <xdr:row>14</xdr:row>
      <xdr:rowOff>0</xdr:rowOff>
    </xdr:from>
    <xdr:to>
      <xdr:col>27</xdr:col>
      <xdr:colOff>885825</xdr:colOff>
      <xdr:row>14</xdr:row>
      <xdr:rowOff>0</xdr:rowOff>
    </xdr:to>
    <xdr:sp>
      <xdr:nvSpPr>
        <xdr:cNvPr id="64" name="Přímá spojnice 8"/>
        <xdr:cNvSpPr>
          <a:spLocks/>
        </xdr:cNvSpPr>
      </xdr:nvSpPr>
      <xdr:spPr>
        <a:xfrm>
          <a:off x="14982825" y="3171825"/>
          <a:ext cx="2600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885825</xdr:colOff>
      <xdr:row>14</xdr:row>
      <xdr:rowOff>0</xdr:rowOff>
    </xdr:from>
    <xdr:to>
      <xdr:col>27</xdr:col>
      <xdr:colOff>895350</xdr:colOff>
      <xdr:row>15</xdr:row>
      <xdr:rowOff>0</xdr:rowOff>
    </xdr:to>
    <xdr:sp>
      <xdr:nvSpPr>
        <xdr:cNvPr id="65" name="Přímá spojnice 10"/>
        <xdr:cNvSpPr>
          <a:spLocks/>
        </xdr:cNvSpPr>
      </xdr:nvSpPr>
      <xdr:spPr>
        <a:xfrm>
          <a:off x="17583150" y="3171825"/>
          <a:ext cx="95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504825</xdr:colOff>
      <xdr:row>14</xdr:row>
      <xdr:rowOff>0</xdr:rowOff>
    </xdr:from>
    <xdr:to>
      <xdr:col>25</xdr:col>
      <xdr:colOff>504825</xdr:colOff>
      <xdr:row>15</xdr:row>
      <xdr:rowOff>9525</xdr:rowOff>
    </xdr:to>
    <xdr:sp>
      <xdr:nvSpPr>
        <xdr:cNvPr id="66" name="Přímá spojnice 12"/>
        <xdr:cNvSpPr>
          <a:spLocks/>
        </xdr:cNvSpPr>
      </xdr:nvSpPr>
      <xdr:spPr>
        <a:xfrm>
          <a:off x="15963900" y="3171825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885825</xdr:colOff>
      <xdr:row>13</xdr:row>
      <xdr:rowOff>219075</xdr:rowOff>
    </xdr:from>
    <xdr:to>
      <xdr:col>29</xdr:col>
      <xdr:colOff>552450</xdr:colOff>
      <xdr:row>13</xdr:row>
      <xdr:rowOff>219075</xdr:rowOff>
    </xdr:to>
    <xdr:sp>
      <xdr:nvSpPr>
        <xdr:cNvPr id="67" name="Přímá spojnice 15"/>
        <xdr:cNvSpPr>
          <a:spLocks/>
        </xdr:cNvSpPr>
      </xdr:nvSpPr>
      <xdr:spPr>
        <a:xfrm>
          <a:off x="17583150" y="31623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561975</xdr:colOff>
      <xdr:row>14</xdr:row>
      <xdr:rowOff>9525</xdr:rowOff>
    </xdr:from>
    <xdr:to>
      <xdr:col>29</xdr:col>
      <xdr:colOff>571500</xdr:colOff>
      <xdr:row>14</xdr:row>
      <xdr:rowOff>209550</xdr:rowOff>
    </xdr:to>
    <xdr:sp>
      <xdr:nvSpPr>
        <xdr:cNvPr id="68" name="Přímá spojnice 17"/>
        <xdr:cNvSpPr>
          <a:spLocks/>
        </xdr:cNvSpPr>
      </xdr:nvSpPr>
      <xdr:spPr>
        <a:xfrm>
          <a:off x="18773775" y="318135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tabSelected="1" zoomScale="130" zoomScaleNormal="130" zoomScalePageLayoutView="0" workbookViewId="0" topLeftCell="A40">
      <selection activeCell="B65" sqref="B65"/>
    </sheetView>
  </sheetViews>
  <sheetFormatPr defaultColWidth="9.140625" defaultRowHeight="12.75"/>
  <cols>
    <col min="1" max="1" width="6.421875" style="0" customWidth="1"/>
    <col min="2" max="2" width="55.28125" style="0" bestFit="1" customWidth="1"/>
    <col min="3" max="3" width="21.28125" style="0" customWidth="1"/>
    <col min="4" max="4" width="11.140625" style="0" bestFit="1" customWidth="1"/>
  </cols>
  <sheetData>
    <row r="1" spans="1:3" ht="18" customHeight="1">
      <c r="A1" s="459" t="s">
        <v>184</v>
      </c>
      <c r="B1" s="459"/>
      <c r="C1" s="459"/>
    </row>
    <row r="2" spans="1:3" ht="16.5" thickBot="1">
      <c r="A2" s="3" t="s">
        <v>42</v>
      </c>
      <c r="B2" s="4"/>
      <c r="C2" s="437" t="s">
        <v>78</v>
      </c>
    </row>
    <row r="3" spans="1:3" ht="15.75">
      <c r="A3" s="5" t="s">
        <v>3</v>
      </c>
      <c r="B3" s="92" t="s">
        <v>4</v>
      </c>
      <c r="C3" s="280" t="s">
        <v>77</v>
      </c>
    </row>
    <row r="4" spans="1:3" ht="16.5" thickBot="1">
      <c r="A4" s="6"/>
      <c r="B4" s="7" t="s">
        <v>5</v>
      </c>
      <c r="C4" s="281">
        <v>2018</v>
      </c>
    </row>
    <row r="5" spans="1:3" ht="17.25" thickTop="1">
      <c r="A5" s="8">
        <v>3311</v>
      </c>
      <c r="B5" s="9" t="s">
        <v>6</v>
      </c>
      <c r="C5" s="106">
        <v>29098300</v>
      </c>
    </row>
    <row r="6" spans="1:8" ht="16.5">
      <c r="A6" s="8"/>
      <c r="B6" s="9" t="s">
        <v>7</v>
      </c>
      <c r="C6" s="88">
        <v>47679300</v>
      </c>
      <c r="H6" t="s">
        <v>44</v>
      </c>
    </row>
    <row r="7" spans="1:3" ht="16.5">
      <c r="A7" s="8"/>
      <c r="B7" s="9" t="s">
        <v>8</v>
      </c>
      <c r="C7" s="88">
        <v>80633700</v>
      </c>
    </row>
    <row r="8" spans="1:8" ht="16.5">
      <c r="A8" s="8"/>
      <c r="B8" s="9" t="s">
        <v>9</v>
      </c>
      <c r="C8" s="88">
        <v>26257100</v>
      </c>
      <c r="H8" t="s">
        <v>45</v>
      </c>
    </row>
    <row r="9" spans="1:3" ht="16.5">
      <c r="A9" s="8"/>
      <c r="B9" s="9" t="s">
        <v>10</v>
      </c>
      <c r="C9" s="88">
        <v>15635600</v>
      </c>
    </row>
    <row r="10" spans="1:3" ht="16.5">
      <c r="A10" s="8"/>
      <c r="B10" s="9" t="s">
        <v>11</v>
      </c>
      <c r="C10" s="88">
        <v>38968000</v>
      </c>
    </row>
    <row r="11" spans="1:3" ht="16.5">
      <c r="A11" s="8"/>
      <c r="B11" s="9" t="s">
        <v>12</v>
      </c>
      <c r="C11" s="88">
        <v>67790400</v>
      </c>
    </row>
    <row r="12" spans="1:3" ht="16.5">
      <c r="A12" s="8"/>
      <c r="B12" s="9" t="s">
        <v>13</v>
      </c>
      <c r="C12" s="88">
        <v>67470500</v>
      </c>
    </row>
    <row r="13" spans="1:3" ht="16.5">
      <c r="A13" s="8"/>
      <c r="B13" s="9" t="s">
        <v>168</v>
      </c>
      <c r="C13" s="88">
        <v>45398800</v>
      </c>
    </row>
    <row r="14" spans="1:3" ht="16.5">
      <c r="A14" s="8"/>
      <c r="B14" s="10" t="s">
        <v>14</v>
      </c>
      <c r="C14" s="88">
        <v>37404300</v>
      </c>
    </row>
    <row r="15" spans="1:3" ht="16.5">
      <c r="A15" s="11">
        <v>3312</v>
      </c>
      <c r="B15" s="9" t="s">
        <v>15</v>
      </c>
      <c r="C15" s="88">
        <v>113234100</v>
      </c>
    </row>
    <row r="16" spans="1:3" ht="16.5">
      <c r="A16" s="11">
        <v>3319</v>
      </c>
      <c r="B16" s="9" t="s">
        <v>16</v>
      </c>
      <c r="C16" s="88">
        <v>27631500</v>
      </c>
    </row>
    <row r="17" spans="1:3" ht="16.5">
      <c r="A17" s="11">
        <v>3319</v>
      </c>
      <c r="B17" s="9" t="s">
        <v>17</v>
      </c>
      <c r="C17" s="88">
        <v>30298400</v>
      </c>
    </row>
    <row r="18" spans="1:3" ht="16.5">
      <c r="A18" s="11">
        <v>3315</v>
      </c>
      <c r="B18" s="89" t="s">
        <v>18</v>
      </c>
      <c r="C18" s="107">
        <v>96927100</v>
      </c>
    </row>
    <row r="19" spans="1:3" ht="16.5">
      <c r="A19" s="11">
        <v>3315</v>
      </c>
      <c r="B19" s="89" t="s">
        <v>19</v>
      </c>
      <c r="C19" s="107">
        <v>78630300</v>
      </c>
    </row>
    <row r="20" spans="1:3" ht="16.5">
      <c r="A20" s="11">
        <v>3315</v>
      </c>
      <c r="B20" s="9" t="s">
        <v>20</v>
      </c>
      <c r="C20" s="88">
        <v>33900100</v>
      </c>
    </row>
    <row r="21" spans="1:3" ht="17.25" thickBot="1">
      <c r="A21" s="19">
        <v>3314</v>
      </c>
      <c r="B21" s="10" t="s">
        <v>21</v>
      </c>
      <c r="C21" s="87">
        <v>297332300</v>
      </c>
    </row>
    <row r="22" spans="1:3" ht="17.25" thickBot="1">
      <c r="A22" s="13"/>
      <c r="B22" s="14" t="s">
        <v>22</v>
      </c>
      <c r="C22" s="108">
        <f>SUM(C5:C21)</f>
        <v>1134289800</v>
      </c>
    </row>
    <row r="23" spans="1:3" ht="16.5" thickBot="1">
      <c r="A23" s="458" t="s">
        <v>173</v>
      </c>
      <c r="B23" s="458"/>
      <c r="C23" s="458"/>
    </row>
    <row r="24" spans="1:3" ht="16.5">
      <c r="A24" s="15">
        <v>3399</v>
      </c>
      <c r="B24" s="16" t="s">
        <v>23</v>
      </c>
      <c r="C24" s="270">
        <v>166972000</v>
      </c>
    </row>
    <row r="25" spans="1:4" ht="16.5">
      <c r="A25" s="11"/>
      <c r="B25" s="90" t="s">
        <v>46</v>
      </c>
      <c r="C25" s="91">
        <v>183028000</v>
      </c>
      <c r="D25" s="2"/>
    </row>
    <row r="26" spans="1:3" ht="16.5">
      <c r="A26" s="11">
        <v>3392</v>
      </c>
      <c r="B26" s="18" t="s">
        <v>0</v>
      </c>
      <c r="C26" s="271">
        <v>20000000</v>
      </c>
    </row>
    <row r="27" spans="1:3" ht="16.5">
      <c r="A27" s="11">
        <v>3319</v>
      </c>
      <c r="B27" s="18" t="s">
        <v>1</v>
      </c>
      <c r="C27" s="12">
        <v>42578800</v>
      </c>
    </row>
    <row r="28" spans="1:3" ht="16.5">
      <c r="A28" s="19">
        <v>2143</v>
      </c>
      <c r="B28" s="20" t="s">
        <v>2</v>
      </c>
      <c r="C28" s="12">
        <v>89916500</v>
      </c>
    </row>
    <row r="29" spans="1:3" ht="17.25" thickBot="1">
      <c r="A29" s="8"/>
      <c r="B29" s="86"/>
      <c r="C29" s="94"/>
    </row>
    <row r="30" spans="1:3" ht="17.25" thickBot="1">
      <c r="A30" s="21"/>
      <c r="B30" s="22" t="s">
        <v>22</v>
      </c>
      <c r="C30" s="23">
        <f>SUM(C24:C29)</f>
        <v>502495300</v>
      </c>
    </row>
    <row r="31" spans="1:3" s="25" customFormat="1" ht="18.75" thickBot="1">
      <c r="A31" s="24"/>
      <c r="B31" s="26" t="s">
        <v>24</v>
      </c>
      <c r="C31" s="95">
        <f>SUM(C22+C30)</f>
        <v>1636785100</v>
      </c>
    </row>
    <row r="32" spans="1:3" ht="16.5" thickBot="1">
      <c r="A32" s="4" t="s">
        <v>43</v>
      </c>
      <c r="B32" s="4"/>
      <c r="C32" s="96"/>
    </row>
    <row r="33" spans="1:3" ht="15.75">
      <c r="A33" s="15">
        <v>3314</v>
      </c>
      <c r="B33" s="27" t="s">
        <v>25</v>
      </c>
      <c r="C33" s="17">
        <v>996600</v>
      </c>
    </row>
    <row r="34" spans="1:3" ht="15.75">
      <c r="A34" s="11">
        <v>3322</v>
      </c>
      <c r="B34" s="28" t="s">
        <v>26</v>
      </c>
      <c r="C34" s="101">
        <v>64800</v>
      </c>
    </row>
    <row r="35" spans="1:3" ht="15.75">
      <c r="A35" s="19"/>
      <c r="B35" s="29" t="s">
        <v>27</v>
      </c>
      <c r="C35" s="102">
        <v>32400</v>
      </c>
    </row>
    <row r="36" spans="1:3" ht="15.75">
      <c r="A36" s="19"/>
      <c r="B36" s="29" t="s">
        <v>28</v>
      </c>
      <c r="C36" s="102">
        <v>35900</v>
      </c>
    </row>
    <row r="37" spans="1:3" ht="15.75">
      <c r="A37" s="19"/>
      <c r="B37" s="29" t="s">
        <v>29</v>
      </c>
      <c r="C37" s="102">
        <v>61100</v>
      </c>
    </row>
    <row r="38" spans="1:3" ht="15.75">
      <c r="A38" s="19"/>
      <c r="B38" s="29" t="s">
        <v>30</v>
      </c>
      <c r="C38" s="102">
        <v>6200</v>
      </c>
    </row>
    <row r="39" spans="1:3" ht="15.75">
      <c r="A39" s="19"/>
      <c r="B39" s="29" t="s">
        <v>31</v>
      </c>
      <c r="C39" s="102">
        <v>82400</v>
      </c>
    </row>
    <row r="40" spans="1:3" ht="15.75">
      <c r="A40" s="19"/>
      <c r="B40" s="29" t="s">
        <v>32</v>
      </c>
      <c r="C40" s="102">
        <v>32400</v>
      </c>
    </row>
    <row r="41" spans="1:3" ht="15.75">
      <c r="A41" s="19"/>
      <c r="B41" s="29" t="s">
        <v>33</v>
      </c>
      <c r="C41" s="102">
        <v>19300</v>
      </c>
    </row>
    <row r="42" spans="1:3" ht="16.5" customHeight="1" thickBot="1">
      <c r="A42" s="30"/>
      <c r="B42" s="31" t="s">
        <v>34</v>
      </c>
      <c r="C42" s="103">
        <v>10600</v>
      </c>
    </row>
    <row r="43" spans="1:3" ht="16.5" thickBot="1">
      <c r="A43" s="21"/>
      <c r="B43" s="81" t="s">
        <v>22</v>
      </c>
      <c r="C43" s="23">
        <f>SUM(C33:C42)</f>
        <v>1341700</v>
      </c>
    </row>
    <row r="44" spans="1:3" s="25" customFormat="1" ht="16.5" thickBot="1">
      <c r="A44" s="457" t="s">
        <v>170</v>
      </c>
      <c r="B44" s="457"/>
      <c r="C44" s="457"/>
    </row>
    <row r="45" spans="1:3" ht="16.5">
      <c r="A45" s="15">
        <v>3322</v>
      </c>
      <c r="B45" s="66" t="s">
        <v>41</v>
      </c>
      <c r="C45" s="17">
        <v>60000000</v>
      </c>
    </row>
    <row r="46" spans="1:3" ht="15.75">
      <c r="A46" s="36">
        <v>3399</v>
      </c>
      <c r="B46" s="37" t="s">
        <v>167</v>
      </c>
      <c r="C46" s="93">
        <v>35000000</v>
      </c>
    </row>
    <row r="47" spans="1:3" ht="16.5">
      <c r="A47" s="19">
        <v>3322</v>
      </c>
      <c r="B47" s="67" t="s">
        <v>35</v>
      </c>
      <c r="C47" s="12">
        <v>5000000</v>
      </c>
    </row>
    <row r="48" spans="1:3" ht="16.5" thickBot="1">
      <c r="A48" s="39">
        <v>3329</v>
      </c>
      <c r="B48" s="68" t="s">
        <v>36</v>
      </c>
      <c r="C48" s="436">
        <v>5500000</v>
      </c>
    </row>
    <row r="49" spans="1:3" ht="17.25" thickBot="1">
      <c r="A49" s="21"/>
      <c r="B49" s="82" t="s">
        <v>22</v>
      </c>
      <c r="C49" s="98">
        <f>SUM(C45:C48)</f>
        <v>105500000</v>
      </c>
    </row>
    <row r="50" spans="1:3" s="25" customFormat="1" ht="15.75" customHeight="1" thickBot="1">
      <c r="A50" s="457" t="s">
        <v>171</v>
      </c>
      <c r="B50" s="457"/>
      <c r="C50" s="457"/>
    </row>
    <row r="51" spans="1:3" s="25" customFormat="1" ht="18.75" thickBot="1">
      <c r="A51" s="38">
        <v>3399</v>
      </c>
      <c r="B51" s="69" t="s">
        <v>38</v>
      </c>
      <c r="C51" s="40">
        <v>44000000</v>
      </c>
    </row>
    <row r="52" spans="1:3" s="25" customFormat="1" ht="16.5" thickBot="1">
      <c r="A52" s="457" t="s">
        <v>172</v>
      </c>
      <c r="B52" s="457"/>
      <c r="C52" s="457"/>
    </row>
    <row r="53" spans="1:3" s="25" customFormat="1" ht="18.75" thickBot="1">
      <c r="A53" s="38">
        <v>3429</v>
      </c>
      <c r="B53" s="41" t="s">
        <v>39</v>
      </c>
      <c r="C53" s="104">
        <v>20000000</v>
      </c>
    </row>
    <row r="54" spans="1:3" ht="16.5" thickBot="1">
      <c r="A54" s="456" t="s">
        <v>169</v>
      </c>
      <c r="B54" s="456"/>
      <c r="C54" s="456"/>
    </row>
    <row r="55" spans="1:3" ht="18.75" thickBot="1">
      <c r="A55" s="70">
        <v>3322</v>
      </c>
      <c r="B55" s="84" t="s">
        <v>37</v>
      </c>
      <c r="C55" s="85">
        <v>20408100</v>
      </c>
    </row>
    <row r="56" spans="1:3" ht="21" thickBot="1">
      <c r="A56" s="42"/>
      <c r="B56" s="71" t="s">
        <v>40</v>
      </c>
      <c r="C56" s="105">
        <f>SUM(C31+C43+C49+C51+C53+C55)</f>
        <v>1828034900</v>
      </c>
    </row>
    <row r="57" spans="1:3" ht="15.75">
      <c r="A57" s="4"/>
      <c r="B57" s="4"/>
      <c r="C57" s="99"/>
    </row>
    <row r="58" spans="1:3" ht="15.75">
      <c r="A58" s="4"/>
      <c r="B58" s="503" t="s">
        <v>185</v>
      </c>
      <c r="C58" s="99"/>
    </row>
    <row r="59" spans="1:3" ht="15.75">
      <c r="A59" s="44"/>
      <c r="B59" s="504" t="s">
        <v>186</v>
      </c>
      <c r="C59" s="100"/>
    </row>
    <row r="60" spans="1:3" ht="18">
      <c r="A60" s="44"/>
      <c r="B60" s="72"/>
      <c r="C60" s="73"/>
    </row>
    <row r="61" spans="1:3" ht="18">
      <c r="A61" s="44"/>
      <c r="B61" s="83"/>
      <c r="C61" s="73"/>
    </row>
    <row r="62" spans="1:3" ht="18">
      <c r="A62" s="44"/>
      <c r="B62" s="83"/>
      <c r="C62" s="73"/>
    </row>
    <row r="63" spans="1:3" ht="18">
      <c r="A63" s="44"/>
      <c r="B63" s="72"/>
      <c r="C63" s="73"/>
    </row>
    <row r="64" spans="1:3" ht="18">
      <c r="A64" s="44"/>
      <c r="B64" s="74"/>
      <c r="C64" s="73"/>
    </row>
    <row r="65" spans="1:3" ht="18">
      <c r="A65" s="44"/>
      <c r="B65" s="72"/>
      <c r="C65" s="73"/>
    </row>
    <row r="66" spans="1:3" ht="18">
      <c r="A66" s="44"/>
      <c r="B66" s="74"/>
      <c r="C66" s="73"/>
    </row>
    <row r="67" spans="1:3" ht="18">
      <c r="A67" s="44"/>
      <c r="B67" s="74"/>
      <c r="C67" s="73"/>
    </row>
    <row r="68" spans="1:3" ht="18">
      <c r="A68" s="44"/>
      <c r="B68" s="74"/>
      <c r="C68" s="73"/>
    </row>
    <row r="69" spans="1:3" ht="18">
      <c r="A69" s="44"/>
      <c r="B69" s="74"/>
      <c r="C69" s="73"/>
    </row>
    <row r="70" spans="1:3" ht="18">
      <c r="A70" s="44"/>
      <c r="B70" s="74"/>
      <c r="C70" s="73"/>
    </row>
    <row r="71" spans="1:3" ht="18">
      <c r="A71" s="44"/>
      <c r="B71" s="74"/>
      <c r="C71" s="73"/>
    </row>
    <row r="72" spans="1:3" ht="18">
      <c r="A72" s="44"/>
      <c r="B72" s="74"/>
      <c r="C72" s="73"/>
    </row>
    <row r="73" spans="1:3" ht="18">
      <c r="A73" s="44"/>
      <c r="B73" s="74"/>
      <c r="C73" s="73"/>
    </row>
    <row r="74" spans="1:3" ht="18">
      <c r="A74" s="44"/>
      <c r="B74" s="74"/>
      <c r="C74" s="73"/>
    </row>
    <row r="75" spans="1:3" ht="18">
      <c r="A75" s="44"/>
      <c r="B75" s="75"/>
      <c r="C75" s="73"/>
    </row>
    <row r="76" spans="1:3" ht="18">
      <c r="A76" s="46"/>
      <c r="B76" s="75"/>
      <c r="C76" s="76"/>
    </row>
    <row r="77" spans="1:3" ht="18">
      <c r="A77" s="46"/>
      <c r="B77" s="75"/>
      <c r="C77" s="77"/>
    </row>
    <row r="78" spans="1:3" ht="15.75">
      <c r="A78" s="50"/>
      <c r="B78" s="45"/>
      <c r="C78" s="51"/>
    </row>
    <row r="79" spans="1:3" ht="15.75">
      <c r="A79" s="50"/>
      <c r="B79" s="45"/>
      <c r="C79" s="52"/>
    </row>
    <row r="80" spans="1:3" ht="15.75">
      <c r="A80" s="50"/>
      <c r="B80" s="45"/>
      <c r="C80" s="52"/>
    </row>
    <row r="81" spans="1:3" ht="15.75">
      <c r="A81" s="50"/>
      <c r="B81" s="45"/>
      <c r="C81" s="53"/>
    </row>
    <row r="82" spans="1:3" ht="15.75">
      <c r="A82" s="50"/>
      <c r="B82" s="45"/>
      <c r="C82" s="53"/>
    </row>
    <row r="83" spans="1:3" ht="15.75">
      <c r="A83" s="50"/>
      <c r="B83" s="45"/>
      <c r="C83" s="54"/>
    </row>
    <row r="84" spans="1:3" ht="15.75">
      <c r="A84" s="44"/>
      <c r="B84" s="45"/>
      <c r="C84" s="48"/>
    </row>
    <row r="85" spans="1:3" ht="15.75">
      <c r="A85" s="46"/>
      <c r="B85" s="4"/>
      <c r="C85" s="55"/>
    </row>
    <row r="86" spans="1:3" ht="15.75">
      <c r="A86" s="50"/>
      <c r="B86" s="56"/>
      <c r="C86" s="49"/>
    </row>
    <row r="87" spans="1:3" ht="15.75">
      <c r="A87" s="50"/>
      <c r="B87" s="56"/>
      <c r="C87" s="49"/>
    </row>
    <row r="88" spans="1:3" ht="15.75">
      <c r="A88" s="50"/>
      <c r="B88" s="46"/>
      <c r="C88" s="57"/>
    </row>
    <row r="89" spans="1:3" ht="16.5">
      <c r="A89" s="50"/>
      <c r="B89" s="58"/>
      <c r="C89" s="57"/>
    </row>
    <row r="90" spans="1:3" ht="16.5">
      <c r="A90" s="50"/>
      <c r="B90" s="59"/>
      <c r="C90" s="60"/>
    </row>
    <row r="91" spans="1:3" ht="16.5">
      <c r="A91" s="50"/>
      <c r="B91" s="59"/>
      <c r="C91" s="60"/>
    </row>
    <row r="92" spans="1:3" ht="16.5">
      <c r="A92" s="50"/>
      <c r="B92" s="58"/>
      <c r="C92" s="57"/>
    </row>
    <row r="93" spans="1:3" ht="16.5">
      <c r="A93" s="50"/>
      <c r="B93" s="58"/>
      <c r="C93" s="57"/>
    </row>
    <row r="94" spans="1:3" ht="16.5">
      <c r="A94" s="50"/>
      <c r="B94" s="58"/>
      <c r="C94" s="57"/>
    </row>
    <row r="95" spans="1:3" ht="16.5">
      <c r="A95" s="50"/>
      <c r="B95" s="58"/>
      <c r="C95" s="57"/>
    </row>
    <row r="96" spans="1:3" ht="16.5">
      <c r="A96" s="50"/>
      <c r="B96" s="59"/>
      <c r="C96" s="60"/>
    </row>
    <row r="97" spans="1:3" ht="16.5">
      <c r="A97" s="50"/>
      <c r="B97" s="59"/>
      <c r="C97" s="61"/>
    </row>
    <row r="98" spans="1:3" ht="16.5">
      <c r="A98" s="50"/>
      <c r="B98" s="58"/>
      <c r="C98" s="61"/>
    </row>
    <row r="99" spans="1:3" ht="16.5">
      <c r="A99" s="50"/>
      <c r="B99" s="58"/>
      <c r="C99" s="61"/>
    </row>
    <row r="100" spans="1:3" ht="16.5">
      <c r="A100" s="50"/>
      <c r="B100" s="58"/>
      <c r="C100" s="61"/>
    </row>
    <row r="101" spans="1:3" ht="16.5">
      <c r="A101" s="50"/>
      <c r="B101" s="59"/>
      <c r="C101" s="62"/>
    </row>
    <row r="102" spans="1:3" ht="16.5">
      <c r="A102" s="50"/>
      <c r="B102" s="59"/>
      <c r="C102" s="62"/>
    </row>
    <row r="103" spans="1:3" ht="16.5">
      <c r="A103" s="50"/>
      <c r="B103" s="58"/>
      <c r="C103" s="61"/>
    </row>
    <row r="104" spans="1:3" ht="16.5">
      <c r="A104" s="50"/>
      <c r="B104" s="58"/>
      <c r="C104" s="61"/>
    </row>
    <row r="105" spans="1:3" ht="16.5">
      <c r="A105" s="50"/>
      <c r="B105" s="59"/>
      <c r="C105" s="62"/>
    </row>
    <row r="106" spans="1:3" ht="16.5">
      <c r="A106" s="50"/>
      <c r="B106" s="59"/>
      <c r="C106" s="63"/>
    </row>
    <row r="107" spans="1:3" ht="16.5">
      <c r="A107" s="50"/>
      <c r="B107" s="58"/>
      <c r="C107" s="61"/>
    </row>
    <row r="108" spans="1:3" ht="16.5">
      <c r="A108" s="50"/>
      <c r="B108" s="58"/>
      <c r="C108" s="61"/>
    </row>
    <row r="109" spans="1:3" ht="16.5">
      <c r="A109" s="50"/>
      <c r="B109" s="58"/>
      <c r="C109" s="61"/>
    </row>
    <row r="110" spans="1:3" ht="16.5">
      <c r="A110" s="50"/>
      <c r="B110" s="58"/>
      <c r="C110" s="61"/>
    </row>
    <row r="111" spans="1:3" ht="16.5">
      <c r="A111" s="42"/>
      <c r="B111" s="59"/>
      <c r="C111" s="62"/>
    </row>
    <row r="112" spans="1:3" ht="16.5">
      <c r="A112" s="50"/>
      <c r="B112" s="59"/>
      <c r="C112" s="61"/>
    </row>
    <row r="113" spans="1:3" ht="16.5">
      <c r="A113" s="42"/>
      <c r="B113" s="58"/>
      <c r="C113" s="61"/>
    </row>
    <row r="114" spans="1:3" ht="16.5">
      <c r="A114" s="42"/>
      <c r="B114" s="58"/>
      <c r="C114" s="61"/>
    </row>
    <row r="115" spans="1:3" ht="16.5">
      <c r="A115" s="42"/>
      <c r="B115" s="58"/>
      <c r="C115" s="61"/>
    </row>
    <row r="116" spans="1:3" ht="16.5">
      <c r="A116" s="42"/>
      <c r="B116" s="58"/>
      <c r="C116" s="61"/>
    </row>
    <row r="117" spans="1:3" ht="16.5">
      <c r="A117" s="42"/>
      <c r="B117" s="58"/>
      <c r="C117" s="61"/>
    </row>
    <row r="118" spans="1:3" ht="16.5">
      <c r="A118" s="42"/>
      <c r="B118" s="58"/>
      <c r="C118" s="61"/>
    </row>
    <row r="119" spans="1:3" ht="16.5">
      <c r="A119" s="42"/>
      <c r="B119" s="58"/>
      <c r="C119" s="61"/>
    </row>
    <row r="120" spans="1:3" ht="16.5">
      <c r="A120" s="42"/>
      <c r="B120" s="58"/>
      <c r="C120" s="61"/>
    </row>
    <row r="121" spans="1:3" ht="16.5">
      <c r="A121" s="42"/>
      <c r="B121" s="58"/>
      <c r="C121" s="61"/>
    </row>
    <row r="122" spans="1:3" ht="16.5">
      <c r="A122" s="42"/>
      <c r="B122" s="59"/>
      <c r="C122" s="63"/>
    </row>
    <row r="123" spans="1:3" ht="16.5">
      <c r="A123" s="50"/>
      <c r="B123" s="59"/>
      <c r="C123" s="61"/>
    </row>
    <row r="124" spans="1:3" ht="16.5">
      <c r="A124" s="42"/>
      <c r="B124" s="58"/>
      <c r="C124" s="61"/>
    </row>
    <row r="125" spans="1:3" ht="16.5">
      <c r="A125" s="42"/>
      <c r="B125" s="58"/>
      <c r="C125" s="61"/>
    </row>
    <row r="126" spans="1:3" ht="16.5">
      <c r="A126" s="42"/>
      <c r="B126" s="59"/>
      <c r="C126" s="63"/>
    </row>
    <row r="127" spans="1:3" ht="15.75">
      <c r="A127" s="50"/>
      <c r="B127" s="64"/>
      <c r="C127" s="61"/>
    </row>
    <row r="128" spans="1:3" ht="15.75">
      <c r="A128" s="42"/>
      <c r="B128" s="65"/>
      <c r="C128" s="32"/>
    </row>
    <row r="129" spans="1:3" ht="15.75">
      <c r="A129" s="42"/>
      <c r="B129" s="46"/>
      <c r="C129" s="63"/>
    </row>
    <row r="130" spans="1:3" ht="16.5">
      <c r="A130" s="42"/>
      <c r="B130" s="59"/>
      <c r="C130" s="63"/>
    </row>
    <row r="131" spans="1:3" ht="15.75">
      <c r="A131" s="50"/>
      <c r="B131" s="64"/>
      <c r="C131" s="61"/>
    </row>
    <row r="132" spans="1:3" ht="15.75">
      <c r="A132" s="42"/>
      <c r="B132" s="42"/>
      <c r="C132" s="61"/>
    </row>
    <row r="133" spans="1:3" ht="15.75">
      <c r="A133" s="42"/>
      <c r="B133" s="42"/>
      <c r="C133" s="61"/>
    </row>
    <row r="134" spans="1:3" ht="15.75">
      <c r="A134" s="42"/>
      <c r="B134" s="42"/>
      <c r="C134" s="61"/>
    </row>
    <row r="135" spans="1:3" ht="15.75">
      <c r="A135" s="42"/>
      <c r="B135" s="64"/>
      <c r="C135" s="63"/>
    </row>
    <row r="136" spans="1:3" ht="15.75">
      <c r="A136" s="50"/>
      <c r="B136" s="64"/>
      <c r="C136" s="61"/>
    </row>
    <row r="137" spans="1:3" ht="15.75">
      <c r="A137" s="50"/>
      <c r="B137" s="64"/>
      <c r="C137" s="61"/>
    </row>
    <row r="138" spans="1:3" ht="15.75">
      <c r="A138" s="42"/>
      <c r="B138" s="42"/>
      <c r="C138" s="61"/>
    </row>
    <row r="139" spans="1:3" ht="15.75">
      <c r="A139" s="42"/>
      <c r="B139" s="42"/>
      <c r="C139" s="61"/>
    </row>
    <row r="140" spans="1:3" ht="15.75">
      <c r="A140" s="42"/>
      <c r="B140" s="42"/>
      <c r="C140" s="61"/>
    </row>
    <row r="141" spans="1:3" ht="15.75">
      <c r="A141" s="42"/>
      <c r="B141" s="64"/>
      <c r="C141" s="63"/>
    </row>
    <row r="142" spans="1:3" ht="15.75">
      <c r="A142" s="42"/>
      <c r="B142" s="64"/>
      <c r="C142" s="61"/>
    </row>
    <row r="143" spans="1:3" s="25" customFormat="1" ht="18">
      <c r="A143" s="78"/>
      <c r="B143" s="79"/>
      <c r="C143" s="80"/>
    </row>
    <row r="144" spans="1:3" ht="12.75">
      <c r="A144" s="33"/>
      <c r="B144" s="33"/>
      <c r="C144" s="33"/>
    </row>
    <row r="145" spans="1:3" ht="12.75">
      <c r="A145" s="33"/>
      <c r="B145" s="33"/>
      <c r="C145" s="33"/>
    </row>
    <row r="146" spans="1:3" ht="12.75">
      <c r="A146" s="33"/>
      <c r="B146" s="33"/>
      <c r="C146" s="33"/>
    </row>
    <row r="147" spans="1:3" ht="12.75">
      <c r="A147" s="33"/>
      <c r="B147" s="33"/>
      <c r="C147" s="33"/>
    </row>
    <row r="148" spans="1:3" ht="12.75">
      <c r="A148" s="33"/>
      <c r="B148" s="33"/>
      <c r="C148" s="33"/>
    </row>
    <row r="149" spans="1:3" ht="12.75">
      <c r="A149" s="33"/>
      <c r="B149" s="33"/>
      <c r="C149" s="33"/>
    </row>
    <row r="150" spans="1:3" ht="12.75">
      <c r="A150" s="33"/>
      <c r="B150" s="33"/>
      <c r="C150" s="33"/>
    </row>
    <row r="151" spans="1:3" ht="12.75">
      <c r="A151" s="33"/>
      <c r="B151" s="33"/>
      <c r="C151" s="33"/>
    </row>
    <row r="152" spans="1:3" ht="12.75">
      <c r="A152" s="33"/>
      <c r="B152" s="33"/>
      <c r="C152" s="33"/>
    </row>
    <row r="153" spans="1:3" ht="12.75">
      <c r="A153" s="33"/>
      <c r="B153" s="33"/>
      <c r="C153" s="33"/>
    </row>
    <row r="154" spans="1:3" ht="12.75">
      <c r="A154" s="33"/>
      <c r="B154" s="33"/>
      <c r="C154" s="33"/>
    </row>
    <row r="155" spans="1:3" ht="12.75">
      <c r="A155" s="33"/>
      <c r="B155" s="33"/>
      <c r="C155" s="33"/>
    </row>
    <row r="156" spans="1:3" ht="12.75">
      <c r="A156" s="33"/>
      <c r="B156" s="33"/>
      <c r="C156" s="33"/>
    </row>
    <row r="157" spans="1:3" ht="12.75">
      <c r="A157" s="33"/>
      <c r="B157" s="33"/>
      <c r="C157" s="33"/>
    </row>
    <row r="158" spans="1:3" ht="12.75">
      <c r="A158" s="33"/>
      <c r="B158" s="33"/>
      <c r="C158" s="33"/>
    </row>
    <row r="159" spans="1:3" ht="12.75">
      <c r="A159" s="33"/>
      <c r="B159" s="33"/>
      <c r="C159" s="33"/>
    </row>
    <row r="160" spans="1:3" ht="12.75">
      <c r="A160" s="33"/>
      <c r="B160" s="33"/>
      <c r="C160" s="33"/>
    </row>
    <row r="161" spans="1:3" ht="12.75">
      <c r="A161" s="33"/>
      <c r="B161" s="33"/>
      <c r="C161" s="33"/>
    </row>
    <row r="162" spans="1:3" ht="12.75">
      <c r="A162" s="33"/>
      <c r="B162" s="33"/>
      <c r="C162" s="33"/>
    </row>
    <row r="163" spans="1:3" ht="12.75">
      <c r="A163" s="33"/>
      <c r="B163" s="33"/>
      <c r="C163" s="33"/>
    </row>
    <row r="164" spans="1:3" ht="12.75">
      <c r="A164" s="33"/>
      <c r="B164" s="33"/>
      <c r="C164" s="33"/>
    </row>
    <row r="165" spans="1:3" ht="12.75">
      <c r="A165" s="33"/>
      <c r="B165" s="33"/>
      <c r="C165" s="33"/>
    </row>
    <row r="166" spans="1:3" ht="12.75">
      <c r="A166" s="33"/>
      <c r="B166" s="33"/>
      <c r="C166" s="33"/>
    </row>
    <row r="167" spans="1:3" ht="12.75">
      <c r="A167" s="33"/>
      <c r="B167" s="33"/>
      <c r="C167" s="33"/>
    </row>
    <row r="168" spans="1:3" ht="12.75">
      <c r="A168" s="33"/>
      <c r="B168" s="33"/>
      <c r="C168" s="33"/>
    </row>
    <row r="169" spans="1:3" ht="12.75">
      <c r="A169" s="33"/>
      <c r="B169" s="33"/>
      <c r="C169" s="33"/>
    </row>
    <row r="170" spans="1:3" ht="12.75">
      <c r="A170" s="33"/>
      <c r="B170" s="33"/>
      <c r="C170" s="33"/>
    </row>
    <row r="171" spans="1:3" ht="12.75">
      <c r="A171" s="33"/>
      <c r="B171" s="33"/>
      <c r="C171" s="33"/>
    </row>
    <row r="172" spans="1:3" ht="12.75">
      <c r="A172" s="33"/>
      <c r="B172" s="33"/>
      <c r="C172" s="33"/>
    </row>
    <row r="173" spans="1:3" ht="12.75">
      <c r="A173" s="33"/>
      <c r="B173" s="33"/>
      <c r="C173" s="33"/>
    </row>
    <row r="174" spans="1:3" ht="12.75">
      <c r="A174" s="33"/>
      <c r="B174" s="33"/>
      <c r="C174" s="33"/>
    </row>
    <row r="175" spans="1:3" ht="12.75">
      <c r="A175" s="33"/>
      <c r="B175" s="33"/>
      <c r="C175" s="33"/>
    </row>
    <row r="176" spans="1:3" ht="12.75">
      <c r="A176" s="33"/>
      <c r="B176" s="33"/>
      <c r="C176" s="33"/>
    </row>
    <row r="177" spans="1:3" ht="12.75">
      <c r="A177" s="33"/>
      <c r="B177" s="33"/>
      <c r="C177" s="33"/>
    </row>
    <row r="178" spans="1:3" ht="12.75">
      <c r="A178" s="33"/>
      <c r="B178" s="33"/>
      <c r="C178" s="33"/>
    </row>
    <row r="179" spans="1:3" ht="12.75">
      <c r="A179" s="33"/>
      <c r="B179" s="33"/>
      <c r="C179" s="33"/>
    </row>
    <row r="180" spans="1:3" ht="12.75">
      <c r="A180" s="33"/>
      <c r="B180" s="33"/>
      <c r="C180" s="33"/>
    </row>
    <row r="181" spans="1:3" ht="12.75">
      <c r="A181" s="33"/>
      <c r="B181" s="33"/>
      <c r="C181" s="33"/>
    </row>
    <row r="182" spans="1:3" ht="12.75">
      <c r="A182" s="33"/>
      <c r="B182" s="33"/>
      <c r="C182" s="33"/>
    </row>
    <row r="183" spans="1:3" ht="12.75">
      <c r="A183" s="33"/>
      <c r="B183" s="33"/>
      <c r="C183" s="33"/>
    </row>
    <row r="184" spans="1:3" ht="12.75">
      <c r="A184" s="33"/>
      <c r="B184" s="33"/>
      <c r="C184" s="33"/>
    </row>
    <row r="185" spans="1:3" ht="12.75">
      <c r="A185" s="33"/>
      <c r="B185" s="33"/>
      <c r="C185" s="33"/>
    </row>
    <row r="186" spans="1:3" ht="12.75">
      <c r="A186" s="33"/>
      <c r="B186" s="33"/>
      <c r="C186" s="33"/>
    </row>
    <row r="187" spans="1:3" ht="12.75">
      <c r="A187" s="33"/>
      <c r="B187" s="33"/>
      <c r="C187" s="33"/>
    </row>
    <row r="188" spans="1:3" ht="12.75">
      <c r="A188" s="33"/>
      <c r="B188" s="33"/>
      <c r="C188" s="33"/>
    </row>
    <row r="189" spans="1:3" ht="12.75">
      <c r="A189" s="33"/>
      <c r="B189" s="33"/>
      <c r="C189" s="33"/>
    </row>
    <row r="190" spans="1:3" ht="12.75">
      <c r="A190" s="33"/>
      <c r="B190" s="33"/>
      <c r="C190" s="33"/>
    </row>
    <row r="191" spans="1:3" ht="12.75">
      <c r="A191" s="33"/>
      <c r="B191" s="33"/>
      <c r="C191" s="33"/>
    </row>
    <row r="192" spans="1:3" ht="12.75">
      <c r="A192" s="33"/>
      <c r="B192" s="33"/>
      <c r="C192" s="33"/>
    </row>
    <row r="193" spans="1:3" ht="12.75">
      <c r="A193" s="33"/>
      <c r="B193" s="33"/>
      <c r="C193" s="33"/>
    </row>
    <row r="194" spans="1:3" ht="12.75">
      <c r="A194" s="33"/>
      <c r="B194" s="33"/>
      <c r="C194" s="33"/>
    </row>
    <row r="195" spans="1:3" ht="12.75">
      <c r="A195" s="33"/>
      <c r="B195" s="33"/>
      <c r="C195" s="33"/>
    </row>
    <row r="196" spans="1:3" ht="12.75">
      <c r="A196" s="33"/>
      <c r="B196" s="33"/>
      <c r="C196" s="33"/>
    </row>
    <row r="197" spans="1:3" ht="12.75">
      <c r="A197" s="33"/>
      <c r="B197" s="33"/>
      <c r="C197" s="33"/>
    </row>
    <row r="198" spans="1:3" ht="12.75">
      <c r="A198" s="33"/>
      <c r="B198" s="33"/>
      <c r="C198" s="33"/>
    </row>
    <row r="199" spans="1:3" ht="12.75">
      <c r="A199" s="33"/>
      <c r="B199" s="33"/>
      <c r="C199" s="33"/>
    </row>
    <row r="200" spans="1:3" ht="12.75">
      <c r="A200" s="33"/>
      <c r="B200" s="33"/>
      <c r="C200" s="33"/>
    </row>
    <row r="201" spans="1:3" ht="12.75">
      <c r="A201" s="33"/>
      <c r="B201" s="33"/>
      <c r="C201" s="33"/>
    </row>
    <row r="202" spans="1:3" ht="12.75">
      <c r="A202" s="33"/>
      <c r="B202" s="33"/>
      <c r="C202" s="33"/>
    </row>
    <row r="203" spans="1:3" ht="12.75">
      <c r="A203" s="33"/>
      <c r="B203" s="33"/>
      <c r="C203" s="33"/>
    </row>
    <row r="204" spans="1:3" ht="12.75">
      <c r="A204" s="33"/>
      <c r="B204" s="33"/>
      <c r="C204" s="33"/>
    </row>
    <row r="205" spans="1:3" ht="12.75">
      <c r="A205" s="33"/>
      <c r="B205" s="33"/>
      <c r="C205" s="33"/>
    </row>
    <row r="206" spans="1:3" ht="12.75">
      <c r="A206" s="33"/>
      <c r="B206" s="33"/>
      <c r="C206" s="33"/>
    </row>
    <row r="207" spans="1:3" ht="12.75">
      <c r="A207" s="33"/>
      <c r="B207" s="33"/>
      <c r="C207" s="33"/>
    </row>
    <row r="208" spans="1:3" ht="12.75">
      <c r="A208" s="33"/>
      <c r="B208" s="33"/>
      <c r="C208" s="33"/>
    </row>
    <row r="209" spans="1:3" ht="12.75">
      <c r="A209" s="33"/>
      <c r="B209" s="33"/>
      <c r="C209" s="33"/>
    </row>
    <row r="210" spans="1:3" ht="12.75">
      <c r="A210" s="33"/>
      <c r="B210" s="33"/>
      <c r="C210" s="33"/>
    </row>
    <row r="211" spans="1:3" ht="12.75">
      <c r="A211" s="33"/>
      <c r="B211" s="33"/>
      <c r="C211" s="33"/>
    </row>
    <row r="212" spans="1:3" ht="12.75">
      <c r="A212" s="33"/>
      <c r="B212" s="33"/>
      <c r="C212" s="33"/>
    </row>
    <row r="213" spans="1:3" ht="12.75">
      <c r="A213" s="33"/>
      <c r="B213" s="33"/>
      <c r="C213" s="33"/>
    </row>
    <row r="214" spans="1:3" ht="12.75">
      <c r="A214" s="33"/>
      <c r="B214" s="33"/>
      <c r="C214" s="33"/>
    </row>
    <row r="215" spans="1:3" ht="12.75">
      <c r="A215" s="33"/>
      <c r="B215" s="33"/>
      <c r="C215" s="33"/>
    </row>
    <row r="216" spans="1:3" ht="12.75">
      <c r="A216" s="33"/>
      <c r="B216" s="33"/>
      <c r="C216" s="33"/>
    </row>
    <row r="217" spans="1:3" ht="12.75">
      <c r="A217" s="33"/>
      <c r="B217" s="33"/>
      <c r="C217" s="33"/>
    </row>
    <row r="218" spans="1:3" ht="12.75">
      <c r="A218" s="33"/>
      <c r="B218" s="33"/>
      <c r="C218" s="33"/>
    </row>
    <row r="219" spans="1:3" ht="12.75">
      <c r="A219" s="33"/>
      <c r="B219" s="33"/>
      <c r="C219" s="33"/>
    </row>
    <row r="220" spans="1:3" ht="12.75">
      <c r="A220" s="33"/>
      <c r="B220" s="33"/>
      <c r="C220" s="33"/>
    </row>
    <row r="221" spans="1:3" ht="12.75">
      <c r="A221" s="33"/>
      <c r="B221" s="33"/>
      <c r="C221" s="33"/>
    </row>
    <row r="222" spans="1:3" ht="12.75">
      <c r="A222" s="33"/>
      <c r="B222" s="33"/>
      <c r="C222" s="33"/>
    </row>
    <row r="223" spans="1:3" ht="12.75">
      <c r="A223" s="33"/>
      <c r="B223" s="33"/>
      <c r="C223" s="33"/>
    </row>
    <row r="224" spans="1:3" ht="12.75">
      <c r="A224" s="33"/>
      <c r="B224" s="33"/>
      <c r="C224" s="33"/>
    </row>
    <row r="225" spans="1:3" ht="12.75">
      <c r="A225" s="33"/>
      <c r="B225" s="33"/>
      <c r="C225" s="33"/>
    </row>
    <row r="226" spans="1:3" ht="12.75">
      <c r="A226" s="33"/>
      <c r="B226" s="33"/>
      <c r="C226" s="33"/>
    </row>
    <row r="227" spans="1:3" ht="12.75">
      <c r="A227" s="33"/>
      <c r="B227" s="33"/>
      <c r="C227" s="33"/>
    </row>
    <row r="228" spans="1:3" ht="12.75">
      <c r="A228" s="33"/>
      <c r="B228" s="33"/>
      <c r="C228" s="33"/>
    </row>
    <row r="229" spans="1:3" ht="12.75">
      <c r="A229" s="33"/>
      <c r="B229" s="33"/>
      <c r="C229" s="33"/>
    </row>
    <row r="230" spans="1:3" ht="12.75">
      <c r="A230" s="33"/>
      <c r="B230" s="33"/>
      <c r="C230" s="33"/>
    </row>
    <row r="231" spans="1:3" ht="12.75">
      <c r="A231" s="33"/>
      <c r="B231" s="33"/>
      <c r="C231" s="33"/>
    </row>
    <row r="232" spans="1:3" ht="12.75">
      <c r="A232" s="33"/>
      <c r="B232" s="33"/>
      <c r="C232" s="33"/>
    </row>
    <row r="233" spans="1:3" ht="12.75">
      <c r="A233" s="33"/>
      <c r="B233" s="33"/>
      <c r="C233" s="33"/>
    </row>
    <row r="234" spans="1:3" ht="12.75">
      <c r="A234" s="33"/>
      <c r="B234" s="33"/>
      <c r="C234" s="33"/>
    </row>
    <row r="235" spans="1:3" ht="12.75">
      <c r="A235" s="33"/>
      <c r="B235" s="33"/>
      <c r="C235" s="33"/>
    </row>
    <row r="236" spans="1:3" ht="12.75">
      <c r="A236" s="33"/>
      <c r="B236" s="33"/>
      <c r="C236" s="33"/>
    </row>
    <row r="237" spans="1:3" ht="12.75">
      <c r="A237" s="33"/>
      <c r="B237" s="33"/>
      <c r="C237" s="33"/>
    </row>
    <row r="238" spans="1:3" ht="12.75">
      <c r="A238" s="33"/>
      <c r="B238" s="33"/>
      <c r="C238" s="33"/>
    </row>
    <row r="239" spans="1:3" ht="12.75">
      <c r="A239" s="33"/>
      <c r="B239" s="33"/>
      <c r="C239" s="33"/>
    </row>
    <row r="240" spans="1:3" ht="12.75">
      <c r="A240" s="33"/>
      <c r="B240" s="33"/>
      <c r="C240" s="33"/>
    </row>
    <row r="241" spans="1:3" ht="12.75">
      <c r="A241" s="33"/>
      <c r="B241" s="33"/>
      <c r="C241" s="33"/>
    </row>
    <row r="242" spans="1:3" ht="12.75">
      <c r="A242" s="33"/>
      <c r="B242" s="33"/>
      <c r="C242" s="33"/>
    </row>
    <row r="243" spans="1:3" ht="12.75">
      <c r="A243" s="33"/>
      <c r="B243" s="33"/>
      <c r="C243" s="33"/>
    </row>
    <row r="244" spans="1:3" ht="12.75">
      <c r="A244" s="33"/>
      <c r="B244" s="33"/>
      <c r="C244" s="33"/>
    </row>
    <row r="245" spans="1:3" ht="12.75">
      <c r="A245" s="33"/>
      <c r="B245" s="33"/>
      <c r="C245" s="33"/>
    </row>
    <row r="246" spans="1:3" ht="12.75">
      <c r="A246" s="33"/>
      <c r="B246" s="33"/>
      <c r="C246" s="33"/>
    </row>
    <row r="247" spans="1:3" ht="12.75">
      <c r="A247" s="33"/>
      <c r="B247" s="33"/>
      <c r="C247" s="33"/>
    </row>
    <row r="248" spans="1:3" ht="12.75">
      <c r="A248" s="33"/>
      <c r="B248" s="33"/>
      <c r="C248" s="33"/>
    </row>
    <row r="249" spans="1:3" ht="12.75">
      <c r="A249" s="33"/>
      <c r="B249" s="33"/>
      <c r="C249" s="33"/>
    </row>
    <row r="250" spans="1:3" ht="12.75">
      <c r="A250" s="33"/>
      <c r="B250" s="33"/>
      <c r="C250" s="33"/>
    </row>
    <row r="251" spans="1:3" ht="12.75">
      <c r="A251" s="33"/>
      <c r="B251" s="33"/>
      <c r="C251" s="33"/>
    </row>
    <row r="252" spans="1:3" ht="12.75">
      <c r="A252" s="33"/>
      <c r="B252" s="33"/>
      <c r="C252" s="33"/>
    </row>
    <row r="253" spans="1:3" ht="12.75">
      <c r="A253" s="33"/>
      <c r="B253" s="33"/>
      <c r="C253" s="33"/>
    </row>
    <row r="254" spans="1:3" ht="12.75">
      <c r="A254" s="33"/>
      <c r="B254" s="33"/>
      <c r="C254" s="33"/>
    </row>
    <row r="255" spans="1:3" ht="12.75">
      <c r="A255" s="33"/>
      <c r="B255" s="33"/>
      <c r="C255" s="33"/>
    </row>
    <row r="256" spans="1:3" ht="12.75">
      <c r="A256" s="33"/>
      <c r="B256" s="33"/>
      <c r="C256" s="33"/>
    </row>
    <row r="257" spans="1:3" ht="12.75">
      <c r="A257" s="33"/>
      <c r="B257" s="33"/>
      <c r="C257" s="33"/>
    </row>
    <row r="258" spans="1:3" ht="12.75">
      <c r="A258" s="33"/>
      <c r="B258" s="33"/>
      <c r="C258" s="33"/>
    </row>
    <row r="259" spans="1:3" ht="12.75">
      <c r="A259" s="33"/>
      <c r="B259" s="33"/>
      <c r="C259" s="33"/>
    </row>
    <row r="260" spans="1:3" ht="12.75">
      <c r="A260" s="33"/>
      <c r="B260" s="33"/>
      <c r="C260" s="33"/>
    </row>
    <row r="261" spans="1:3" ht="12.75">
      <c r="A261" s="33"/>
      <c r="B261" s="33"/>
      <c r="C261" s="33"/>
    </row>
    <row r="262" spans="1:3" ht="12.75">
      <c r="A262" s="33"/>
      <c r="B262" s="33"/>
      <c r="C262" s="33"/>
    </row>
    <row r="263" spans="1:3" ht="12.75">
      <c r="A263" s="33"/>
      <c r="B263" s="33"/>
      <c r="C263" s="33"/>
    </row>
    <row r="264" spans="1:3" ht="12.75">
      <c r="A264" s="33"/>
      <c r="B264" s="33"/>
      <c r="C264" s="33"/>
    </row>
    <row r="265" spans="1:3" ht="12.75">
      <c r="A265" s="33"/>
      <c r="B265" s="33"/>
      <c r="C265" s="33"/>
    </row>
    <row r="266" spans="1:3" ht="12.75">
      <c r="A266" s="33"/>
      <c r="B266" s="33"/>
      <c r="C266" s="33"/>
    </row>
    <row r="267" spans="1:3" ht="12.75">
      <c r="A267" s="33"/>
      <c r="B267" s="33"/>
      <c r="C267" s="33"/>
    </row>
    <row r="268" spans="1:3" ht="12.75">
      <c r="A268" s="33"/>
      <c r="B268" s="33"/>
      <c r="C268" s="33"/>
    </row>
    <row r="269" spans="1:3" ht="12.75">
      <c r="A269" s="33"/>
      <c r="B269" s="33"/>
      <c r="C269" s="33"/>
    </row>
    <row r="270" spans="1:3" ht="12.75">
      <c r="A270" s="33"/>
      <c r="B270" s="33"/>
      <c r="C270" s="33"/>
    </row>
    <row r="271" spans="1:3" ht="12.75">
      <c r="A271" s="33"/>
      <c r="B271" s="33"/>
      <c r="C271" s="33"/>
    </row>
    <row r="272" spans="1:3" ht="12.75">
      <c r="A272" s="33"/>
      <c r="B272" s="33"/>
      <c r="C272" s="33"/>
    </row>
    <row r="273" spans="1:3" ht="12.75">
      <c r="A273" s="33"/>
      <c r="B273" s="33"/>
      <c r="C273" s="33"/>
    </row>
    <row r="274" spans="1:3" ht="12.75">
      <c r="A274" s="33"/>
      <c r="B274" s="33"/>
      <c r="C274" s="33"/>
    </row>
    <row r="275" spans="1:3" ht="12.75">
      <c r="A275" s="33"/>
      <c r="B275" s="33"/>
      <c r="C275" s="33"/>
    </row>
    <row r="276" spans="1:3" ht="12.75">
      <c r="A276" s="33"/>
      <c r="B276" s="33"/>
      <c r="C276" s="33"/>
    </row>
    <row r="277" spans="1:3" ht="12.75">
      <c r="A277" s="33"/>
      <c r="B277" s="33"/>
      <c r="C277" s="33"/>
    </row>
    <row r="278" spans="1:3" ht="12.75">
      <c r="A278" s="33"/>
      <c r="B278" s="33"/>
      <c r="C278" s="33"/>
    </row>
    <row r="279" spans="1:3" ht="12.75">
      <c r="A279" s="33"/>
      <c r="B279" s="33"/>
      <c r="C279" s="33"/>
    </row>
    <row r="280" spans="1:3" ht="12.75">
      <c r="A280" s="33"/>
      <c r="B280" s="33"/>
      <c r="C280" s="33"/>
    </row>
    <row r="281" spans="1:3" ht="12.75">
      <c r="A281" s="33"/>
      <c r="B281" s="33"/>
      <c r="C281" s="33"/>
    </row>
    <row r="282" spans="1:3" ht="12.75">
      <c r="A282" s="33"/>
      <c r="B282" s="33"/>
      <c r="C282" s="33"/>
    </row>
    <row r="283" spans="1:3" ht="12.75">
      <c r="A283" s="33"/>
      <c r="B283" s="33"/>
      <c r="C283" s="33"/>
    </row>
    <row r="284" spans="1:3" ht="12.75">
      <c r="A284" s="33"/>
      <c r="B284" s="33"/>
      <c r="C284" s="33"/>
    </row>
    <row r="285" spans="1:3" ht="12.75">
      <c r="A285" s="33"/>
      <c r="B285" s="33"/>
      <c r="C285" s="33"/>
    </row>
    <row r="286" spans="1:3" ht="12.75">
      <c r="A286" s="33"/>
      <c r="B286" s="33"/>
      <c r="C286" s="33"/>
    </row>
    <row r="287" spans="1:3" ht="12.75">
      <c r="A287" s="33"/>
      <c r="B287" s="33"/>
      <c r="C287" s="33"/>
    </row>
    <row r="288" spans="1:3" ht="12.75">
      <c r="A288" s="33"/>
      <c r="B288" s="33"/>
      <c r="C288" s="33"/>
    </row>
    <row r="289" spans="1:3" ht="12.75">
      <c r="A289" s="33"/>
      <c r="B289" s="33"/>
      <c r="C289" s="33"/>
    </row>
    <row r="290" spans="1:3" ht="12.75">
      <c r="A290" s="33"/>
      <c r="B290" s="33"/>
      <c r="C290" s="33"/>
    </row>
    <row r="291" spans="1:3" ht="12.75">
      <c r="A291" s="33"/>
      <c r="B291" s="33"/>
      <c r="C291" s="33"/>
    </row>
    <row r="292" spans="1:3" ht="12.75">
      <c r="A292" s="33"/>
      <c r="B292" s="33"/>
      <c r="C292" s="33"/>
    </row>
    <row r="293" spans="1:3" ht="12.75">
      <c r="A293" s="33"/>
      <c r="B293" s="33"/>
      <c r="C293" s="33"/>
    </row>
    <row r="294" spans="1:3" ht="12.75">
      <c r="A294" s="33"/>
      <c r="B294" s="33"/>
      <c r="C294" s="33"/>
    </row>
    <row r="295" spans="1:3" ht="12.75">
      <c r="A295" s="33"/>
      <c r="B295" s="33"/>
      <c r="C295" s="33"/>
    </row>
    <row r="296" spans="1:3" ht="12.75">
      <c r="A296" s="33"/>
      <c r="B296" s="33"/>
      <c r="C296" s="33"/>
    </row>
    <row r="297" spans="1:3" ht="12.75">
      <c r="A297" s="33"/>
      <c r="B297" s="33"/>
      <c r="C297" s="33"/>
    </row>
    <row r="298" spans="1:3" ht="12.75">
      <c r="A298" s="33"/>
      <c r="B298" s="33"/>
      <c r="C298" s="33"/>
    </row>
    <row r="299" spans="1:3" ht="12.75">
      <c r="A299" s="33"/>
      <c r="B299" s="33"/>
      <c r="C299" s="33"/>
    </row>
    <row r="300" spans="1:3" ht="12.75">
      <c r="A300" s="33"/>
      <c r="B300" s="33"/>
      <c r="C300" s="33"/>
    </row>
    <row r="301" spans="1:3" ht="12.75">
      <c r="A301" s="33"/>
      <c r="B301" s="33"/>
      <c r="C301" s="33"/>
    </row>
    <row r="302" spans="1:3" ht="12.75">
      <c r="A302" s="33"/>
      <c r="B302" s="33"/>
      <c r="C302" s="33"/>
    </row>
    <row r="303" spans="1:3" ht="12.75">
      <c r="A303" s="33"/>
      <c r="B303" s="33"/>
      <c r="C303" s="33"/>
    </row>
    <row r="304" spans="1:3" ht="12.75">
      <c r="A304" s="33"/>
      <c r="B304" s="33"/>
      <c r="C304" s="33"/>
    </row>
    <row r="305" spans="1:3" ht="12.75">
      <c r="A305" s="33"/>
      <c r="B305" s="33"/>
      <c r="C305" s="33"/>
    </row>
    <row r="306" spans="1:3" ht="12.75">
      <c r="A306" s="33"/>
      <c r="B306" s="33"/>
      <c r="C306" s="33"/>
    </row>
    <row r="307" spans="1:3" ht="12.75">
      <c r="A307" s="33"/>
      <c r="B307" s="33"/>
      <c r="C307" s="33"/>
    </row>
    <row r="308" spans="1:3" ht="12.75">
      <c r="A308" s="33"/>
      <c r="B308" s="33"/>
      <c r="C308" s="33"/>
    </row>
    <row r="309" spans="1:3" ht="12.75">
      <c r="A309" s="33"/>
      <c r="B309" s="33"/>
      <c r="C309" s="33"/>
    </row>
    <row r="310" spans="1:3" ht="12.75">
      <c r="A310" s="33"/>
      <c r="B310" s="33"/>
      <c r="C310" s="33"/>
    </row>
    <row r="311" spans="1:3" ht="12.75">
      <c r="A311" s="33"/>
      <c r="B311" s="33"/>
      <c r="C311" s="33"/>
    </row>
    <row r="312" spans="1:3" ht="12.75">
      <c r="A312" s="33"/>
      <c r="B312" s="33"/>
      <c r="C312" s="33"/>
    </row>
    <row r="313" spans="1:3" ht="12.75">
      <c r="A313" s="33"/>
      <c r="B313" s="33"/>
      <c r="C313" s="33"/>
    </row>
    <row r="314" spans="1:3" ht="12.75">
      <c r="A314" s="33"/>
      <c r="B314" s="33"/>
      <c r="C314" s="33"/>
    </row>
    <row r="315" spans="1:3" ht="12.75">
      <c r="A315" s="33"/>
      <c r="B315" s="33"/>
      <c r="C315" s="33"/>
    </row>
    <row r="316" spans="1:3" ht="12.75">
      <c r="A316" s="33"/>
      <c r="B316" s="33"/>
      <c r="C316" s="33"/>
    </row>
    <row r="317" spans="1:3" ht="12.75">
      <c r="A317" s="33"/>
      <c r="B317" s="33"/>
      <c r="C317" s="33"/>
    </row>
    <row r="318" spans="1:3" ht="12.75">
      <c r="A318" s="33"/>
      <c r="B318" s="33"/>
      <c r="C318" s="33"/>
    </row>
    <row r="319" spans="1:3" ht="12.75">
      <c r="A319" s="33"/>
      <c r="B319" s="33"/>
      <c r="C319" s="33"/>
    </row>
  </sheetData>
  <sheetProtection/>
  <mergeCells count="6">
    <mergeCell ref="A54:C54"/>
    <mergeCell ref="A52:C52"/>
    <mergeCell ref="A50:C50"/>
    <mergeCell ref="A44:C44"/>
    <mergeCell ref="A23:C23"/>
    <mergeCell ref="A1:C1"/>
  </mergeCells>
  <printOptions/>
  <pageMargins left="0.03937007874015748" right="0.03937007874015748" top="0" bottom="0" header="0.31496062992125984" footer="0.31496062992125984"/>
  <pageSetup fitToWidth="0" fitToHeight="1" horizontalDpi="600" verticalDpi="600" orientation="landscape" paperSize="9" scale="62" r:id="rId1"/>
  <ignoredErrors>
    <ignoredError sqref="C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F105"/>
  <sheetViews>
    <sheetView zoomScalePageLayoutView="0" workbookViewId="0" topLeftCell="F1">
      <selection activeCell="J4" sqref="J4"/>
    </sheetView>
  </sheetViews>
  <sheetFormatPr defaultColWidth="9.140625" defaultRowHeight="12.75"/>
  <cols>
    <col min="1" max="1" width="7.28125" style="109" customWidth="1"/>
    <col min="2" max="2" width="25.00390625" style="109" customWidth="1"/>
    <col min="3" max="3" width="2.7109375" style="109" customWidth="1"/>
    <col min="4" max="4" width="14.7109375" style="109" customWidth="1"/>
    <col min="5" max="5" width="2.7109375" style="109" customWidth="1"/>
    <col min="6" max="6" width="16.57421875" style="109" bestFit="1" customWidth="1"/>
    <col min="7" max="7" width="2.7109375" style="109" customWidth="1"/>
    <col min="8" max="8" width="15.7109375" style="109" bestFit="1" customWidth="1"/>
    <col min="9" max="9" width="2.7109375" style="109" customWidth="1"/>
    <col min="10" max="10" width="16.421875" style="109" bestFit="1" customWidth="1"/>
    <col min="11" max="11" width="2.7109375" style="109" customWidth="1"/>
    <col min="12" max="12" width="13.7109375" style="109" bestFit="1" customWidth="1"/>
    <col min="13" max="13" width="2.7109375" style="109" customWidth="1"/>
    <col min="14" max="14" width="17.421875" style="109" bestFit="1" customWidth="1"/>
    <col min="15" max="15" width="2.7109375" style="109" customWidth="1"/>
    <col min="16" max="16" width="14.7109375" style="109" customWidth="1"/>
    <col min="17" max="17" width="3.00390625" style="109" customWidth="1"/>
    <col min="18" max="18" width="16.00390625" style="109" customWidth="1"/>
    <col min="19" max="19" width="2.7109375" style="109" customWidth="1"/>
    <col min="20" max="20" width="15.7109375" style="109" bestFit="1" customWidth="1"/>
    <col min="21" max="21" width="2.7109375" style="109" customWidth="1"/>
    <col min="22" max="22" width="14.00390625" style="109" bestFit="1" customWidth="1"/>
    <col min="23" max="23" width="2.7109375" style="109" customWidth="1"/>
    <col min="24" max="24" width="11.7109375" style="109" bestFit="1" customWidth="1"/>
    <col min="25" max="25" width="2.7109375" style="109" customWidth="1"/>
    <col min="26" max="26" width="15.8515625" style="109" bestFit="1" customWidth="1"/>
    <col min="27" max="27" width="2.7109375" style="109" customWidth="1"/>
    <col min="28" max="28" width="20.00390625" style="109" bestFit="1" customWidth="1"/>
    <col min="29" max="29" width="2.7109375" style="109" customWidth="1"/>
    <col min="30" max="30" width="14.7109375" style="109" customWidth="1"/>
    <col min="31" max="31" width="2.7109375" style="109" customWidth="1"/>
    <col min="32" max="32" width="14.7109375" style="109" customWidth="1"/>
    <col min="33" max="16384" width="9.140625" style="109" customWidth="1"/>
  </cols>
  <sheetData>
    <row r="1" spans="13:18" ht="13.5" thickBot="1">
      <c r="M1" s="110"/>
      <c r="N1" s="110"/>
      <c r="O1" s="110"/>
      <c r="P1" s="110"/>
      <c r="Q1" s="110"/>
      <c r="R1" s="110"/>
    </row>
    <row r="2" spans="13:19" ht="12.75">
      <c r="M2" s="111"/>
      <c r="N2" s="112"/>
      <c r="O2" s="112"/>
      <c r="P2" s="112"/>
      <c r="Q2" s="112"/>
      <c r="R2" s="112"/>
      <c r="S2" s="113"/>
    </row>
    <row r="3" spans="13:19" ht="24.75" customHeight="1">
      <c r="M3" s="488">
        <f>H11+T11</f>
        <v>2686543900</v>
      </c>
      <c r="N3" s="489"/>
      <c r="O3" s="489"/>
      <c r="P3" s="489"/>
      <c r="Q3" s="489"/>
      <c r="R3" s="489"/>
      <c r="S3" s="490"/>
    </row>
    <row r="4" spans="13:19" ht="12.75">
      <c r="M4" s="114"/>
      <c r="N4" s="110"/>
      <c r="O4" s="110"/>
      <c r="P4" s="110"/>
      <c r="Q4" s="110"/>
      <c r="R4" s="110"/>
      <c r="S4" s="115"/>
    </row>
    <row r="5" spans="13:19" ht="23.25">
      <c r="M5" s="114"/>
      <c r="N5" s="498" t="s">
        <v>48</v>
      </c>
      <c r="O5" s="498"/>
      <c r="P5" s="498"/>
      <c r="Q5" s="498"/>
      <c r="R5" s="498"/>
      <c r="S5" s="115"/>
    </row>
    <row r="6" spans="6:20" ht="21" thickBot="1">
      <c r="F6" s="110"/>
      <c r="G6" s="110"/>
      <c r="H6" s="110"/>
      <c r="I6" s="110"/>
      <c r="J6" s="110"/>
      <c r="K6" s="110"/>
      <c r="L6" s="116"/>
      <c r="M6" s="117"/>
      <c r="N6" s="118"/>
      <c r="O6" s="118"/>
      <c r="P6" s="119"/>
      <c r="Q6" s="120"/>
      <c r="R6" s="119"/>
      <c r="S6" s="121"/>
      <c r="T6" s="110"/>
    </row>
    <row r="7" spans="12:20" ht="20.25">
      <c r="L7" s="122"/>
      <c r="P7" s="110"/>
      <c r="Q7" s="110"/>
      <c r="R7" s="110"/>
      <c r="S7" s="110"/>
      <c r="T7" s="110"/>
    </row>
    <row r="8" spans="10:20" ht="12.75"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</row>
    <row r="9" spans="8:20" ht="18.75" thickBot="1">
      <c r="H9" s="499"/>
      <c r="I9" s="499"/>
      <c r="J9" s="124"/>
      <c r="K9" s="124"/>
      <c r="L9" s="123"/>
      <c r="M9" s="124"/>
      <c r="N9" s="124"/>
      <c r="O9" s="124"/>
      <c r="P9" s="124"/>
      <c r="Q9" s="125"/>
      <c r="R9" s="124"/>
      <c r="S9" s="124"/>
      <c r="T9" s="110"/>
    </row>
    <row r="10" spans="8:24" ht="18" customHeight="1">
      <c r="H10" s="500"/>
      <c r="I10" s="501"/>
      <c r="J10" s="501"/>
      <c r="K10" s="126"/>
      <c r="L10" s="127"/>
      <c r="M10" s="128"/>
      <c r="N10" s="129"/>
      <c r="O10" s="128"/>
      <c r="P10" s="124"/>
      <c r="Q10" s="63"/>
      <c r="R10" s="129"/>
      <c r="S10" s="128"/>
      <c r="T10" s="130"/>
      <c r="U10" s="131"/>
      <c r="V10" s="131"/>
      <c r="W10" s="131"/>
      <c r="X10" s="132"/>
    </row>
    <row r="11" spans="8:24" ht="18" customHeight="1">
      <c r="H11" s="491">
        <f>F16+H16+J16+L16+N16</f>
        <v>1828034900</v>
      </c>
      <c r="I11" s="492"/>
      <c r="J11" s="492"/>
      <c r="K11" s="492"/>
      <c r="L11" s="493"/>
      <c r="M11" s="128"/>
      <c r="N11" s="129"/>
      <c r="O11" s="129"/>
      <c r="P11" s="499"/>
      <c r="Q11" s="499"/>
      <c r="R11" s="129"/>
      <c r="S11" s="128"/>
      <c r="T11" s="491">
        <f>T16+V16+X16+Z16+AB16+AD16</f>
        <v>858509000</v>
      </c>
      <c r="U11" s="492"/>
      <c r="V11" s="492"/>
      <c r="W11" s="492"/>
      <c r="X11" s="493"/>
    </row>
    <row r="12" spans="8:24" ht="18" customHeight="1">
      <c r="H12" s="494" t="s">
        <v>49</v>
      </c>
      <c r="I12" s="495"/>
      <c r="J12" s="495"/>
      <c r="K12" s="495"/>
      <c r="L12" s="496"/>
      <c r="M12" s="128"/>
      <c r="N12" s="129"/>
      <c r="O12" s="128"/>
      <c r="P12" s="497"/>
      <c r="Q12" s="497"/>
      <c r="R12" s="129"/>
      <c r="S12" s="128"/>
      <c r="T12" s="494" t="s">
        <v>50</v>
      </c>
      <c r="U12" s="495"/>
      <c r="V12" s="495"/>
      <c r="W12" s="495"/>
      <c r="X12" s="496"/>
    </row>
    <row r="13" spans="8:26" ht="18" customHeight="1" thickBot="1">
      <c r="H13" s="133"/>
      <c r="I13" s="134"/>
      <c r="J13" s="135"/>
      <c r="K13" s="134"/>
      <c r="L13" s="136"/>
      <c r="M13" s="128"/>
      <c r="N13" s="137"/>
      <c r="O13" s="128"/>
      <c r="P13" s="124"/>
      <c r="Q13" s="124"/>
      <c r="R13" s="124"/>
      <c r="S13" s="128"/>
      <c r="T13" s="138"/>
      <c r="U13" s="139"/>
      <c r="V13" s="140"/>
      <c r="W13" s="139"/>
      <c r="X13" s="141"/>
      <c r="Z13" s="124"/>
    </row>
    <row r="14" spans="8:26" ht="18" customHeight="1">
      <c r="H14" s="124"/>
      <c r="I14" s="124"/>
      <c r="J14" s="124"/>
      <c r="K14" s="128"/>
      <c r="L14" s="124"/>
      <c r="M14" s="124"/>
      <c r="N14" s="124"/>
      <c r="O14" s="128"/>
      <c r="P14" s="124"/>
      <c r="Q14" s="124"/>
      <c r="R14" s="124"/>
      <c r="S14" s="128"/>
      <c r="T14" s="124"/>
      <c r="U14" s="124"/>
      <c r="V14" s="124"/>
      <c r="W14" s="124"/>
      <c r="X14" s="124"/>
      <c r="Z14" s="124"/>
    </row>
    <row r="15" spans="6:27" ht="18" customHeight="1" thickBot="1">
      <c r="F15" s="110"/>
      <c r="H15" s="124"/>
      <c r="I15" s="124"/>
      <c r="J15" s="124"/>
      <c r="K15" s="128"/>
      <c r="L15" s="142"/>
      <c r="M15" s="128"/>
      <c r="N15" s="137"/>
      <c r="O15" s="128"/>
      <c r="P15" s="124"/>
      <c r="Q15" s="124"/>
      <c r="R15" s="124"/>
      <c r="S15" s="128"/>
      <c r="T15" s="128"/>
      <c r="U15" s="128"/>
      <c r="V15" s="128"/>
      <c r="W15" s="128"/>
      <c r="X15" s="143"/>
      <c r="Y15" s="128"/>
      <c r="Z15" s="276"/>
      <c r="AA15" s="110"/>
    </row>
    <row r="16" spans="4:30" ht="18" customHeight="1">
      <c r="D16" s="144"/>
      <c r="F16" s="145">
        <v>20408100</v>
      </c>
      <c r="G16" s="110"/>
      <c r="H16" s="146">
        <f>H21+F21+D21+B21</f>
        <v>105500000</v>
      </c>
      <c r="I16" s="147"/>
      <c r="J16" s="148">
        <f>SUM(J21+L21)</f>
        <v>1638126800</v>
      </c>
      <c r="K16" s="128"/>
      <c r="L16" s="149">
        <v>20000000</v>
      </c>
      <c r="M16" s="128"/>
      <c r="N16" s="150">
        <v>44000000</v>
      </c>
      <c r="O16" s="124"/>
      <c r="P16" s="151"/>
      <c r="Q16" s="151"/>
      <c r="R16" s="144"/>
      <c r="S16" s="128"/>
      <c r="T16" s="152">
        <f>SUM(R21:V21)</f>
        <v>213435000</v>
      </c>
      <c r="U16" s="153"/>
      <c r="V16" s="154">
        <v>153274000</v>
      </c>
      <c r="W16" s="153"/>
      <c r="X16" s="150">
        <f>SUM(X21+Z21+AB21)</f>
        <v>455000000</v>
      </c>
      <c r="Y16" s="153"/>
      <c r="Z16" s="392">
        <v>16000000</v>
      </c>
      <c r="AA16" s="110"/>
      <c r="AB16" s="395">
        <v>800000</v>
      </c>
      <c r="AD16" s="409">
        <v>20000000</v>
      </c>
    </row>
    <row r="17" spans="4:30" ht="18" customHeight="1">
      <c r="D17" s="144"/>
      <c r="F17" s="155" t="s">
        <v>37</v>
      </c>
      <c r="G17" s="110"/>
      <c r="H17" s="156" t="s">
        <v>51</v>
      </c>
      <c r="I17" s="147"/>
      <c r="J17" s="157" t="s">
        <v>52</v>
      </c>
      <c r="K17" s="128"/>
      <c r="L17" s="158" t="s">
        <v>53</v>
      </c>
      <c r="M17" s="159"/>
      <c r="N17" s="160" t="s">
        <v>54</v>
      </c>
      <c r="O17" s="124"/>
      <c r="P17" s="161"/>
      <c r="Q17" s="162"/>
      <c r="R17" s="163"/>
      <c r="S17" s="128"/>
      <c r="T17" s="470" t="s">
        <v>47</v>
      </c>
      <c r="U17" s="153"/>
      <c r="V17" s="164" t="s">
        <v>55</v>
      </c>
      <c r="W17" s="153"/>
      <c r="X17" s="472" t="s">
        <v>129</v>
      </c>
      <c r="Y17" s="153"/>
      <c r="Z17" s="393" t="s">
        <v>135</v>
      </c>
      <c r="AA17" s="110"/>
      <c r="AB17" s="468" t="s">
        <v>137</v>
      </c>
      <c r="AD17" s="460" t="s">
        <v>161</v>
      </c>
    </row>
    <row r="18" spans="4:30" ht="30.75" customHeight="1" thickBot="1">
      <c r="D18" s="165"/>
      <c r="E18" s="166"/>
      <c r="F18" s="167" t="s">
        <v>55</v>
      </c>
      <c r="G18" s="168"/>
      <c r="H18" s="169"/>
      <c r="I18" s="170"/>
      <c r="J18" s="171"/>
      <c r="K18" s="128"/>
      <c r="L18" s="172"/>
      <c r="M18" s="128"/>
      <c r="N18" s="173" t="s">
        <v>56</v>
      </c>
      <c r="O18" s="174"/>
      <c r="P18" s="175"/>
      <c r="Q18" s="175"/>
      <c r="R18" s="165"/>
      <c r="S18" s="176"/>
      <c r="T18" s="471"/>
      <c r="U18" s="177"/>
      <c r="V18" s="178" t="s">
        <v>76</v>
      </c>
      <c r="W18" s="179"/>
      <c r="X18" s="473"/>
      <c r="Y18" s="153"/>
      <c r="Z18" s="394" t="s">
        <v>136</v>
      </c>
      <c r="AA18" s="180"/>
      <c r="AB18" s="469"/>
      <c r="AD18" s="461"/>
    </row>
    <row r="19" spans="6:27" ht="18" customHeight="1">
      <c r="F19" s="182"/>
      <c r="G19" s="110"/>
      <c r="H19" s="124"/>
      <c r="I19" s="124"/>
      <c r="J19" s="128"/>
      <c r="K19" s="128"/>
      <c r="L19" s="183"/>
      <c r="M19" s="128"/>
      <c r="N19" s="142"/>
      <c r="O19" s="128"/>
      <c r="P19" s="184"/>
      <c r="Q19" s="185"/>
      <c r="R19" s="186"/>
      <c r="S19" s="128"/>
      <c r="X19" s="180"/>
      <c r="Y19" s="110"/>
      <c r="Z19" s="277"/>
      <c r="AA19" s="110"/>
    </row>
    <row r="20" spans="6:28" ht="18" customHeight="1" thickBot="1">
      <c r="F20" s="118"/>
      <c r="G20" s="110"/>
      <c r="H20" s="187"/>
      <c r="I20" s="124"/>
      <c r="J20" s="188"/>
      <c r="K20" s="189"/>
      <c r="L20" s="188"/>
      <c r="M20" s="189"/>
      <c r="N20" s="190"/>
      <c r="O20" s="191"/>
      <c r="P20" s="190"/>
      <c r="Q20" s="192"/>
      <c r="R20" s="193"/>
      <c r="S20" s="194"/>
      <c r="T20" s="195"/>
      <c r="U20" s="191"/>
      <c r="V20" s="195"/>
      <c r="W20" s="180"/>
      <c r="X20" s="180"/>
      <c r="Y20" s="180"/>
      <c r="Z20" s="180"/>
      <c r="AA20" s="180"/>
      <c r="AB20" s="180"/>
    </row>
    <row r="21" spans="2:32" ht="18" customHeight="1">
      <c r="B21" s="196">
        <v>35000000</v>
      </c>
      <c r="D21" s="196">
        <v>5500000</v>
      </c>
      <c r="F21" s="389">
        <v>60000000</v>
      </c>
      <c r="G21" s="205"/>
      <c r="H21" s="389">
        <v>5000000</v>
      </c>
      <c r="I21" s="32"/>
      <c r="J21" s="197">
        <f>SUM(H26+J26+L26+N26+P26)</f>
        <v>1636785100</v>
      </c>
      <c r="K21" s="198"/>
      <c r="L21" s="199">
        <v>1341700</v>
      </c>
      <c r="M21" s="200"/>
      <c r="N21" s="201"/>
      <c r="O21" s="202"/>
      <c r="P21" s="204">
        <v>20000000</v>
      </c>
      <c r="Q21" s="203"/>
      <c r="R21" s="204">
        <v>30000000</v>
      </c>
      <c r="S21" s="124"/>
      <c r="T21" s="204">
        <v>168435000</v>
      </c>
      <c r="U21" s="205"/>
      <c r="V21" s="206">
        <v>15000000</v>
      </c>
      <c r="W21" s="205"/>
      <c r="X21" s="207">
        <v>350000000</v>
      </c>
      <c r="Y21" s="208"/>
      <c r="Z21" s="207">
        <v>5000000</v>
      </c>
      <c r="AA21" s="189"/>
      <c r="AB21" s="207">
        <v>100000000</v>
      </c>
      <c r="AC21" s="209"/>
      <c r="AD21" s="201"/>
      <c r="AE21" s="110"/>
      <c r="AF21" s="143"/>
    </row>
    <row r="22" spans="2:32" ht="18" customHeight="1">
      <c r="B22" s="462" t="s">
        <v>128</v>
      </c>
      <c r="D22" s="466" t="s">
        <v>36</v>
      </c>
      <c r="F22" s="210" t="s">
        <v>57</v>
      </c>
      <c r="G22" s="211"/>
      <c r="H22" s="464" t="s">
        <v>58</v>
      </c>
      <c r="I22" s="212"/>
      <c r="J22" s="213" t="s">
        <v>59</v>
      </c>
      <c r="K22" s="214"/>
      <c r="L22" s="215" t="s">
        <v>60</v>
      </c>
      <c r="M22" s="216"/>
      <c r="N22" s="217"/>
      <c r="O22" s="218"/>
      <c r="P22" s="219" t="s">
        <v>131</v>
      </c>
      <c r="Q22" s="175"/>
      <c r="R22" s="219" t="s">
        <v>133</v>
      </c>
      <c r="S22" s="124"/>
      <c r="T22" s="219" t="s">
        <v>61</v>
      </c>
      <c r="U22" s="124"/>
      <c r="V22" s="220" t="s">
        <v>62</v>
      </c>
      <c r="W22" s="142"/>
      <c r="X22" s="221" t="s">
        <v>129</v>
      </c>
      <c r="Y22" s="222"/>
      <c r="Z22" s="221" t="s">
        <v>129</v>
      </c>
      <c r="AA22" s="124"/>
      <c r="AB22" s="221" t="s">
        <v>129</v>
      </c>
      <c r="AC22" s="209"/>
      <c r="AD22" s="175"/>
      <c r="AE22" s="110"/>
      <c r="AF22" s="110"/>
    </row>
    <row r="23" spans="2:32" ht="28.5" customHeight="1" thickBot="1">
      <c r="B23" s="463"/>
      <c r="D23" s="467"/>
      <c r="E23" s="181"/>
      <c r="F23" s="223" t="s">
        <v>63</v>
      </c>
      <c r="G23" s="224"/>
      <c r="H23" s="465"/>
      <c r="I23" s="124"/>
      <c r="J23" s="225"/>
      <c r="K23" s="226"/>
      <c r="L23" s="227"/>
      <c r="M23" s="228"/>
      <c r="N23" s="175"/>
      <c r="O23" s="212"/>
      <c r="P23" s="229" t="s">
        <v>132</v>
      </c>
      <c r="Q23" s="175"/>
      <c r="R23" s="278" t="s">
        <v>134</v>
      </c>
      <c r="S23" s="124"/>
      <c r="T23" s="229" t="s">
        <v>47</v>
      </c>
      <c r="U23" s="124"/>
      <c r="V23" s="279" t="s">
        <v>64</v>
      </c>
      <c r="W23" s="124"/>
      <c r="X23" s="230" t="s">
        <v>65</v>
      </c>
      <c r="Y23" s="153"/>
      <c r="Z23" s="230" t="s">
        <v>66</v>
      </c>
      <c r="AA23" s="124"/>
      <c r="AB23" s="391" t="s">
        <v>130</v>
      </c>
      <c r="AC23" s="222"/>
      <c r="AD23" s="209"/>
      <c r="AE23" s="110"/>
      <c r="AF23" s="110"/>
    </row>
    <row r="24" spans="8:28" ht="18" customHeight="1">
      <c r="H24" s="128"/>
      <c r="I24" s="128"/>
      <c r="J24" s="231"/>
      <c r="K24" s="128"/>
      <c r="L24" s="128"/>
      <c r="M24" s="128"/>
      <c r="N24" s="209"/>
      <c r="O24" s="191"/>
      <c r="P24" s="191"/>
      <c r="Q24" s="124"/>
      <c r="R24" s="110"/>
      <c r="S24" s="128"/>
      <c r="T24" s="110"/>
      <c r="U24" s="110"/>
      <c r="V24" s="110"/>
      <c r="X24" s="110"/>
      <c r="Y24" s="110"/>
      <c r="Z24" s="180"/>
      <c r="AA24" s="180"/>
      <c r="AB24" s="181"/>
    </row>
    <row r="25" spans="4:27" ht="18" customHeight="1" thickBot="1">
      <c r="D25" s="110"/>
      <c r="F25" s="110"/>
      <c r="G25" s="110"/>
      <c r="H25" s="232"/>
      <c r="I25" s="128"/>
      <c r="J25" s="233"/>
      <c r="K25" s="128"/>
      <c r="L25" s="233"/>
      <c r="M25" s="128"/>
      <c r="N25" s="234"/>
      <c r="O25" s="128"/>
      <c r="P25" s="137"/>
      <c r="Q25" s="137"/>
      <c r="S25" s="128"/>
      <c r="T25" s="110"/>
      <c r="U25" s="209"/>
      <c r="V25" s="209"/>
      <c r="X25" s="110"/>
      <c r="Y25" s="110"/>
      <c r="Z25" s="180"/>
      <c r="AA25" s="110"/>
    </row>
    <row r="26" spans="4:27" ht="18" customHeight="1">
      <c r="D26" s="200"/>
      <c r="E26" s="191"/>
      <c r="F26" s="200"/>
      <c r="G26" s="124"/>
      <c r="H26" s="236">
        <v>1134289800</v>
      </c>
      <c r="I26" s="273"/>
      <c r="J26" s="236">
        <v>42578800</v>
      </c>
      <c r="K26" s="273"/>
      <c r="L26" s="236">
        <f>SUM(L31+N31)</f>
        <v>350000000</v>
      </c>
      <c r="M26" s="274"/>
      <c r="N26" s="236">
        <v>20000000</v>
      </c>
      <c r="O26" s="272"/>
      <c r="P26" s="204">
        <f>P31+R31</f>
        <v>89916500</v>
      </c>
      <c r="Q26" s="200"/>
      <c r="R26" s="235"/>
      <c r="S26" s="189"/>
      <c r="T26" s="144"/>
      <c r="U26" s="200"/>
      <c r="V26" s="208"/>
      <c r="W26" s="208"/>
      <c r="X26" s="208"/>
      <c r="Y26" s="208"/>
      <c r="Z26" s="180"/>
      <c r="AA26" s="110"/>
    </row>
    <row r="27" spans="4:28" ht="18" customHeight="1">
      <c r="D27" s="175"/>
      <c r="E27" s="212"/>
      <c r="F27" s="175"/>
      <c r="G27" s="124"/>
      <c r="H27" s="478" t="s">
        <v>67</v>
      </c>
      <c r="I27" s="209"/>
      <c r="J27" s="219" t="s">
        <v>68</v>
      </c>
      <c r="K27" s="209"/>
      <c r="L27" s="480" t="s">
        <v>69</v>
      </c>
      <c r="M27" s="191"/>
      <c r="N27" s="484" t="s">
        <v>125</v>
      </c>
      <c r="O27" s="218"/>
      <c r="P27" s="482" t="s">
        <v>70</v>
      </c>
      <c r="Q27" s="216"/>
      <c r="R27" s="208"/>
      <c r="S27" s="237"/>
      <c r="T27" s="144"/>
      <c r="U27" s="216"/>
      <c r="V27" s="208"/>
      <c r="W27" s="208"/>
      <c r="X27" s="235"/>
      <c r="Y27" s="208"/>
      <c r="Z27" s="235"/>
      <c r="AA27" s="110"/>
      <c r="AB27" s="238"/>
    </row>
    <row r="28" spans="4:28" ht="18" customHeight="1" thickBot="1">
      <c r="D28" s="175"/>
      <c r="E28" s="212"/>
      <c r="F28" s="175"/>
      <c r="G28" s="124"/>
      <c r="H28" s="479"/>
      <c r="I28" s="209"/>
      <c r="J28" s="239" t="s">
        <v>71</v>
      </c>
      <c r="K28" s="209"/>
      <c r="L28" s="481"/>
      <c r="M28" s="212"/>
      <c r="N28" s="485"/>
      <c r="O28" s="212"/>
      <c r="P28" s="483"/>
      <c r="Q28" s="175"/>
      <c r="R28" s="191"/>
      <c r="S28" s="124"/>
      <c r="T28" s="175"/>
      <c r="U28" s="191"/>
      <c r="V28" s="191"/>
      <c r="W28" s="124"/>
      <c r="X28" s="124"/>
      <c r="Y28" s="124"/>
      <c r="Z28" s="235"/>
      <c r="AA28" s="110"/>
      <c r="AB28" s="238"/>
    </row>
    <row r="29" spans="4:28" ht="18" customHeight="1">
      <c r="D29" s="209"/>
      <c r="E29" s="209"/>
      <c r="F29" s="191"/>
      <c r="G29" s="124"/>
      <c r="H29" s="124"/>
      <c r="I29" s="110"/>
      <c r="J29" s="124"/>
      <c r="K29" s="110"/>
      <c r="L29" s="161"/>
      <c r="M29" s="124"/>
      <c r="N29" s="161"/>
      <c r="O29" s="124"/>
      <c r="P29" s="161"/>
      <c r="Q29" s="143"/>
      <c r="R29" s="143"/>
      <c r="S29" s="124"/>
      <c r="T29" s="124"/>
      <c r="U29" s="191"/>
      <c r="V29" s="191"/>
      <c r="W29" s="124"/>
      <c r="X29" s="124"/>
      <c r="Y29" s="124"/>
      <c r="Z29" s="235"/>
      <c r="AA29" s="180"/>
      <c r="AB29" s="240"/>
    </row>
    <row r="30" spans="6:28" ht="18" customHeight="1" thickBot="1">
      <c r="F30" s="110"/>
      <c r="G30" s="110"/>
      <c r="H30" s="124"/>
      <c r="I30" s="128"/>
      <c r="J30" s="124"/>
      <c r="K30" s="128"/>
      <c r="L30" s="124"/>
      <c r="M30" s="124"/>
      <c r="N30" s="124"/>
      <c r="O30" s="124"/>
      <c r="P30" s="241"/>
      <c r="Q30" s="241"/>
      <c r="R30" s="124"/>
      <c r="S30" s="128"/>
      <c r="T30" s="110"/>
      <c r="U30" s="110"/>
      <c r="V30" s="242"/>
      <c r="W30" s="242"/>
      <c r="X30" s="110"/>
      <c r="Y30" s="110"/>
      <c r="Z30" s="180"/>
      <c r="AA30" s="180"/>
      <c r="AB30" s="181"/>
    </row>
    <row r="31" spans="8:27" ht="18" customHeight="1">
      <c r="H31" s="201"/>
      <c r="I31" s="191"/>
      <c r="J31" s="200"/>
      <c r="K31" s="35"/>
      <c r="L31" s="204">
        <v>183028000</v>
      </c>
      <c r="M31" s="272"/>
      <c r="N31" s="204">
        <v>166972000</v>
      </c>
      <c r="O31" s="43"/>
      <c r="P31" s="204">
        <v>24916500</v>
      </c>
      <c r="Q31" s="275"/>
      <c r="R31" s="390">
        <v>65000000</v>
      </c>
      <c r="S31" s="128"/>
      <c r="T31" s="243"/>
      <c r="U31" s="110"/>
      <c r="V31" s="244"/>
      <c r="W31" s="245"/>
      <c r="X31" s="246"/>
      <c r="Y31" s="110"/>
      <c r="Z31" s="110"/>
      <c r="AA31" s="110"/>
    </row>
    <row r="32" spans="6:27" ht="18" customHeight="1">
      <c r="F32" s="110"/>
      <c r="G32" s="110"/>
      <c r="H32" s="247"/>
      <c r="I32" s="191"/>
      <c r="J32" s="175"/>
      <c r="K32" s="191"/>
      <c r="L32" s="486" t="s">
        <v>127</v>
      </c>
      <c r="M32" s="191"/>
      <c r="N32" s="476" t="s">
        <v>126</v>
      </c>
      <c r="O32" s="211"/>
      <c r="P32" s="476" t="s">
        <v>72</v>
      </c>
      <c r="Q32" s="248"/>
      <c r="R32" s="474" t="s">
        <v>73</v>
      </c>
      <c r="S32" s="128"/>
      <c r="T32" s="249"/>
      <c r="U32" s="110"/>
      <c r="V32" s="250"/>
      <c r="W32" s="245"/>
      <c r="X32" s="251"/>
      <c r="Y32" s="110"/>
      <c r="Z32" s="110"/>
      <c r="AA32" s="110"/>
    </row>
    <row r="33" spans="6:27" ht="18" customHeight="1" thickBot="1">
      <c r="F33" s="110"/>
      <c r="G33" s="110"/>
      <c r="H33" s="175"/>
      <c r="I33" s="212"/>
      <c r="J33" s="175"/>
      <c r="K33" s="153"/>
      <c r="L33" s="487"/>
      <c r="M33" s="212"/>
      <c r="N33" s="477"/>
      <c r="O33" s="124"/>
      <c r="P33" s="477"/>
      <c r="Q33" s="124"/>
      <c r="R33" s="475"/>
      <c r="S33" s="128"/>
      <c r="T33" s="252"/>
      <c r="U33" s="110"/>
      <c r="V33" s="250"/>
      <c r="W33" s="245"/>
      <c r="X33" s="251"/>
      <c r="Y33" s="110"/>
      <c r="Z33" s="110"/>
      <c r="AA33" s="110"/>
    </row>
    <row r="34" spans="6:26" ht="13.5">
      <c r="F34" s="110"/>
      <c r="G34" s="110"/>
      <c r="H34" s="124"/>
      <c r="I34" s="124"/>
      <c r="J34" s="224"/>
      <c r="K34" s="128"/>
      <c r="L34" s="253"/>
      <c r="M34" s="191"/>
      <c r="N34" s="191"/>
      <c r="O34" s="124"/>
      <c r="P34" s="124"/>
      <c r="Q34" s="124"/>
      <c r="R34" s="124"/>
      <c r="S34" s="128"/>
      <c r="V34" s="250"/>
      <c r="W34" s="245"/>
      <c r="X34" s="251"/>
      <c r="Y34" s="110"/>
      <c r="Z34" s="110"/>
    </row>
    <row r="35" spans="6:26" ht="13.5">
      <c r="F35" s="209"/>
      <c r="G35" s="209"/>
      <c r="H35" s="191"/>
      <c r="I35" s="209"/>
      <c r="J35" s="249"/>
      <c r="K35" s="209"/>
      <c r="L35" s="254"/>
      <c r="M35" s="224"/>
      <c r="N35" s="224"/>
      <c r="O35" s="124"/>
      <c r="P35" s="124"/>
      <c r="Q35" s="124"/>
      <c r="R35" s="124"/>
      <c r="S35" s="128"/>
      <c r="V35" s="250"/>
      <c r="W35" s="245"/>
      <c r="X35" s="255"/>
      <c r="Y35" s="256"/>
      <c r="Z35" s="256"/>
    </row>
    <row r="36" spans="6:26" ht="16.5">
      <c r="F36" s="257"/>
      <c r="G36" s="209"/>
      <c r="H36" s="258"/>
      <c r="I36" s="168"/>
      <c r="J36" s="209"/>
      <c r="K36" s="259"/>
      <c r="L36" s="260"/>
      <c r="M36" s="128"/>
      <c r="N36" s="129"/>
      <c r="O36" s="128"/>
      <c r="P36" s="128"/>
      <c r="Q36" s="128"/>
      <c r="R36" s="128"/>
      <c r="S36" s="128"/>
      <c r="V36" s="261"/>
      <c r="W36" s="110"/>
      <c r="X36" s="192"/>
      <c r="Y36" s="110"/>
      <c r="Z36" s="110"/>
    </row>
    <row r="37" spans="6:22" ht="9.75" customHeight="1">
      <c r="F37" s="165"/>
      <c r="G37" s="209"/>
      <c r="H37" s="262"/>
      <c r="I37" s="168"/>
      <c r="J37" s="209"/>
      <c r="K37" s="209"/>
      <c r="L37" s="209"/>
      <c r="M37" s="128"/>
      <c r="N37" s="129"/>
      <c r="O37" s="128"/>
      <c r="P37" s="128"/>
      <c r="Q37" s="128"/>
      <c r="R37" s="128"/>
      <c r="S37" s="128"/>
      <c r="V37" s="263"/>
    </row>
    <row r="38" spans="4:19" ht="16.5">
      <c r="D38" s="264"/>
      <c r="E38" s="265"/>
      <c r="F38" s="209"/>
      <c r="G38" s="209"/>
      <c r="H38" s="212"/>
      <c r="I38" s="212"/>
      <c r="J38" s="191"/>
      <c r="K38" s="191"/>
      <c r="L38" s="191"/>
      <c r="M38" s="128"/>
      <c r="N38" s="128"/>
      <c r="O38" s="128"/>
      <c r="P38" s="128"/>
      <c r="Q38" s="128"/>
      <c r="R38" s="128"/>
      <c r="S38" s="128"/>
    </row>
    <row r="39" spans="4:19" ht="16.5">
      <c r="D39" s="266"/>
      <c r="E39" s="265"/>
      <c r="F39" s="209"/>
      <c r="G39" s="209"/>
      <c r="H39" s="212"/>
      <c r="I39" s="212"/>
      <c r="J39" s="212"/>
      <c r="K39" s="212"/>
      <c r="L39" s="212"/>
      <c r="M39" s="128"/>
      <c r="N39" s="128"/>
      <c r="O39" s="128"/>
      <c r="P39" s="128"/>
      <c r="Q39" s="128"/>
      <c r="R39" s="128"/>
      <c r="S39" s="128"/>
    </row>
    <row r="40" spans="6:19" ht="12.75">
      <c r="F40" s="209"/>
      <c r="G40" s="209"/>
      <c r="H40" s="191"/>
      <c r="I40" s="191"/>
      <c r="J40" s="191"/>
      <c r="K40" s="191"/>
      <c r="L40" s="191"/>
      <c r="M40" s="128"/>
      <c r="N40" s="128"/>
      <c r="O40" s="128"/>
      <c r="P40" s="128"/>
      <c r="Q40" s="128"/>
      <c r="R40" s="128"/>
      <c r="S40" s="128"/>
    </row>
    <row r="41" spans="4:19" ht="16.5">
      <c r="D41" s="264" t="s">
        <v>78</v>
      </c>
      <c r="E41" s="265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</row>
    <row r="42" spans="4:19" ht="15.75">
      <c r="D42" s="267" t="s">
        <v>74</v>
      </c>
      <c r="E42" s="268"/>
      <c r="F42" s="269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</row>
    <row r="43" spans="4:19" ht="15.75">
      <c r="D43" s="269" t="s">
        <v>75</v>
      </c>
      <c r="E43" s="269"/>
      <c r="F43" s="269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</row>
    <row r="44" spans="4:19" ht="15.75">
      <c r="D44" s="269"/>
      <c r="E44" s="269"/>
      <c r="F44" s="269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</row>
    <row r="45" spans="8:19" ht="12.75"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</row>
    <row r="46" spans="8:19" ht="12.75"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</row>
    <row r="47" spans="8:19" ht="12.75"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</row>
    <row r="48" spans="8:19" ht="12.75"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</row>
    <row r="49" spans="8:19" ht="12.75"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</row>
    <row r="50" spans="8:19" ht="12.75"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</row>
    <row r="51" spans="8:19" ht="12.75"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</row>
    <row r="52" spans="8:19" ht="12.75"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</row>
    <row r="53" spans="8:19" ht="12.75"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</row>
    <row r="54" spans="8:19" ht="12.75"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</row>
    <row r="55" spans="8:19" ht="12.75"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</row>
    <row r="56" spans="8:19" ht="12.75"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</row>
    <row r="57" spans="8:19" ht="12.75"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</row>
    <row r="58" spans="8:19" ht="12.75"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</row>
    <row r="59" spans="8:19" ht="12.75"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</row>
    <row r="60" spans="8:19" ht="12.75"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</row>
    <row r="61" spans="8:19" ht="12.75"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</row>
    <row r="62" spans="8:19" ht="12.75"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</row>
    <row r="63" spans="8:19" ht="12.75"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</row>
    <row r="64" spans="8:19" ht="12.75"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</row>
    <row r="65" spans="8:19" ht="12.75"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</row>
    <row r="66" spans="8:19" ht="12.75"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</row>
    <row r="67" spans="8:19" ht="12.75"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</row>
    <row r="68" spans="8:19" ht="12.75"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</row>
    <row r="69" spans="8:19" ht="12.75"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</row>
    <row r="70" spans="8:19" ht="12.75"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</row>
    <row r="71" spans="8:19" ht="12.75"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</row>
    <row r="72" spans="8:19" ht="12.75"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</row>
    <row r="73" spans="8:19" ht="12.75"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</row>
    <row r="74" spans="8:19" ht="12.75"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</row>
    <row r="75" spans="8:19" ht="12.75"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</row>
    <row r="76" spans="8:19" ht="12.75"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</row>
    <row r="77" spans="8:19" ht="12.75"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</row>
    <row r="78" spans="8:19" ht="12.75"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</row>
    <row r="79" spans="8:19" ht="12.75"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</row>
    <row r="80" spans="8:19" ht="12.75"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</row>
    <row r="81" spans="8:19" ht="12.75"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</row>
    <row r="82" spans="8:19" ht="12.75"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</row>
    <row r="83" spans="8:19" ht="12.75"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</row>
    <row r="84" spans="8:19" ht="12.75"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</row>
    <row r="85" spans="8:19" ht="12.75"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</row>
    <row r="86" spans="8:19" ht="12.75"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</row>
    <row r="87" spans="8:19" ht="12.75"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</row>
    <row r="88" spans="8:19" ht="12.75"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</row>
    <row r="89" spans="8:19" ht="12.75"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</row>
    <row r="90" spans="8:19" ht="12.75">
      <c r="H90" s="128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</row>
    <row r="91" spans="8:19" ht="12.75">
      <c r="H91" s="128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</row>
    <row r="92" spans="8:19" ht="12.75"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</row>
    <row r="93" spans="8:19" ht="12.75"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</row>
    <row r="94" spans="8:19" ht="12.75"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</row>
    <row r="95" spans="8:19" ht="12.75"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</row>
    <row r="96" spans="8:19" ht="12.75"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</row>
    <row r="97" spans="8:19" ht="12.75"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</row>
    <row r="98" spans="8:19" ht="12.75"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</row>
    <row r="99" spans="8:19" ht="12.75"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</row>
    <row r="100" spans="8:19" ht="12.75">
      <c r="H100" s="128"/>
      <c r="I100" s="128"/>
      <c r="J100" s="128"/>
      <c r="K100" s="128"/>
      <c r="L100" s="128"/>
      <c r="M100" s="128"/>
      <c r="N100" s="128"/>
      <c r="O100" s="128"/>
      <c r="P100" s="128"/>
      <c r="Q100" s="128"/>
      <c r="R100" s="128"/>
      <c r="S100" s="128"/>
    </row>
    <row r="101" spans="8:19" ht="12.75"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</row>
    <row r="102" spans="8:19" ht="12.75"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</row>
    <row r="103" spans="8:19" ht="12.75"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</row>
    <row r="104" spans="8:19" ht="12.75"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</row>
    <row r="105" spans="11:19" ht="12.75">
      <c r="K105" s="128"/>
      <c r="L105" s="128"/>
      <c r="M105" s="128"/>
      <c r="N105" s="128"/>
      <c r="O105" s="128"/>
      <c r="P105" s="128"/>
      <c r="Q105" s="128"/>
      <c r="R105" s="128"/>
      <c r="S105" s="128"/>
    </row>
  </sheetData>
  <sheetProtection/>
  <mergeCells count="25">
    <mergeCell ref="M3:S3"/>
    <mergeCell ref="T11:X11"/>
    <mergeCell ref="H12:L12"/>
    <mergeCell ref="P12:Q12"/>
    <mergeCell ref="T12:X12"/>
    <mergeCell ref="N5:R5"/>
    <mergeCell ref="H9:I9"/>
    <mergeCell ref="H10:J10"/>
    <mergeCell ref="H11:L11"/>
    <mergeCell ref="P11:Q11"/>
    <mergeCell ref="R32:R33"/>
    <mergeCell ref="P32:P33"/>
    <mergeCell ref="N32:N33"/>
    <mergeCell ref="H27:H28"/>
    <mergeCell ref="L27:L28"/>
    <mergeCell ref="P27:P28"/>
    <mergeCell ref="N27:N28"/>
    <mergeCell ref="L32:L33"/>
    <mergeCell ref="AD17:AD18"/>
    <mergeCell ref="B22:B23"/>
    <mergeCell ref="H22:H23"/>
    <mergeCell ref="D22:D23"/>
    <mergeCell ref="AB17:AB18"/>
    <mergeCell ref="T17:T18"/>
    <mergeCell ref="X17:X18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9"/>
  <sheetViews>
    <sheetView zoomScalePageLayoutView="0" workbookViewId="0" topLeftCell="A43">
      <selection activeCell="C84" sqref="C84"/>
    </sheetView>
  </sheetViews>
  <sheetFormatPr defaultColWidth="9.140625" defaultRowHeight="12.75"/>
  <cols>
    <col min="2" max="2" width="57.57421875" style="0" customWidth="1"/>
    <col min="3" max="3" width="49.28125" style="0" bestFit="1" customWidth="1"/>
    <col min="4" max="4" width="8.00390625" style="0" bestFit="1" customWidth="1"/>
    <col min="5" max="7" width="15.7109375" style="0" bestFit="1" customWidth="1"/>
    <col min="9" max="9" width="11.140625" style="0" bestFit="1" customWidth="1"/>
  </cols>
  <sheetData>
    <row r="2" spans="1:7" ht="23.25">
      <c r="A2" s="502" t="s">
        <v>139</v>
      </c>
      <c r="B2" s="502"/>
      <c r="C2" s="502"/>
      <c r="D2" s="502"/>
      <c r="E2" s="502"/>
      <c r="F2" s="502"/>
      <c r="G2" s="502"/>
    </row>
    <row r="3" spans="1:7" ht="16.5" thickBot="1">
      <c r="A3" s="3" t="s">
        <v>98</v>
      </c>
      <c r="B3" s="4"/>
      <c r="C3" s="1"/>
      <c r="D3" s="1"/>
      <c r="E3" s="283"/>
      <c r="F3" s="283"/>
      <c r="G3" s="283" t="s">
        <v>78</v>
      </c>
    </row>
    <row r="4" spans="1:7" ht="15.75">
      <c r="A4" s="5" t="s">
        <v>3</v>
      </c>
      <c r="B4" s="284" t="s">
        <v>4</v>
      </c>
      <c r="C4" s="285"/>
      <c r="D4" s="286"/>
      <c r="E4" s="287" t="s">
        <v>77</v>
      </c>
      <c r="F4" s="288" t="s">
        <v>174</v>
      </c>
      <c r="G4" s="289" t="s">
        <v>99</v>
      </c>
    </row>
    <row r="5" spans="1:7" ht="16.5" thickBot="1">
      <c r="A5" s="290"/>
      <c r="B5" s="291" t="s">
        <v>5</v>
      </c>
      <c r="C5" s="292" t="s">
        <v>79</v>
      </c>
      <c r="D5" s="293" t="s">
        <v>100</v>
      </c>
      <c r="E5" s="294">
        <v>2018</v>
      </c>
      <c r="F5" s="295"/>
      <c r="G5" s="296"/>
    </row>
    <row r="6" spans="1:7" ht="17.25" thickBot="1">
      <c r="A6" s="422">
        <v>3311</v>
      </c>
      <c r="B6" s="423" t="s">
        <v>101</v>
      </c>
      <c r="C6" s="297" t="s">
        <v>120</v>
      </c>
      <c r="D6" s="298" t="s">
        <v>156</v>
      </c>
      <c r="E6" s="299">
        <v>15000000</v>
      </c>
      <c r="F6" s="299"/>
      <c r="G6" s="300">
        <f>SUM(E6:F6)</f>
        <v>15000000</v>
      </c>
    </row>
    <row r="7" spans="1:7" ht="17.25" thickBot="1">
      <c r="A7" s="306"/>
      <c r="B7" s="425"/>
      <c r="C7" s="421" t="s">
        <v>155</v>
      </c>
      <c r="D7" s="404" t="s">
        <v>80</v>
      </c>
      <c r="E7" s="405">
        <v>10000000</v>
      </c>
      <c r="F7" s="406"/>
      <c r="G7" s="305">
        <f>SUM(E7:F7)</f>
        <v>10000000</v>
      </c>
    </row>
    <row r="8" spans="1:7" ht="17.25" thickBot="1">
      <c r="A8" s="419"/>
      <c r="B8" s="420"/>
      <c r="C8" s="411" t="s">
        <v>22</v>
      </c>
      <c r="D8" s="302"/>
      <c r="E8" s="315">
        <f>SUM(E6:E7)</f>
        <v>25000000</v>
      </c>
      <c r="F8" s="316"/>
      <c r="G8" s="305">
        <f>SUM(G6:G7)</f>
        <v>25000000</v>
      </c>
    </row>
    <row r="9" spans="1:7" ht="17.25" thickBot="1">
      <c r="A9" s="307">
        <v>3311</v>
      </c>
      <c r="B9" s="424" t="s">
        <v>102</v>
      </c>
      <c r="C9" s="426" t="s">
        <v>157</v>
      </c>
      <c r="D9" s="427" t="s">
        <v>80</v>
      </c>
      <c r="E9" s="428">
        <v>3500000</v>
      </c>
      <c r="F9" s="429"/>
      <c r="G9" s="430">
        <f>SUM(E9:F9)</f>
        <v>3500000</v>
      </c>
    </row>
    <row r="10" spans="1:7" ht="17.25" thickBot="1">
      <c r="A10" s="306"/>
      <c r="B10" s="322"/>
      <c r="C10" s="410" t="s">
        <v>158</v>
      </c>
      <c r="D10" s="373" t="s">
        <v>80</v>
      </c>
      <c r="E10" s="374">
        <v>1000000</v>
      </c>
      <c r="F10" s="375"/>
      <c r="G10" s="376">
        <f>SUM(E10:F10)</f>
        <v>1000000</v>
      </c>
    </row>
    <row r="11" spans="1:7" ht="17.25" thickBot="1">
      <c r="A11" s="306"/>
      <c r="B11" s="322"/>
      <c r="C11" s="410" t="s">
        <v>159</v>
      </c>
      <c r="D11" s="373" t="s">
        <v>80</v>
      </c>
      <c r="E11" s="374">
        <v>1200000</v>
      </c>
      <c r="F11" s="408"/>
      <c r="G11" s="376">
        <f>SUM(E11:F11)</f>
        <v>1200000</v>
      </c>
    </row>
    <row r="12" spans="1:7" ht="17.25" thickBot="1">
      <c r="A12" s="306"/>
      <c r="B12" s="322"/>
      <c r="C12" s="410" t="s">
        <v>160</v>
      </c>
      <c r="D12" s="373" t="s">
        <v>80</v>
      </c>
      <c r="E12" s="374">
        <v>1500000</v>
      </c>
      <c r="F12" s="408"/>
      <c r="G12" s="376">
        <f>SUM(E12:F12)</f>
        <v>1500000</v>
      </c>
    </row>
    <row r="13" spans="1:7" ht="17.25" thickBot="1">
      <c r="A13" s="419"/>
      <c r="B13" s="420"/>
      <c r="C13" s="411" t="s">
        <v>22</v>
      </c>
      <c r="D13" s="302"/>
      <c r="E13" s="315">
        <f>SUM(E9:E12)</f>
        <v>7200000</v>
      </c>
      <c r="F13" s="316"/>
      <c r="G13" s="305">
        <f>SUM(G9:G12)</f>
        <v>7200000</v>
      </c>
    </row>
    <row r="14" spans="1:7" ht="17.25" thickBot="1">
      <c r="A14" s="412">
        <v>3319</v>
      </c>
      <c r="B14" s="413" t="s">
        <v>103</v>
      </c>
      <c r="C14" s="414" t="s">
        <v>104</v>
      </c>
      <c r="D14" s="415" t="s">
        <v>97</v>
      </c>
      <c r="E14" s="416">
        <v>2000000</v>
      </c>
      <c r="F14" s="417"/>
      <c r="G14" s="418">
        <f>SUM(E14:F14)</f>
        <v>2000000</v>
      </c>
    </row>
    <row r="15" spans="1:7" ht="17.25" thickBot="1">
      <c r="A15" s="15">
        <v>3311</v>
      </c>
      <c r="B15" s="370" t="s">
        <v>164</v>
      </c>
      <c r="C15" s="297" t="s">
        <v>162</v>
      </c>
      <c r="D15" s="298" t="s">
        <v>80</v>
      </c>
      <c r="E15" s="299">
        <v>160000</v>
      </c>
      <c r="F15" s="299"/>
      <c r="G15" s="300">
        <f>SUM(E15:F15)</f>
        <v>160000</v>
      </c>
    </row>
    <row r="16" spans="1:7" ht="17.25" thickBot="1">
      <c r="A16" s="327"/>
      <c r="B16" s="407"/>
      <c r="C16" s="403" t="s">
        <v>163</v>
      </c>
      <c r="D16" s="404" t="s">
        <v>80</v>
      </c>
      <c r="E16" s="405">
        <v>1100000</v>
      </c>
      <c r="F16" s="406"/>
      <c r="G16" s="300">
        <f>SUM(E16:F16)</f>
        <v>1100000</v>
      </c>
    </row>
    <row r="17" spans="1:7" ht="17.25" thickBot="1">
      <c r="A17" s="301"/>
      <c r="B17" s="304"/>
      <c r="C17" s="305" t="s">
        <v>22</v>
      </c>
      <c r="D17" s="302"/>
      <c r="E17" s="315">
        <f>SUM(E15:E16)</f>
        <v>1260000</v>
      </c>
      <c r="F17" s="316"/>
      <c r="G17" s="305">
        <f>SUM(G15:G16)</f>
        <v>1260000</v>
      </c>
    </row>
    <row r="18" spans="1:7" ht="17.25" thickBot="1">
      <c r="A18" s="38">
        <v>3319</v>
      </c>
      <c r="B18" s="431" t="s">
        <v>105</v>
      </c>
      <c r="C18" s="432" t="s">
        <v>177</v>
      </c>
      <c r="D18" s="433" t="s">
        <v>80</v>
      </c>
      <c r="E18" s="434">
        <v>2000000</v>
      </c>
      <c r="F18" s="434"/>
      <c r="G18" s="435">
        <f>SUM(E18:F18)</f>
        <v>2000000</v>
      </c>
    </row>
    <row r="19" spans="1:7" ht="16.5">
      <c r="A19" s="307">
        <v>3315</v>
      </c>
      <c r="B19" s="369" t="s">
        <v>106</v>
      </c>
      <c r="C19" s="438" t="s">
        <v>165</v>
      </c>
      <c r="D19" s="439" t="s">
        <v>80</v>
      </c>
      <c r="E19" s="440">
        <v>7000000</v>
      </c>
      <c r="F19" s="441"/>
      <c r="G19" s="440">
        <f aca="true" t="shared" si="0" ref="G19:G25">SUM(E19:F19)</f>
        <v>7000000</v>
      </c>
    </row>
    <row r="20" spans="1:7" ht="16.5">
      <c r="A20" s="307"/>
      <c r="B20" s="308"/>
      <c r="C20" s="442" t="s">
        <v>121</v>
      </c>
      <c r="D20" s="443" t="s">
        <v>81</v>
      </c>
      <c r="E20" s="444">
        <v>3000000</v>
      </c>
      <c r="F20" s="445"/>
      <c r="G20" s="444">
        <f t="shared" si="0"/>
        <v>3000000</v>
      </c>
    </row>
    <row r="21" spans="1:7" ht="16.5">
      <c r="A21" s="307"/>
      <c r="B21" s="308"/>
      <c r="C21" s="442" t="s">
        <v>166</v>
      </c>
      <c r="D21" s="443" t="s">
        <v>84</v>
      </c>
      <c r="E21" s="444">
        <v>10000000</v>
      </c>
      <c r="F21" s="445"/>
      <c r="G21" s="444">
        <f t="shared" si="0"/>
        <v>10000000</v>
      </c>
    </row>
    <row r="22" spans="1:7" ht="16.5">
      <c r="A22" s="307"/>
      <c r="B22" s="308"/>
      <c r="C22" s="446" t="s">
        <v>107</v>
      </c>
      <c r="D22" s="447" t="s">
        <v>85</v>
      </c>
      <c r="E22" s="448">
        <v>2000000</v>
      </c>
      <c r="F22" s="449">
        <v>8000000</v>
      </c>
      <c r="G22" s="448">
        <f t="shared" si="0"/>
        <v>10000000</v>
      </c>
    </row>
    <row r="23" spans="1:7" ht="16.5">
      <c r="A23" s="307"/>
      <c r="B23" s="308"/>
      <c r="C23" s="442" t="s">
        <v>122</v>
      </c>
      <c r="D23" s="443" t="s">
        <v>83</v>
      </c>
      <c r="E23" s="450">
        <v>6000000</v>
      </c>
      <c r="F23" s="445"/>
      <c r="G23" s="444">
        <f t="shared" si="0"/>
        <v>6000000</v>
      </c>
    </row>
    <row r="24" spans="1:7" ht="16.5">
      <c r="A24" s="307"/>
      <c r="B24" s="308"/>
      <c r="C24" s="451" t="s">
        <v>175</v>
      </c>
      <c r="D24" s="452" t="s">
        <v>176</v>
      </c>
      <c r="E24" s="453">
        <v>700000</v>
      </c>
      <c r="F24" s="454"/>
      <c r="G24" s="453">
        <f>SUM(E24:F24)</f>
        <v>700000</v>
      </c>
    </row>
    <row r="25" spans="1:7" ht="17.25" thickBot="1">
      <c r="A25" s="307"/>
      <c r="B25" s="308"/>
      <c r="C25" s="455" t="s">
        <v>108</v>
      </c>
      <c r="D25" s="452" t="s">
        <v>82</v>
      </c>
      <c r="E25" s="453">
        <v>1500000</v>
      </c>
      <c r="F25" s="454"/>
      <c r="G25" s="453">
        <f t="shared" si="0"/>
        <v>1500000</v>
      </c>
    </row>
    <row r="26" spans="1:7" ht="17.25" thickBot="1">
      <c r="A26" s="303"/>
      <c r="B26" s="314"/>
      <c r="C26" s="305" t="s">
        <v>22</v>
      </c>
      <c r="D26" s="302"/>
      <c r="E26" s="315">
        <f>SUM(E19:E25)</f>
        <v>30200000</v>
      </c>
      <c r="F26" s="316">
        <f>SUM(F19:F25)</f>
        <v>8000000</v>
      </c>
      <c r="G26" s="305">
        <f>SUM(G19:G25)</f>
        <v>38200000</v>
      </c>
    </row>
    <row r="27" spans="1:7" ht="16.5">
      <c r="A27" s="317">
        <v>3315</v>
      </c>
      <c r="B27" s="386" t="s">
        <v>109</v>
      </c>
      <c r="C27" s="318" t="s">
        <v>110</v>
      </c>
      <c r="D27" s="319" t="s">
        <v>91</v>
      </c>
      <c r="E27" s="318">
        <v>8000000</v>
      </c>
      <c r="F27" s="320">
        <v>8000000</v>
      </c>
      <c r="G27" s="321">
        <f>SUM(E27:F27)</f>
        <v>16000000</v>
      </c>
    </row>
    <row r="28" spans="1:7" ht="16.5">
      <c r="A28" s="307"/>
      <c r="B28" s="322"/>
      <c r="C28" s="309" t="s">
        <v>93</v>
      </c>
      <c r="D28" s="323" t="s">
        <v>92</v>
      </c>
      <c r="E28" s="309"/>
      <c r="F28" s="324">
        <v>2035000</v>
      </c>
      <c r="G28" s="12">
        <f>SUM(E28:F28)</f>
        <v>2035000</v>
      </c>
    </row>
    <row r="29" spans="1:7" ht="16.5">
      <c r="A29" s="307"/>
      <c r="B29" s="322"/>
      <c r="C29" s="309" t="s">
        <v>124</v>
      </c>
      <c r="D29" s="323" t="s">
        <v>80</v>
      </c>
      <c r="E29" s="309"/>
      <c r="F29" s="310">
        <v>1300000</v>
      </c>
      <c r="G29" s="12">
        <f>SUM(E29:F29)</f>
        <v>1300000</v>
      </c>
    </row>
    <row r="30" spans="1:7" ht="16.5">
      <c r="A30" s="307"/>
      <c r="B30" s="322"/>
      <c r="C30" s="309" t="s">
        <v>181</v>
      </c>
      <c r="D30" s="323" t="s">
        <v>80</v>
      </c>
      <c r="E30" s="309">
        <v>6000000</v>
      </c>
      <c r="F30" s="310"/>
      <c r="G30" s="12">
        <f>SUM(E30:F30)</f>
        <v>6000000</v>
      </c>
    </row>
    <row r="31" spans="1:7" ht="17.25" thickBot="1">
      <c r="A31" s="307"/>
      <c r="B31" s="322"/>
      <c r="C31" s="309" t="s">
        <v>90</v>
      </c>
      <c r="D31" s="323" t="s">
        <v>80</v>
      </c>
      <c r="E31" s="309">
        <v>6500000</v>
      </c>
      <c r="F31" s="325">
        <v>5100000</v>
      </c>
      <c r="G31" s="12">
        <f>SUM(E31:F31)</f>
        <v>11600000</v>
      </c>
    </row>
    <row r="32" spans="1:7" ht="17.25" thickBot="1">
      <c r="A32" s="303"/>
      <c r="B32" s="304"/>
      <c r="C32" s="305" t="s">
        <v>22</v>
      </c>
      <c r="D32" s="326"/>
      <c r="E32" s="315">
        <f>SUM(E27:E31)</f>
        <v>20500000</v>
      </c>
      <c r="F32" s="316">
        <f>SUM(F27:F31)</f>
        <v>16435000</v>
      </c>
      <c r="G32" s="305">
        <f>SUM(G27:G31)</f>
        <v>36935000</v>
      </c>
    </row>
    <row r="33" spans="1:7" ht="16.5">
      <c r="A33" s="327">
        <v>3314</v>
      </c>
      <c r="B33" s="386" t="s">
        <v>111</v>
      </c>
      <c r="C33" s="309" t="s">
        <v>182</v>
      </c>
      <c r="D33" s="328" t="s">
        <v>80</v>
      </c>
      <c r="E33" s="309">
        <v>2000000</v>
      </c>
      <c r="F33" s="329"/>
      <c r="G33" s="12">
        <f>SUM(E33:F33)</f>
        <v>2000000</v>
      </c>
    </row>
    <row r="34" spans="1:7" ht="16.5">
      <c r="A34" s="306"/>
      <c r="B34" s="322"/>
      <c r="C34" s="309" t="s">
        <v>112</v>
      </c>
      <c r="D34" s="328" t="s">
        <v>96</v>
      </c>
      <c r="E34" s="309"/>
      <c r="F34" s="329">
        <v>10340000</v>
      </c>
      <c r="G34" s="12">
        <f>SUM(E34:F34)</f>
        <v>10340000</v>
      </c>
    </row>
    <row r="35" spans="1:7" ht="16.5">
      <c r="A35" s="306"/>
      <c r="B35" s="322"/>
      <c r="C35" s="312" t="s">
        <v>94</v>
      </c>
      <c r="D35" s="332" t="s">
        <v>80</v>
      </c>
      <c r="E35" s="312">
        <v>10000000</v>
      </c>
      <c r="F35" s="387">
        <v>10000000</v>
      </c>
      <c r="G35" s="12">
        <f>SUM(E35:F35)</f>
        <v>20000000</v>
      </c>
    </row>
    <row r="36" spans="1:7" ht="16.5">
      <c r="A36" s="306"/>
      <c r="B36" s="322"/>
      <c r="C36" s="312" t="s">
        <v>183</v>
      </c>
      <c r="D36" s="332" t="s">
        <v>80</v>
      </c>
      <c r="E36" s="312">
        <v>1500000</v>
      </c>
      <c r="F36" s="387"/>
      <c r="G36" s="12">
        <f>SUM(E36:F36)</f>
        <v>1500000</v>
      </c>
    </row>
    <row r="37" spans="1:7" ht="17.25" thickBot="1">
      <c r="A37" s="306"/>
      <c r="B37" s="322"/>
      <c r="C37" s="312" t="s">
        <v>113</v>
      </c>
      <c r="D37" s="330" t="s">
        <v>95</v>
      </c>
      <c r="E37" s="312">
        <v>2000000</v>
      </c>
      <c r="F37" s="331"/>
      <c r="G37" s="313">
        <f>SUM(E37:F37)</f>
        <v>2000000</v>
      </c>
    </row>
    <row r="38" spans="1:7" ht="17.25" thickBot="1">
      <c r="A38" s="301"/>
      <c r="B38" s="304"/>
      <c r="C38" s="305" t="s">
        <v>22</v>
      </c>
      <c r="D38" s="326"/>
      <c r="E38" s="315">
        <f>SUM(E33:E37)</f>
        <v>15500000</v>
      </c>
      <c r="F38" s="305">
        <f>SUM(F33:F37)</f>
        <v>20340000</v>
      </c>
      <c r="G38" s="305">
        <f>SUM(G33:G37)</f>
        <v>35840000</v>
      </c>
    </row>
    <row r="39" spans="1:7" ht="17.25" thickBot="1">
      <c r="A39" s="42"/>
      <c r="B39" s="322"/>
      <c r="C39" s="61"/>
      <c r="D39" s="47"/>
      <c r="E39" s="189"/>
      <c r="F39" s="61"/>
      <c r="G39" s="35"/>
    </row>
    <row r="40" spans="1:9" ht="18.75" thickBot="1">
      <c r="A40" s="42"/>
      <c r="B40" s="333" t="s">
        <v>114</v>
      </c>
      <c r="C40" s="334"/>
      <c r="D40" s="335"/>
      <c r="E40" s="336">
        <f>E8+E13+E14+E17+E18+E26+E32+E38</f>
        <v>103660000</v>
      </c>
      <c r="F40" s="336">
        <f>F26+F32+F38</f>
        <v>44775000</v>
      </c>
      <c r="G40" s="336">
        <f>G38+G32+G26+G18+G17+G14+G13+G8</f>
        <v>148435000</v>
      </c>
      <c r="I40" s="2"/>
    </row>
    <row r="41" spans="1:7" ht="18">
      <c r="A41" s="24"/>
      <c r="B41" s="79"/>
      <c r="C41" s="32"/>
      <c r="D41" s="311"/>
      <c r="E41" s="80"/>
      <c r="F41" s="80"/>
      <c r="G41" s="80"/>
    </row>
    <row r="42" spans="1:7" ht="18.75" thickBot="1">
      <c r="A42" s="34" t="s">
        <v>142</v>
      </c>
      <c r="B42" s="337"/>
      <c r="C42" s="80"/>
      <c r="D42" s="338"/>
      <c r="E42" s="80"/>
      <c r="F42" s="339"/>
      <c r="G42" s="80"/>
    </row>
    <row r="43" spans="1:7" ht="19.5" thickBot="1">
      <c r="A43" s="301">
        <v>3319</v>
      </c>
      <c r="B43" s="371" t="s">
        <v>138</v>
      </c>
      <c r="C43" s="377" t="s">
        <v>115</v>
      </c>
      <c r="D43" s="373" t="s">
        <v>80</v>
      </c>
      <c r="E43" s="378">
        <v>15000000</v>
      </c>
      <c r="F43" s="378"/>
      <c r="G43" s="282">
        <f>SUM(E43:F43)</f>
        <v>15000000</v>
      </c>
    </row>
    <row r="44" spans="1:7" ht="19.5" thickBot="1">
      <c r="A44" s="301"/>
      <c r="B44" s="340"/>
      <c r="C44" s="379" t="s">
        <v>143</v>
      </c>
      <c r="D44" s="380" t="s">
        <v>80</v>
      </c>
      <c r="E44" s="381">
        <v>30000000</v>
      </c>
      <c r="F44" s="381"/>
      <c r="G44" s="382">
        <f>SUM(E44:F44)</f>
        <v>30000000</v>
      </c>
    </row>
    <row r="45" spans="1:7" ht="19.5" thickBot="1">
      <c r="A45" s="42"/>
      <c r="B45" s="396"/>
      <c r="C45" s="379" t="s">
        <v>144</v>
      </c>
      <c r="D45" s="380" t="s">
        <v>80</v>
      </c>
      <c r="E45" s="381">
        <v>20000000</v>
      </c>
      <c r="F45" s="381"/>
      <c r="G45" s="382">
        <f>SUM(E45:F45)</f>
        <v>20000000</v>
      </c>
    </row>
    <row r="46" spans="1:7" ht="18.75" thickBot="1">
      <c r="A46" s="24"/>
      <c r="B46" s="79"/>
      <c r="C46" s="305" t="s">
        <v>22</v>
      </c>
      <c r="D46" s="383"/>
      <c r="E46" s="384">
        <f>SUM(E43:E45)</f>
        <v>65000000</v>
      </c>
      <c r="F46" s="385"/>
      <c r="G46" s="384">
        <f>SUM(G43:G45)</f>
        <v>65000000</v>
      </c>
    </row>
    <row r="47" spans="1:8" ht="18.75" thickBot="1">
      <c r="A47" s="34" t="s">
        <v>145</v>
      </c>
      <c r="B47" s="337"/>
      <c r="C47" s="80"/>
      <c r="D47" s="338"/>
      <c r="E47" s="80"/>
      <c r="F47" s="339"/>
      <c r="G47" s="80"/>
      <c r="H47" s="402"/>
    </row>
    <row r="48" spans="1:7" ht="19.5" thickBot="1">
      <c r="A48" s="301">
        <v>3322</v>
      </c>
      <c r="B48" s="371" t="s">
        <v>146</v>
      </c>
      <c r="C48" s="377" t="s">
        <v>147</v>
      </c>
      <c r="D48" s="373" t="s">
        <v>148</v>
      </c>
      <c r="E48" s="378">
        <v>0</v>
      </c>
      <c r="F48" s="378">
        <v>750000</v>
      </c>
      <c r="G48" s="282">
        <f>SUM(E48:F48)</f>
        <v>750000</v>
      </c>
    </row>
    <row r="49" spans="1:7" ht="19.5" thickBot="1">
      <c r="A49" s="301"/>
      <c r="B49" s="340"/>
      <c r="C49" s="379" t="s">
        <v>149</v>
      </c>
      <c r="D49" s="380" t="s">
        <v>150</v>
      </c>
      <c r="E49" s="381">
        <v>0</v>
      </c>
      <c r="F49" s="381">
        <v>50000</v>
      </c>
      <c r="G49" s="382">
        <f>SUM(E49:F49)</f>
        <v>50000</v>
      </c>
    </row>
    <row r="50" spans="1:7" ht="18.75" thickBot="1">
      <c r="A50" s="24"/>
      <c r="B50" s="79"/>
      <c r="C50" s="305" t="s">
        <v>22</v>
      </c>
      <c r="D50" s="383"/>
      <c r="E50" s="384">
        <f>SUM(E48:E49)</f>
        <v>0</v>
      </c>
      <c r="F50" s="397">
        <f>SUM(F48:F49)</f>
        <v>800000</v>
      </c>
      <c r="G50" s="384">
        <f>SUM(G48:G49)</f>
        <v>800000</v>
      </c>
    </row>
    <row r="51" spans="1:9" ht="18.75" thickBot="1">
      <c r="A51" s="34" t="s">
        <v>151</v>
      </c>
      <c r="B51" s="79"/>
      <c r="C51" s="80"/>
      <c r="D51" s="338"/>
      <c r="E51" s="80"/>
      <c r="F51" s="339"/>
      <c r="G51" s="80"/>
      <c r="I51" s="2"/>
    </row>
    <row r="52" spans="1:9" ht="16.5" thickBot="1">
      <c r="A52" s="38">
        <v>3319</v>
      </c>
      <c r="B52" s="388" t="s">
        <v>152</v>
      </c>
      <c r="C52" s="346" t="s">
        <v>136</v>
      </c>
      <c r="D52" s="347" t="s">
        <v>154</v>
      </c>
      <c r="E52" s="348">
        <v>16000000</v>
      </c>
      <c r="F52" s="348"/>
      <c r="G52" s="349">
        <f>SUM(E52:F52)</f>
        <v>16000000</v>
      </c>
      <c r="I52" s="2"/>
    </row>
    <row r="53" spans="1:7" ht="18.75" thickBot="1">
      <c r="A53" s="24"/>
      <c r="B53" s="345"/>
      <c r="C53" s="350" t="s">
        <v>22</v>
      </c>
      <c r="D53" s="351"/>
      <c r="E53" s="352">
        <f>SUM(E52:E52)</f>
        <v>16000000</v>
      </c>
      <c r="F53" s="352">
        <f>SUM(F52)</f>
        <v>0</v>
      </c>
      <c r="G53" s="353">
        <f>SUM(G52:G52)</f>
        <v>16000000</v>
      </c>
    </row>
    <row r="54" spans="1:7" ht="18">
      <c r="A54" s="24"/>
      <c r="B54" s="79"/>
      <c r="C54" s="398"/>
      <c r="D54" s="399"/>
      <c r="E54" s="400"/>
      <c r="F54" s="401"/>
      <c r="G54" s="400"/>
    </row>
    <row r="55" spans="1:7" ht="18.75" thickBot="1">
      <c r="A55" s="34" t="s">
        <v>116</v>
      </c>
      <c r="B55" s="79"/>
      <c r="C55" s="80"/>
      <c r="D55" s="338"/>
      <c r="E55" s="80"/>
      <c r="F55" s="339"/>
      <c r="G55" s="80"/>
    </row>
    <row r="56" spans="1:7" ht="16.5" thickBot="1">
      <c r="A56" s="38">
        <v>3319</v>
      </c>
      <c r="B56" s="388" t="s">
        <v>153</v>
      </c>
      <c r="C56" s="346" t="s">
        <v>117</v>
      </c>
      <c r="D56" s="347" t="s">
        <v>86</v>
      </c>
      <c r="E56" s="348">
        <v>43274000</v>
      </c>
      <c r="F56" s="348">
        <v>110000000</v>
      </c>
      <c r="G56" s="349">
        <f>SUM(E56:F56)</f>
        <v>153274000</v>
      </c>
    </row>
    <row r="57" spans="1:7" ht="18.75" thickBot="1">
      <c r="A57" s="24"/>
      <c r="B57" s="345"/>
      <c r="C57" s="350" t="s">
        <v>22</v>
      </c>
      <c r="D57" s="351"/>
      <c r="E57" s="352">
        <f>SUM(E56:E56)</f>
        <v>43274000</v>
      </c>
      <c r="F57" s="352">
        <f>SUM(F56)</f>
        <v>110000000</v>
      </c>
      <c r="G57" s="353">
        <f>SUM(G56:G56)</f>
        <v>153274000</v>
      </c>
    </row>
    <row r="58" spans="1:7" ht="18.75" thickBot="1">
      <c r="A58" s="34" t="s">
        <v>178</v>
      </c>
      <c r="B58" s="79"/>
      <c r="C58" s="80"/>
      <c r="D58" s="338"/>
      <c r="E58" s="80"/>
      <c r="F58" s="339"/>
      <c r="G58" s="80"/>
    </row>
    <row r="59" spans="1:7" ht="16.5" thickBot="1">
      <c r="A59" s="38"/>
      <c r="B59" s="388"/>
      <c r="C59" s="346" t="s">
        <v>179</v>
      </c>
      <c r="D59" s="347" t="s">
        <v>180</v>
      </c>
      <c r="E59" s="348">
        <v>20000000</v>
      </c>
      <c r="F59" s="348">
        <v>0</v>
      </c>
      <c r="G59" s="349">
        <f>SUM(E59:F59)</f>
        <v>20000000</v>
      </c>
    </row>
    <row r="60" spans="1:7" ht="18.75" thickBot="1">
      <c r="A60" s="24"/>
      <c r="B60" s="345"/>
      <c r="C60" s="350" t="s">
        <v>22</v>
      </c>
      <c r="D60" s="351"/>
      <c r="E60" s="352">
        <f>SUM(E59:E59)</f>
        <v>20000000</v>
      </c>
      <c r="F60" s="352">
        <f>SUM(F59)</f>
        <v>0</v>
      </c>
      <c r="G60" s="353">
        <f>SUM(G59:G59)</f>
        <v>20000000</v>
      </c>
    </row>
    <row r="61" spans="1:7" ht="15.75">
      <c r="A61" s="24"/>
      <c r="B61" s="345"/>
      <c r="C61" s="35"/>
      <c r="D61" s="311"/>
      <c r="E61" s="202"/>
      <c r="F61" s="97"/>
      <c r="G61" s="354"/>
    </row>
    <row r="62" spans="1:7" ht="16.5" thickBot="1">
      <c r="A62" s="34" t="s">
        <v>141</v>
      </c>
      <c r="B62" s="34"/>
      <c r="C62" s="35"/>
      <c r="D62" s="311"/>
      <c r="E62" s="202"/>
      <c r="F62" s="97"/>
      <c r="G62" s="35"/>
    </row>
    <row r="63" spans="1:7" ht="16.5" thickBot="1">
      <c r="A63" s="38">
        <v>3315</v>
      </c>
      <c r="B63" s="372" t="s">
        <v>140</v>
      </c>
      <c r="C63" s="341" t="s">
        <v>118</v>
      </c>
      <c r="D63" s="342" t="s">
        <v>87</v>
      </c>
      <c r="E63" s="343">
        <v>250000000</v>
      </c>
      <c r="F63" s="355">
        <v>100000000</v>
      </c>
      <c r="G63" s="344">
        <f>SUM(E63:F63)</f>
        <v>350000000</v>
      </c>
    </row>
    <row r="64" spans="1:7" ht="15.75">
      <c r="A64" s="24"/>
      <c r="B64" s="345"/>
      <c r="C64" s="356" t="s">
        <v>123</v>
      </c>
      <c r="D64" s="357" t="s">
        <v>88</v>
      </c>
      <c r="E64" s="358"/>
      <c r="F64" s="358">
        <v>5000000</v>
      </c>
      <c r="G64" s="359">
        <f>SUM(E64:F64)</f>
        <v>5000000</v>
      </c>
    </row>
    <row r="65" spans="1:7" ht="16.5" thickBot="1">
      <c r="A65" s="24"/>
      <c r="B65" s="345"/>
      <c r="C65" s="346" t="s">
        <v>130</v>
      </c>
      <c r="D65" s="347" t="s">
        <v>89</v>
      </c>
      <c r="E65" s="348"/>
      <c r="F65" s="348">
        <v>100000000</v>
      </c>
      <c r="G65" s="349">
        <f>SUM(E65:F65)</f>
        <v>100000000</v>
      </c>
    </row>
    <row r="66" spans="1:7" ht="18.75" thickBot="1">
      <c r="A66" s="24"/>
      <c r="B66" s="345"/>
      <c r="C66" s="360" t="s">
        <v>22</v>
      </c>
      <c r="D66" s="361"/>
      <c r="E66" s="362">
        <f>SUM(E63:E65)</f>
        <v>250000000</v>
      </c>
      <c r="F66" s="363">
        <f>SUM(F63:F65)</f>
        <v>205000000</v>
      </c>
      <c r="G66" s="364">
        <f>SUM(G63:G65)</f>
        <v>455000000</v>
      </c>
    </row>
    <row r="67" spans="1:7" ht="15.75">
      <c r="A67" s="24"/>
      <c r="B67" s="345"/>
      <c r="C67" s="35"/>
      <c r="D67" s="311"/>
      <c r="E67" s="272"/>
      <c r="F67" s="272"/>
      <c r="G67" s="272"/>
    </row>
    <row r="68" spans="1:7" ht="18.75" thickBot="1">
      <c r="A68" s="24"/>
      <c r="B68" s="79"/>
      <c r="C68" s="80"/>
      <c r="D68" s="338"/>
      <c r="E68" s="80"/>
      <c r="F68" s="339"/>
      <c r="G68" s="80"/>
    </row>
    <row r="69" spans="1:7" ht="21" thickBot="1">
      <c r="A69" s="24"/>
      <c r="B69" s="79"/>
      <c r="C69" s="365" t="s">
        <v>119</v>
      </c>
      <c r="D69" s="366"/>
      <c r="E69" s="367">
        <f>E66+E60+E57+E53+E50+E46+E40</f>
        <v>497934000</v>
      </c>
      <c r="F69" s="367">
        <f>F66+F60+F57+F53+F50+F46+F40</f>
        <v>360575000</v>
      </c>
      <c r="G69" s="368">
        <f>G66+G60+G57+G53+G50+G46+G40</f>
        <v>858509000</v>
      </c>
    </row>
  </sheetData>
  <sheetProtection/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Vintišková Pavla (MHMP, KUC)</cp:lastModifiedBy>
  <cp:lastPrinted>2016-11-23T09:59:35Z</cp:lastPrinted>
  <dcterms:created xsi:type="dcterms:W3CDTF">2014-01-06T10:39:34Z</dcterms:created>
  <dcterms:modified xsi:type="dcterms:W3CDTF">2017-12-08T13:26:44Z</dcterms:modified>
  <cp:category/>
  <cp:version/>
  <cp:contentType/>
  <cp:contentStatus/>
</cp:coreProperties>
</file>