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Úvod" sheetId="1" r:id="rId1"/>
    <sheet name="REKAPITULACE" sheetId="2" r:id="rId2"/>
    <sheet name="PŘIRÁŽKY" sheetId="3" r:id="rId3"/>
    <sheet name="STAVEBNÍ OBJEKT" sheetId="4" r:id="rId4"/>
    <sheet name="DEMOLICE A REGENERACE ÚZEMÍ" sheetId="5" r:id="rId5"/>
    <sheet name="B3.1.VODOVODNÍ PŘÍPOJKA" sheetId="6" r:id="rId6"/>
    <sheet name="B3.2. VNITŘNÍ VODOVOD" sheetId="7" r:id="rId7"/>
    <sheet name="B3.3. KANALIZAČNÍ PŘÍPOJKA" sheetId="8" r:id="rId8"/>
    <sheet name="B3.4. VNITŘNÍ KANALIZACE" sheetId="9" r:id="rId9"/>
    <sheet name="B3.5. DEŠŤOVÁ KANALIZACE" sheetId="10" r:id="rId10"/>
    <sheet name="B4. VYTÁPĚNÍ EL. AKUMULAČNÍ" sheetId="11" r:id="rId11"/>
    <sheet name="B5.1. VZT" sheetId="12" r:id="rId12"/>
    <sheet name="B5.2. VZT CHLAZENÍ" sheetId="13" r:id="rId13"/>
    <sheet name="B6. MaR" sheetId="14" r:id="rId14"/>
    <sheet name="B.7. SILNOPROUD" sheetId="15" r:id="rId15"/>
    <sheet name="B8. EZS" sheetId="16" r:id="rId16"/>
    <sheet name="C1. TLAKOVÁ KANALIZACE" sheetId="17" r:id="rId17"/>
    <sheet name="C2. VEŘEJNÝ VODOVOD" sheetId="18" r:id="rId18"/>
    <sheet name="C3. DIO" sheetId="19" r:id="rId19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B100000">#REF!</definedName>
    <definedName name="bghrerr">#REF!</definedName>
    <definedName name="bhvfdgvf">#REF!</definedName>
    <definedName name="celkrozp">#REF!</definedName>
    <definedName name="dfdaf">#REF!</definedName>
    <definedName name="DKGJSDGS">#REF!</definedName>
    <definedName name="dsfbhbg">#REF!</definedName>
    <definedName name="exter1">#REF!</definedName>
    <definedName name="FFFFFFF">#REF!</definedName>
    <definedName name="HodVyroba">'[1]Parametry'!$D$25</definedName>
    <definedName name="hovno">#REF!</definedName>
    <definedName name="HTML_CodePage" hidden="1">1250</definedName>
    <definedName name="HTML_Control" localSheetId="14" hidden="1">{"'List1'!$A$1:$I$85"}</definedName>
    <definedName name="HTML_Control" localSheetId="13" hidden="1">{"'List1'!$A$1:$I$85"}</definedName>
    <definedName name="HTML_Control" hidden="1">{"'List1'!$A$1:$I$85"}</definedName>
    <definedName name="HTML_Description" hidden="1">""</definedName>
    <definedName name="HTML_Email" hidden="1">""</definedName>
    <definedName name="HTML_Header" hidden="1">"List1"</definedName>
    <definedName name="HTML_LastUpdate" hidden="1">"3.11.1998"</definedName>
    <definedName name="HTML_LineAfter" hidden="1">TRUE</definedName>
    <definedName name="HTML_LineBefore" hidden="1">TRUE</definedName>
    <definedName name="HTML_Name" hidden="1">"Martin Bican"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"STEF_POL_1"</definedName>
    <definedName name="inter1">#REF!</definedName>
    <definedName name="izolace" localSheetId="14">#REF!</definedName>
    <definedName name="izolace" localSheetId="1">#REF!</definedName>
    <definedName name="izolace">#REF!</definedName>
    <definedName name="jzzuggt">#REF!</definedName>
    <definedName name="MTG">'[5]SO 01 - 06 ELEKTROINSTALACE'!$B$9644</definedName>
    <definedName name="mts">#REF!</definedName>
    <definedName name="_xlnm.Print_Titles" localSheetId="14">'B.7. SILNOPROUD'!$1:$2</definedName>
    <definedName name="_xlnm.Print_Titles" localSheetId="6">'B3.2. VNITŘNÍ VODOVOD'!$1:$2</definedName>
    <definedName name="_xlnm.Print_Titles" localSheetId="8">'B3.4. VNITŘNÍ KANALIZACE'!$1:$2</definedName>
    <definedName name="_xlnm.Print_Titles" localSheetId="9">'B3.5. DEŠŤOVÁ KANALIZACE'!$1:$2</definedName>
    <definedName name="_xlnm.Print_Titles" localSheetId="10">'B4. VYTÁPĚNÍ EL. AKUMULAČNÍ'!$1:$1</definedName>
    <definedName name="_xlnm.Print_Titles" localSheetId="11">'B5.1. VZT'!$1:$1</definedName>
    <definedName name="_xlnm.Print_Titles" localSheetId="12">'B5.2. VZT CHLAZENÍ'!$1:$1</definedName>
    <definedName name="_xlnm.Print_Titles" localSheetId="13">'B6. MaR'!$1:$2</definedName>
    <definedName name="_xlnm.Print_Titles" localSheetId="16">'C1. TLAKOVÁ KANALIZACE'!$1:$2</definedName>
    <definedName name="_xlnm.Print_Titles" localSheetId="17">'C2. VEŘEJNÝ VODOVOD'!$1:$2</definedName>
    <definedName name="_xlnm.Print_Titles" localSheetId="4">'DEMOLICE A REGENERACE ÚZEMÍ'!$2:$3</definedName>
    <definedName name="_xlnm.Print_Titles" localSheetId="1">'REKAPITULACE'!$1:$2</definedName>
    <definedName name="_xlnm.Print_Titles" localSheetId="3">'STAVEBNÍ OBJEKT'!$2:$3</definedName>
    <definedName name="NIC">#REF!</definedName>
    <definedName name="nic2">#REF!</definedName>
    <definedName name="obch_sleva">#REF!</definedName>
    <definedName name="obl11">#REF!</definedName>
    <definedName name="obl12">#REF!</definedName>
    <definedName name="obl13">#REF!</definedName>
    <definedName name="obl14">#REF!</definedName>
    <definedName name="obl15">#REF!</definedName>
    <definedName name="obl16">#REF!</definedName>
    <definedName name="obl17">#REF!</definedName>
    <definedName name="obl1710">#REF!</definedName>
    <definedName name="obl1711">#REF!</definedName>
    <definedName name="obl1712">#REF!</definedName>
    <definedName name="obl1713">#REF!</definedName>
    <definedName name="obl1714">#REF!</definedName>
    <definedName name="obl1715">#REF!</definedName>
    <definedName name="obl1716">#REF!</definedName>
    <definedName name="obl1717">#REF!</definedName>
    <definedName name="obl1718">#REF!</definedName>
    <definedName name="obl1719">#REF!</definedName>
    <definedName name="obl173">#REF!</definedName>
    <definedName name="obl174">#REF!</definedName>
    <definedName name="obl175">#REF!</definedName>
    <definedName name="obl176">#REF!</definedName>
    <definedName name="obl177">#REF!</definedName>
    <definedName name="obl178">#REF!</definedName>
    <definedName name="obl179">#REF!</definedName>
    <definedName name="obl18">#REF!</definedName>
    <definedName name="obl181">#REF!</definedName>
    <definedName name="obl1816">#REF!</definedName>
    <definedName name="obl1820">#REF!</definedName>
    <definedName name="obl1821">#REF!</definedName>
    <definedName name="obl1822">#REF!</definedName>
    <definedName name="obl1823">#REF!</definedName>
    <definedName name="obl1824">#REF!</definedName>
    <definedName name="obl1825">#REF!</definedName>
    <definedName name="obl1826">#REF!</definedName>
    <definedName name="obl1827">#REF!</definedName>
    <definedName name="obl1828">#REF!</definedName>
    <definedName name="obl1829">#REF!</definedName>
    <definedName name="obl183">#REF!</definedName>
    <definedName name="obl1831">#REF!</definedName>
    <definedName name="obl1832">#REF!</definedName>
    <definedName name="obl184">#REF!</definedName>
    <definedName name="obl185">#REF!</definedName>
    <definedName name="obl186">#REF!</definedName>
    <definedName name="obl187">#REF!</definedName>
    <definedName name="_xlnm.Print_Area" localSheetId="14">'B.7. SILNOPROUD'!$A$1:$I$114</definedName>
    <definedName name="_xlnm.Print_Area" localSheetId="5">'B3.1.VODOVODNÍ PŘÍPOJKA'!$A$1:$J$43</definedName>
    <definedName name="_xlnm.Print_Area" localSheetId="6">'B3.2. VNITŘNÍ VODOVOD'!$A$1:$N$54</definedName>
    <definedName name="_xlnm.Print_Area" localSheetId="7">'B3.3. KANALIZAČNÍ PŘÍPOJKA'!$A$1:$J$28</definedName>
    <definedName name="_xlnm.Print_Area" localSheetId="8">'B3.4. VNITŘNÍ KANALIZACE'!$A$1:$N$57</definedName>
    <definedName name="_xlnm.Print_Area" localSheetId="9">'B3.5. DEŠŤOVÁ KANALIZACE'!$A$1:$J$72</definedName>
    <definedName name="_xlnm.Print_Area" localSheetId="11">'B5.1. VZT'!$A$1:$J$121</definedName>
    <definedName name="_xlnm.Print_Area" localSheetId="12">'B5.2. VZT CHLAZENÍ'!$A$1:$H$111</definedName>
    <definedName name="_xlnm.Print_Area" localSheetId="13">'B6. MaR'!$A$1:$G$60</definedName>
    <definedName name="_xlnm.Print_Area" localSheetId="15">'B8. EZS'!$A$1:$F$22</definedName>
    <definedName name="_xlnm.Print_Area" localSheetId="16">'C1. TLAKOVÁ KANALIZACE'!$A$1:$J$80</definedName>
    <definedName name="_xlnm.Print_Area" localSheetId="17">'C2. VEŘEJNÝ VODOVOD'!$A$1:$J$55</definedName>
    <definedName name="_xlnm.Print_Area" localSheetId="18">'C3. DIO'!$A$1:$J$22</definedName>
    <definedName name="_xlnm.Print_Area" localSheetId="4">'DEMOLICE A REGENERACE ÚZEMÍ'!$A$1:$H$33</definedName>
    <definedName name="_xlnm.Print_Area" localSheetId="2">'PŘIRÁŽKY'!$A$1:$F$12</definedName>
    <definedName name="_xlnm.Print_Area" localSheetId="1">'REKAPITULACE'!$A$1:$I$33</definedName>
    <definedName name="_xlnm.Print_Area" localSheetId="3">'STAVEBNÍ OBJEKT'!$A$1:$H$295</definedName>
    <definedName name="_xlnm.Print_Area" localSheetId="0">'Úvod'!$A$1:$J$43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rep_schem">#REF!</definedName>
    <definedName name="rozvržení_rozp">#REF!</definedName>
    <definedName name="S">#REF!</definedName>
    <definedName name="SO01_06___STAVEBNÍ_OBJEKT" localSheetId="14">#REF!</definedName>
    <definedName name="SO01_06___STAVEBNÍ_OBJEKT">'REKAPITULACE'!$A$4</definedName>
    <definedName name="ssss">#REF!</definedName>
    <definedName name="subslevy">#REF!</definedName>
    <definedName name="sumpok">#REF!</definedName>
    <definedName name="VN">'[5]SO 01 - 06 ELEKTROINSTALACE'!$B$9644</definedName>
    <definedName name="VO1">'[5]SO 01 - 06 ELEKTROINSTALACE'!$B$9644</definedName>
    <definedName name="VO2">'[5]SO 01 - 06 ELEKTROINSTALACE'!$B$9644</definedName>
    <definedName name="výpočty">#REF!</definedName>
    <definedName name="vystup">#REF!</definedName>
    <definedName name="Z_E1558AE0_C998_11D6_AA27_0050FC1C9776_.wvu.PrintArea" localSheetId="12" hidden="1">'B5.2. VZT CHLAZENÍ'!$A$1:$H$113</definedName>
    <definedName name="zahrnsazby">#REF!</definedName>
    <definedName name="zahrnslevy">#REF!</definedName>
  </definedNames>
  <calcPr fullCalcOnLoad="1"/>
</workbook>
</file>

<file path=xl/comments3.xml><?xml version="1.0" encoding="utf-8"?>
<comments xmlns="http://schemas.openxmlformats.org/spreadsheetml/2006/main">
  <authors>
    <author>Martin Fontan</author>
  </authors>
  <commentList>
    <comment ref="A1" authorId="0">
      <text>
        <r>
          <rPr>
            <b/>
            <sz val="8"/>
            <rFont val="Tahoma"/>
            <family val="0"/>
          </rPr>
          <t>Martin Fontan:</t>
        </r>
        <r>
          <rPr>
            <sz val="8"/>
            <rFont val="Tahoma"/>
            <family val="0"/>
          </rPr>
          <t xml:space="preserve">
Prázdné položky slouží k uživatelsky definovatelným přirážkám.</t>
        </r>
      </text>
    </comment>
  </commentList>
</comments>
</file>

<file path=xl/sharedStrings.xml><?xml version="1.0" encoding="utf-8"?>
<sst xmlns="http://schemas.openxmlformats.org/spreadsheetml/2006/main" count="3423" uniqueCount="1872">
  <si>
    <t>P0002271571111000010100m3     Polštář pod podkladním betonem ze štěrkopísku tříděného tl.150mm - uvnitř objektu, dostavba  a přístřešek                                                                                                                                                      01780000006457490000003490130000000581690000001221550000001745810000000000000000010076200000007397700000003164170000001924330000002309200000002393139000000003237000                  000006278825                                                0100001000000000073931</t>
  </si>
  <si>
    <t>211</t>
  </si>
  <si>
    <t>273311116</t>
  </si>
  <si>
    <t>Podkladní beton prostý B20</t>
  </si>
  <si>
    <t>P0211273311116000010100m3     Podkladní beton prostý B20                                                                                                                                                                                                                                     01340000001677620000001145860000000190980000000401050000000130720000000000000000065331200000001921880000000822030000000499930000000599920000006893071000000003129000                  000007766729                                                0100001000000000220296</t>
  </si>
  <si>
    <t>274311117</t>
  </si>
  <si>
    <t>Základový pas z betonu prostého B20 - základy přístřešku</t>
  </si>
  <si>
    <t>P0211274311117000010100m3     Základový pas z betonu prostého B20 - základy přístřešku                                                                                                                                                                                                       01340000000336170000000229610000000038270000000080360000000026190000000000000000014965370000000385110000000164720000000100180000000120210000001568665000000000627000                  000001577724                                                0100001000000000250186</t>
  </si>
  <si>
    <t>274311118</t>
  </si>
  <si>
    <t>Základový pas z betonu prostého B20 - podbetonování stávajících základů</t>
  </si>
  <si>
    <t>P0211274311118000010100m3     Základový pas z betonu prostého B20 - podbetonování stávajících základů                                                                                                                                                                                        01340000015889280000005038370000000839730000001763430000009087480000000000000000072893520000018202760000007785750000004735000000005682010000010698556000000003054000                  000007684798                                                0100001000000000350313</t>
  </si>
  <si>
    <t>274321311</t>
  </si>
  <si>
    <t>Základový pas BŽ20 - bez výztuže - základy přístavby</t>
  </si>
  <si>
    <t>P0011274321311000010100m3     Základový pas BŽ20 - bez výztuže - základy přístavby                                                                                                                                                                                                           01340000001660000000000906860000000151140000000317400000000435730000000000000000059998950000001901690000000813400000000494680000000593620000006356064000000002946000                  000007153002                                                0100001000000000215752</t>
  </si>
  <si>
    <t>274354111</t>
  </si>
  <si>
    <t>Bednění základových pásů - zřízení</t>
  </si>
  <si>
    <t xml:space="preserve">m2     </t>
  </si>
  <si>
    <t>P0211274354111000010050m2     Bednění základových pásů - zřízení                                                                                                                                                                                                                             01310000003090110000002288970000000381490000000801140000000000000000000000000000015844810000003540030000001514150000000920850000001105020000002247494000000007636000                  000000078086                                                0100001000000000029433</t>
  </si>
  <si>
    <t>274354211</t>
  </si>
  <si>
    <t>Bednění základových pásů - odstranění</t>
  </si>
  <si>
    <t>P0211274354211000010050m2     Bednění základových pásů - odstranění                                                                                                                                                                                                                          01310000001652540000001224100000000204020000000428440000000000000000000000000000000000000000001893150000000809740000000492460000000590950000000354569000000007636000                  000000000000                                                0100001000000000004643</t>
  </si>
  <si>
    <t>274361216</t>
  </si>
  <si>
    <t>Výztuž pásu základového z oceli 10505</t>
  </si>
  <si>
    <t xml:space="preserve">t      </t>
  </si>
  <si>
    <t>P0211274361216000010170t      Výztuž pásu základového z oceli 10505                                                                                                                                                                                                                          01330000005278400000003450110000000575020000001207540000000620750000000000000000031362910000006046930000002586410000001572960000001887550000004268824000000000101000                  000000101311                                                0100001000000004226558</t>
  </si>
  <si>
    <t>274362021</t>
  </si>
  <si>
    <t>Výztuž pásu základového ze svařovaných sítí KARI - KY50</t>
  </si>
  <si>
    <t>P0011274362021000010170t      Výztuž pásu základového ze svařovaných sítí KARI - KY50                                                                                                                                                                                                        01330000000066880000000049540000000008260000000017340000000000000000000000000000000687660000000076620000000032770000000019930000000023920000000083116000000000004000                  000000004212                                                0100001000000002077888</t>
  </si>
  <si>
    <t>2 Zvláštní zakládání,základy,zpevnění hornin CELKEM Kč:</t>
  </si>
  <si>
    <t>3 Svislé a komplet konstrukce</t>
  </si>
  <si>
    <t>311231197</t>
  </si>
  <si>
    <t>Zdivo nosné lícové z cihel plných - budou použity cihly z rozebrané původní zdi (zejména lícovky)</t>
  </si>
  <si>
    <t>P0011311231197000012100m3     Zdivo nosné lícové z cihel plných - budou použity cihly z rozebrané původní zdi (zejména lícovky)                                                                                                                                                              01420000005006650000003708630000000618100000001298020000000000000000000000000000018703490000005735620000002453260000001491980000001790380000002944575000000001227000                  000001311961                                                0100001000000000239982</t>
  </si>
  <si>
    <t>311265021</t>
  </si>
  <si>
    <t>Zdivo BS Klatovy tl. 300 - obvodové tepělně izolační IZO PLUS</t>
  </si>
  <si>
    <t>P0011311265021000012050m2     Zdivo BS Klatovy tl. 300 - obvodové tepělně izolační IZO PLUS                                                                                                                                                                                                  01420000005138910000003790520000000631750000001326680000000021710000000000000000019972830000005887130000002518070000001531390000001837670000003099887000000002317000                  000000695945                                                0100001000000000133789</t>
  </si>
  <si>
    <t>312231138</t>
  </si>
  <si>
    <t>Zdivo výplň cihelná - dozdívka/vyzdívka</t>
  </si>
  <si>
    <t>P0011312231138000012100m3     Zdivo výplň cihelná - dozdívka/vyzdívka                                                                                                                                                                                                                        01420000000527320000000390610000000065100000000136710000000000000000000000000000003528180000000604100000000258390000000157140000000188570000000465960000000000106000                  000000212119                                                0100001000000000439585</t>
  </si>
  <si>
    <t>317944313</t>
  </si>
  <si>
    <t>Nosník z válcovaného profilu I140 - překlady nad nově vzniklými otvory</t>
  </si>
  <si>
    <t>P0014317944313000012170t      Nosník z válcovaného profilu I140 - překlady nad nově vzniklými otvory                                                                                                                                                                                         01900000011050000000000000000000000000000000000000000000000000000000000000000000000000000000000000000000000000000000000000000000000000000000001105000000000000017000                  000000018530                                                0100001000000006500000</t>
  </si>
  <si>
    <t>317944330</t>
  </si>
  <si>
    <t>Zesílení/ náhrada kamenných konzol včetně probetonování</t>
  </si>
  <si>
    <t>P0014317944330000012170t      Zesílení/ náhrada kamenných konzol včetně probetonování                                                                                                                                                                                                        01900000026000000000000000000000000000000000000000000000000000000000000000000000000000000000000000000000000000000000000000000000000000000000002600000000000000026000                  000000028340                                                0100001000000010000000</t>
  </si>
  <si>
    <t>341321310</t>
  </si>
  <si>
    <t>Stěna parapetní z betonu železového BŽ20 - bez výztuže (z interiéru proveden jako pohledový)</t>
  </si>
  <si>
    <t>P0011341321310000012100m3     Stěna parapetní z betonu železového BŽ20 - bez výztuže (z interiéru proveden jako pohledový)                                                                                                                                                                   01340000000680400000000436540000000072760000000152790000000091060000000000000000010496490000000779460000000333390000000202760000000243310000001195635000000000497000                  000001206301                                                0100001000000000240570</t>
  </si>
  <si>
    <t>341351101</t>
  </si>
  <si>
    <t>Bednění stěn nosných jednostranné - zřízení</t>
  </si>
  <si>
    <t>P0003942941821000010050m2     Demontáž lešení těžkého řadového s podlážkami šířky &lt;2,5m, max. zatížení podlahové plochy 3kPa výška &lt;10m                                                                                                                                                      01170000006958960000005154790000000859130000001804180000000000000000000000000000000000000000007972190000003409890000002073770000002488530000001493115000000039841000                  000002191255                                                0100001000000000003748</t>
  </si>
  <si>
    <t>952901111</t>
  </si>
  <si>
    <t>Vyčištění budov bytové nebo občanské výstavby - zametení a umytí podlah, dlažeb, obkladů, schodů, vyčištění a umytí oken, dveří, zasklených a natíraných ploch a zařizovacích předmětů před před předáním, výška podlaží &lt;4m</t>
  </si>
  <si>
    <t>P0011952901111000010050m2     Vyčištění budov bytové nebo občanské výstavby - zametení a umytí podlah, dlažeb, obkladů, schodů, vyčištění a umytí oken, dveří, zasklených a natíraných ploch a zařizovacích předmětů před před předáním, výška podlaží &lt;4m                                   01520000005156780000003819830000000636640000001336940000000000000000000000000000000150130000005907600000002526820000001536720000001844060000001121451000000021850000                  000000001071                                                0100001000000000005132</t>
  </si>
  <si>
    <t>962032231</t>
  </si>
  <si>
    <t>Bourání zdiva nadzákladového z cihel pálených na MV či MVC nebo vybourání otvorů ve zdivu plochy &gt; 4 m2</t>
  </si>
  <si>
    <t>P0013962032231000010100m3     Bourání zdiva nadzákladového z cihel pálených na MV či MVC nebo vybourání otvorů ve zdivu plochy &gt; 4 m2                                                                                                                                                        01540000007459170000003562180000000593700000001246760000002650220000000000000000000863540000008545220000003654990000002222830000002667400000001686793000000002934000                  000000003847                                                0100001000000000057491</t>
  </si>
  <si>
    <t>962032245</t>
  </si>
  <si>
    <t>Bourání zdiva z cihel pálených na MC postupným rozebráním s ponecháním cihel pro následné použití při přezdění zdi</t>
  </si>
  <si>
    <t>P0013962032245000010100m3     Bourání zdiva z cihel pálených na MC postupným rozebráním s ponecháním cihel pro následné použití při přezdění zdi                                                                                                                                             01540000004062970000001934970000000322490000000677240000001450760000000000000000000418820000004654540000001990850000001210760000001452920000000913632000000001423000                  000000001866                                                0100001000000000064205</t>
  </si>
  <si>
    <t>962032641</t>
  </si>
  <si>
    <t>Bourání zdiva komínového nad střechou na maltu cementovou</t>
  </si>
  <si>
    <t>P0013962032641000010100m3     Bourání zdiva komínového nad střechou na maltu cementovou                                                                                                                                                                                                      01540000000617020000000457050000000076170000000159970000000000000000000000000000000000000000000706850000000302340000000183870000000220640000000132387000000000199000                  000000000000                                                0100001000000000066526</t>
  </si>
  <si>
    <t>963011512</t>
  </si>
  <si>
    <t>Bourání stropů z tvárnic pálených do nosníků ocelových včetně vybourání ocelových nosníků tl. do 180 mm - ocelové nosníky budou ponechány pro nové zastropení</t>
  </si>
  <si>
    <t>P0013963011512000010050m2     Bourání stropů z tvárnic pálených do nosníků ocelových včetně vybourání ocelových nosníků tl. do 180 mm - ocelové nosníky budou ponechány pro nové zastropení                                                                                                  01540000012090680000006600660000001100110000002310230000003179800000000000000000001996430000013851080000005924430000003603020000004323630000002793820000000013020000                  000000008893                                                0100001000000000021458</t>
  </si>
  <si>
    <t>963015105</t>
  </si>
  <si>
    <t>Odtranění stávajících podhledů z desek</t>
  </si>
  <si>
    <t>P0013963015105000010050m2     Odtranění stávajících podhledů z desek                                                                                                                                                                                                                         01540000003058640000002265660000000377610000000792980000000000000000000000000000000000000000003503980000001498730000000911480000001093770000000656262000000010235000                  000000000000                                                0100001000000000006412</t>
  </si>
  <si>
    <t>965042141</t>
  </si>
  <si>
    <t>Bourání mazanin na hurdiskových stropech tl. do 10cm, plochy přes 4 m2</t>
  </si>
  <si>
    <t>P0013965042141000010100m3     Bourání mazanin na hurdiskových stropech tl. do 10cm, plochy přes 4 m2                                                                                                                                                                                         01540000005337700000002658610000000443100000000930510000001748580000000000000000000000000000006114870000002615470000001590630000001908760000001145256000000000651000                  000000000000                                                0100001000000000175923</t>
  </si>
  <si>
    <t>965042145</t>
  </si>
  <si>
    <t>Odstranění škvárobetonu na střeše tl. do 15cm, plochy přes 4 m2</t>
  </si>
  <si>
    <t>P0013965042145000010100m3     Odstranění škvárobetonu na střeše tl. do 15cm, plochy přes 4 m2                                                                                                                                                                                                01540000008010650000003989950000000664990000001396480000002624210000000000000000000000000000009177000000003925220000002387170000002864610000001718764000000000977000                  000000000000                                                0100001000000000175923</t>
  </si>
  <si>
    <t>Bourání podkladů pod stávajícími podlahovými krytinami (beton, škvára,zemina) tl. přes 10cm, plochy přes 4 m2</t>
  </si>
  <si>
    <t>P0013965042241000010100m3     Bourání podkladů pod stávajícími podlahovými krytinami (beton, škvára,zemina) tl. přes 10cm, plochy přes 4 m2                                                                                                                                                  01540000030480890000015181970000002530330000005313690000009985240000000000000000000000000000034918910000014935640000009083310000010899970000006539980000000004559000                  000000000000                                                0100001000000000143452</t>
  </si>
  <si>
    <t>965081813</t>
  </si>
  <si>
    <t>Bourání dlažeb z keramických dlaždic</t>
  </si>
  <si>
    <t>P0013965081813000010050m2     Bourání dlažeb z keramických dlaždic                                                                                                                                                                                                                           01540000000737530000000348410000000058070000000121940000000267170000000000000000000000000000000844910000000361390000000219780000000263740000000158244000000002370000                  000000000000                                                0100001000000000006677</t>
  </si>
  <si>
    <t>965081820</t>
  </si>
  <si>
    <t>Demontáž podlahové krytiny lepené z PVC</t>
  </si>
  <si>
    <t>P0013965081820000017050m2     Demontáž podlahové krytiny lepené z PVC                                                                                                                                                                                                                        07760000001536790000001138360000000189730000000398430000000000000000000000000000000000000000002459850000001106490000000687250000000666110000000399664000000007865000                  000000000000                                                0100001000000000005082</t>
  </si>
  <si>
    <t>967031742</t>
  </si>
  <si>
    <t>Přisekání (špicování) plošné, zdiva z jakýchkoliv cihel pálených na jakoukoliv maltu cementovou tl. do 100 mm - příprava pro kontaktní zateplení při soklu (úprava v rámci sanace vlhkosti)</t>
  </si>
  <si>
    <t>P0013967031742000010050m2     Přisekání (špicování) plošné, zdiva z jakýchkoliv cihel pálených na jakoukoliv maltu cementovou tl. do 100 mm - příprava pro kontaktní zateplení při soklu (úprava v rámci sanace vlhkosti)                                                                    01540000001331630000000986390000000164400000000345240000000000000000000000000000000185780000001525520000000652500000000396830000000476190000000304293000000002407000                  000000000828                                                0100001000000000012642</t>
  </si>
  <si>
    <t>968062356</t>
  </si>
  <si>
    <t>Vybourání kompletních dřevěných oken špaletových zdvojených do 4 m2</t>
  </si>
  <si>
    <t>P0013968062356000010050m2     Vybourání kompletních dřevěných oken špaletových zdvojených do 4 m2                                                                                                                                                                                            01540000000875380000000648430000000108070000000226950000000000000000000000000000000411270000001002840000000428940000000260860000000313040000000228948000000001940000                  000000001832                                                0100001000000000011801</t>
  </si>
  <si>
    <t>968062460</t>
  </si>
  <si>
    <t>Vybourání dveřních zárubní včetně dveří plochy do 4 m2</t>
  </si>
  <si>
    <t>Montáž silnoproudých rozvodů CELKEM Kč:</t>
  </si>
  <si>
    <t>Číslo</t>
  </si>
  <si>
    <t>Položka</t>
  </si>
  <si>
    <t>Popis položky a výměry</t>
  </si>
  <si>
    <t>Měrná</t>
  </si>
  <si>
    <t>Počet</t>
  </si>
  <si>
    <t>Cena v Kč</t>
  </si>
  <si>
    <t>pol.</t>
  </si>
  <si>
    <t>ceníku</t>
  </si>
  <si>
    <t>jednotka</t>
  </si>
  <si>
    <t>měr. jedn.</t>
  </si>
  <si>
    <t>Celkem</t>
  </si>
  <si>
    <t>Jednotková</t>
  </si>
  <si>
    <t>m</t>
  </si>
  <si>
    <t>ks</t>
  </si>
  <si>
    <t>Vyvedení a upevnění výpustek  DN 15</t>
  </si>
  <si>
    <t>Armatury závitové, nástěnky K 247 1/2" pro ventil</t>
  </si>
  <si>
    <t>Tlakové zkoušky vodov.potrubí</t>
  </si>
  <si>
    <t>Proplach a desinfekce potrubí</t>
  </si>
  <si>
    <t xml:space="preserve">                                                                32</t>
  </si>
  <si>
    <t xml:space="preserve">Ochrana potrubí izolací MIRELON tl. 9-13mm    </t>
  </si>
  <si>
    <t>Baterie umyvadlové, stojánkové</t>
  </si>
  <si>
    <t>kpl</t>
  </si>
  <si>
    <t xml:space="preserve">                                                                25</t>
  </si>
  <si>
    <t>Rohový ventil T 67 1/2"</t>
  </si>
  <si>
    <t>REKAPITULACE PSV</t>
  </si>
  <si>
    <t>Kulové uzávěry KK 1/2"</t>
  </si>
  <si>
    <t xml:space="preserve">                            KK 1"</t>
  </si>
  <si>
    <t>Cirkulační čerpadlo Grundfos 3/4"</t>
  </si>
  <si>
    <t>Dvířka z PH 15/30</t>
  </si>
  <si>
    <t xml:space="preserve">                                                                40</t>
  </si>
  <si>
    <t>Zahradní ventil 1/2"</t>
  </si>
  <si>
    <t>Kulový uzávěr KKV 1/2"</t>
  </si>
  <si>
    <t xml:space="preserve">                          KKV 3/4"</t>
  </si>
  <si>
    <t xml:space="preserve">                          KKV 1"</t>
  </si>
  <si>
    <t xml:space="preserve">                          KKV 5/4"</t>
  </si>
  <si>
    <t>Premix Compact 3/4"</t>
  </si>
  <si>
    <t>B/3.2 - vnitřní vodovod</t>
  </si>
  <si>
    <t>potrubní rozvody</t>
  </si>
  <si>
    <t xml:space="preserve"> </t>
  </si>
  <si>
    <t>armatury na potrubí</t>
  </si>
  <si>
    <t>ohřívače TUV</t>
  </si>
  <si>
    <t>beztlaková baterie vanová</t>
  </si>
  <si>
    <t>automatické zapínání rychloohřevu</t>
  </si>
  <si>
    <t>Napojení na domovní přípojku</t>
  </si>
  <si>
    <t>výtokové armatury</t>
  </si>
  <si>
    <t>Premix Compact 1/2"</t>
  </si>
  <si>
    <t>tlačítko Geberit Bolero</t>
  </si>
  <si>
    <t>dálkové ovládání splachovače</t>
  </si>
  <si>
    <t>tlakové splachování Tempofix, sada se závěsným rámem pro keramiku</t>
  </si>
  <si>
    <t>centrální směšovací ventil Premix 1"</t>
  </si>
  <si>
    <t>Poznámka: nadzemní část rozvodů ve výdejním prostoru není předmětem výkazu, viz TZ. Splachování pisoárů je součástí sady uvedené v části B/3.4, zde tedy již nefiguruje. V kuchyňské části se počítá s přípravou v podobě rohových ventilů na zdi-samotné výtokové baterie jsou dodávkou technologie gastro. Splachování WC je uvedeno včetně závěsných rámů pro keramiku, protože se jedná o kompletní výrobek.</t>
  </si>
  <si>
    <t>Baterie nástěnné</t>
  </si>
  <si>
    <t>pojistný ventil T 1837</t>
  </si>
  <si>
    <t>redukční ventil</t>
  </si>
  <si>
    <t>zpětný ventil</t>
  </si>
  <si>
    <t>800 - 721</t>
  </si>
  <si>
    <t>B/3.4 - Kanalizace</t>
  </si>
  <si>
    <t>Poznámka: odpadní a připojovací potrubí ve výdejním prostoru není předmětem výkazu, dle technické zprávy. Zápachové uzávěrky v kuchyni jsou obvykle součástí dodávky gastro technologie. Lapače tuku a škrobu doporučené v projektu rovněž nejsou dodávkou ZTI.</t>
  </si>
  <si>
    <t>zemní práce</t>
  </si>
  <si>
    <t>1</t>
  </si>
  <si>
    <t>m3</t>
  </si>
  <si>
    <t>příplatek za lepivost</t>
  </si>
  <si>
    <t>lože pod potrubí z písku</t>
  </si>
  <si>
    <t>obsyp potrubí stěrkopískem</t>
  </si>
  <si>
    <t>zásyp sypaninou</t>
  </si>
  <si>
    <t>HT 40</t>
  </si>
  <si>
    <t>HT 50</t>
  </si>
  <si>
    <t>HT 63</t>
  </si>
  <si>
    <t>HT 75</t>
  </si>
  <si>
    <t>HT 110</t>
  </si>
  <si>
    <t>KG 110</t>
  </si>
  <si>
    <t>KG 125</t>
  </si>
  <si>
    <t>KG 160</t>
  </si>
  <si>
    <t>Vyvedení a upevnění odpad.výpustek  40-110</t>
  </si>
  <si>
    <t>Zkouška těsnosti kanalizace</t>
  </si>
  <si>
    <t>WC sedátko</t>
  </si>
  <si>
    <t>závěsný rám do SDK</t>
  </si>
  <si>
    <t>Umyvadlo Ideal Standard - SAN ReMo</t>
  </si>
  <si>
    <t>Sdružená podomítková zápach.uzávěrka HL405</t>
  </si>
  <si>
    <t>závěsný rám umyvadlový do SDK</t>
  </si>
  <si>
    <t>Pisoár JIKA Golem se zápachovou uzávěrkou a splachovací elektronikou, zdroj 12 V</t>
  </si>
  <si>
    <t>závěsný rám univerzální pisoárový do SDK</t>
  </si>
  <si>
    <t>Výlevka Ideal Standard - Brenda</t>
  </si>
  <si>
    <t>ostatní</t>
  </si>
  <si>
    <t>Ventilační hlavice HL 810</t>
  </si>
  <si>
    <t>přivzdušňovací ventil</t>
  </si>
  <si>
    <t>Podlahová vpusť JIVA 95-N, 600x400</t>
  </si>
  <si>
    <t>Podlahová vpusť JIVA 95-N, 400x300</t>
  </si>
  <si>
    <t>Podlahová vpusť JIVA 95-N, 800x300</t>
  </si>
  <si>
    <t>podlahová vpust ACO plast 150/150</t>
  </si>
  <si>
    <t>dvorní vpust Osma KGHL 606</t>
  </si>
  <si>
    <t>proplachovací kus Uponor T, DN 200+plastový poklop</t>
  </si>
  <si>
    <t>REKAPITULACE</t>
  </si>
  <si>
    <t>zařizovací předměty</t>
  </si>
  <si>
    <t>Pozice</t>
  </si>
  <si>
    <t>Název</t>
  </si>
  <si>
    <t>Mj</t>
  </si>
  <si>
    <t>Materiál</t>
  </si>
  <si>
    <t>Materiál celkem</t>
  </si>
  <si>
    <t>Montáž</t>
  </si>
  <si>
    <t>Montáž celkem</t>
  </si>
  <si>
    <t>Cena celkem</t>
  </si>
  <si>
    <t/>
  </si>
  <si>
    <t>Zařízení č.1</t>
  </si>
  <si>
    <t>Podstropní jednotka GEA</t>
  </si>
  <si>
    <t>1.001</t>
  </si>
  <si>
    <t>CAIRplus S 096.064, viz. nabídka č.</t>
  </si>
  <si>
    <t>KS</t>
  </si>
  <si>
    <t>VLOŽKA TLUMIČE HLUKU</t>
  </si>
  <si>
    <t>1.011</t>
  </si>
  <si>
    <t>200x620x1000 KM 120490.0</t>
  </si>
  <si>
    <t>200x620x1500 KM 120490.0</t>
  </si>
  <si>
    <t>DIFUZOROVÝ ANEMOSTAT</t>
  </si>
  <si>
    <t>1.041</t>
  </si>
  <si>
    <t>DLQ-AK-M 500</t>
  </si>
  <si>
    <t>VYÚSTKA</t>
  </si>
  <si>
    <t>1.042</t>
  </si>
  <si>
    <t>KV-K1-R1 1225 x 75 TPJ 48-12-95</t>
  </si>
  <si>
    <t>1.043</t>
  </si>
  <si>
    <t>KV-K1-R1 825 x 125 TPJ 48-12-95</t>
  </si>
  <si>
    <t>HLUKOVÁ IZOLACE POTRUBÍ</t>
  </si>
  <si>
    <t>DLE OZNAČENÍ NA VÝKRESU:</t>
  </si>
  <si>
    <t>IZOLACE POTRUBÍ DESKOU</t>
  </si>
  <si>
    <t>Z MIN. PLSTI TL. 60mm</t>
  </si>
  <si>
    <t>1.081</t>
  </si>
  <si>
    <t xml:space="preserve"> 1xPOLEP.AL FOLIÍ NA TRNY</t>
  </si>
  <si>
    <t>M2</t>
  </si>
  <si>
    <t>TEPELNÉ IZOLACE POTRUBÍ DLE</t>
  </si>
  <si>
    <t>OZNAČENÍ NA VÝKRESU:</t>
  </si>
  <si>
    <t>IZOLACE POTRUBÍ DESKOU Z MIN.</t>
  </si>
  <si>
    <t>PLSTI TL 40mm 1x POLEP.</t>
  </si>
  <si>
    <t>1.082</t>
  </si>
  <si>
    <t xml:space="preserve"> AL FOLIÍ NA TRNY</t>
  </si>
  <si>
    <t>PLSTI TL 40mm KONSTRUKCE</t>
  </si>
  <si>
    <t>1.083</t>
  </si>
  <si>
    <t xml:space="preserve"> Z POZINK. PLECHU</t>
  </si>
  <si>
    <t>ČTYŘHRANNÉ POTRUBÍ SKUPINY I.</t>
  </si>
  <si>
    <t>MATERIÁL POZINKOVANÝ PLECH</t>
  </si>
  <si>
    <t xml:space="preserve"> Trouby rovné se stranami nad 250 mm</t>
  </si>
  <si>
    <t xml:space="preserve"> Tvarovky se stranami přes 250 mm</t>
  </si>
  <si>
    <t>KRUHOVÉ POTRUBÍ SPIRO</t>
  </si>
  <si>
    <t xml:space="preserve"> DO PRŮMĚRU 280 30% TVAROVEK</t>
  </si>
  <si>
    <t>BM</t>
  </si>
  <si>
    <t xml:space="preserve"> DO PRŮMĚRU 400 10% TVAROVEK</t>
  </si>
  <si>
    <t xml:space="preserve"> DO PRŮMĚRU 560 50% TVAROVEK</t>
  </si>
  <si>
    <t>Zařízení č.1 - celkem</t>
  </si>
  <si>
    <t>Zařízení č.2</t>
  </si>
  <si>
    <t>2.001</t>
  </si>
  <si>
    <t>Gea ATPicco 10.05 IVBV, viz. nabídka č.</t>
  </si>
  <si>
    <t>ODSAVAČ PAR IMOS - celonerezové provedení</t>
  </si>
  <si>
    <t>2.002</t>
  </si>
  <si>
    <t>OPB 900x1200</t>
  </si>
  <si>
    <t>vč. lapačů tuku</t>
  </si>
  <si>
    <t>vč. osvětlení</t>
  </si>
  <si>
    <t>2.011</t>
  </si>
  <si>
    <t>200x245 KM 120490.0</t>
  </si>
  <si>
    <t>TLUMÍCÍ BUŇKA</t>
  </si>
  <si>
    <t>2.012</t>
  </si>
  <si>
    <t>G 200x500x1000 . 1</t>
  </si>
  <si>
    <t>TLUMIČ HLUKU</t>
  </si>
  <si>
    <t>2.013</t>
  </si>
  <si>
    <t>MAA 200/900 ED</t>
  </si>
  <si>
    <t>REGULAČNÍ KLAPKA</t>
  </si>
  <si>
    <t>2.021</t>
  </si>
  <si>
    <t>RKM 200x200 TPM 009/00.01</t>
  </si>
  <si>
    <t>2.022</t>
  </si>
  <si>
    <t>RKM 500x300 TPM 009/00.01</t>
  </si>
  <si>
    <t>VÝUSTKA IMOS</t>
  </si>
  <si>
    <t>2.041</t>
  </si>
  <si>
    <t>VK1-3 R1 560x140</t>
  </si>
  <si>
    <t>2.042</t>
  </si>
  <si>
    <t>VK-1.0-R1 280x140 TPJ 68-12-76</t>
  </si>
  <si>
    <t>TALÍŘOVÝ VENTIL</t>
  </si>
  <si>
    <t>2.043</t>
  </si>
  <si>
    <t>KK 160</t>
  </si>
  <si>
    <t>STĚNOVÁ MŘÍŽKA</t>
  </si>
  <si>
    <t>2.051</t>
  </si>
  <si>
    <t>SMU 20 UR  300x150 TPJ 48-12-80</t>
  </si>
  <si>
    <t>2.052</t>
  </si>
  <si>
    <t>SMU 20 UR  300x200 TPJ 48-12-80</t>
  </si>
  <si>
    <t>OHEBNÁ HADICE</t>
  </si>
  <si>
    <t>2.071</t>
  </si>
  <si>
    <t>SONOFLEX MO 160</t>
  </si>
  <si>
    <t>2.072</t>
  </si>
  <si>
    <t>SONOFLEX MO 203</t>
  </si>
  <si>
    <t>2.081</t>
  </si>
  <si>
    <t>2.082</t>
  </si>
  <si>
    <t xml:space="preserve"> KONSTRUKCE Z AL.PLECHU</t>
  </si>
  <si>
    <t>2.083</t>
  </si>
  <si>
    <t xml:space="preserve"> Trouby rovné se stranou do 250 mm</t>
  </si>
  <si>
    <t xml:space="preserve"> Tvarovky se stranou do 250 mm</t>
  </si>
  <si>
    <t xml:space="preserve"> DO PRŮMĚRU 200 50% TVAROVEK</t>
  </si>
  <si>
    <t>Zařízení č.2 - celkem</t>
  </si>
  <si>
    <t>Zařízení č.3</t>
  </si>
  <si>
    <t>VENTILÁTOR DO KRUH. POTRUBÍ</t>
  </si>
  <si>
    <t>3.001</t>
  </si>
  <si>
    <t>TD 350/125</t>
  </si>
  <si>
    <t>vč. doběhu DT3</t>
  </si>
  <si>
    <t>ZPĚTNÁ KLAPKA</t>
  </si>
  <si>
    <t>3.021</t>
  </si>
  <si>
    <t>RSK 125 ED</t>
  </si>
  <si>
    <t>3.041</t>
  </si>
  <si>
    <t>KK 125</t>
  </si>
  <si>
    <t>3.071</t>
  </si>
  <si>
    <t>SONOFLEX MO 127</t>
  </si>
  <si>
    <t xml:space="preserve"> DO PRŮMĚRU 140 20% TVAROVEK</t>
  </si>
  <si>
    <t>Zařízení č.3 - celkem</t>
  </si>
  <si>
    <t>Zařízení č.4</t>
  </si>
  <si>
    <t>4.001</t>
  </si>
  <si>
    <t>RM 200</t>
  </si>
  <si>
    <t>4.021</t>
  </si>
  <si>
    <t>RSK 200 ED</t>
  </si>
  <si>
    <t>4.041</t>
  </si>
  <si>
    <t>4.051</t>
  </si>
  <si>
    <t>4.052</t>
  </si>
  <si>
    <t>4.071</t>
  </si>
  <si>
    <t>4.072</t>
  </si>
  <si>
    <t xml:space="preserve"> DO PRŮMĚRU 200 30% TVAROVEK</t>
  </si>
  <si>
    <t>Zařízení č.4 - celkem</t>
  </si>
  <si>
    <t>Zařízení č.5</t>
  </si>
  <si>
    <t>Elektrická vzduchová clona GEA-LVZ</t>
  </si>
  <si>
    <t>5.001</t>
  </si>
  <si>
    <t>VIENTO L.B1E.1, viz. nabídka č. 26022097</t>
  </si>
  <si>
    <t>5.002</t>
  </si>
  <si>
    <t>VIENTO L.B2E.1, viz. nabídka č. 26022097</t>
  </si>
  <si>
    <t>Zařízení č.5 - celkem</t>
  </si>
  <si>
    <t>Popis výkonu</t>
  </si>
  <si>
    <t>Jednotka</t>
  </si>
  <si>
    <t>Dodávka
Kč</t>
  </si>
  <si>
    <t>Montáž
Kč</t>
  </si>
  <si>
    <t>Kč</t>
  </si>
  <si>
    <t>1.</t>
  </si>
  <si>
    <t>Rozvaděče</t>
  </si>
  <si>
    <t>Skříňové, celouzavřené, konstrukce z profilové oceli s plechovým pláštěm bez spojů, krytí min.IP43/20 (pokud nebude uvedeno jinak), dveře s uvnitř umístěnými závěsy, úhel otevření min.110°, uzávěry s rozvorovými zámky. Na vnitřní straně dveří namontována schránka na schemata. Kabelové přívody shora nebo zdola s odlehčením, kabely opatřit trvanlivými popiskami.
Povrchová úprava RAL 7032.</t>
  </si>
  <si>
    <t>Rozvodnice oceloplechové, stabilní konstrukce, s krycími panely, montáž přístrojů na DIN-lišty.
Rozvaděče budou dodány prodrátované, vybavené sběrnicemi. Všechna vedení z/do rozvaděče budou připojena na svorky. Vodiče v rozvaděči budou uloženy v krytých žlabech, zaplněnost max.70%. U flexibilních vedení žíly opatřit oky nebo koncovkami.
Náplň rozvaděčů musí být dodána od stejného výrobce u zařízení stejného charakteru (jističe, pojistky, stykače atd.), v případě stejných jmenovitých parametrů musí být použit i stejný výrobek. Všechna zařízení  a přístroje musí být nová. Všechny popisy na zařízeních budou v českém jazyce s výjimkou výrobních štítků.</t>
  </si>
  <si>
    <t>Rozvaděč  RR (viz.vlastní Specifikace)</t>
  </si>
  <si>
    <t>Rozvaděč  ER (viz.vlastní Specifikace)</t>
  </si>
  <si>
    <t>2.</t>
  </si>
  <si>
    <t>Osvětlení</t>
  </si>
  <si>
    <t xml:space="preserve">Musí být použita svítidla s technickými parametry a vhodným designem pro osvětlení příslušného prostoru, v souladu s návrhem interieru.  Závazná je hladina požadované osvětlenosti a další parametry, dané uvedenou kategorií osvětlovaného prostoru dle ČSN EN 12464-1 (36 0450). Všechna zářivková svítidla budou dodána s elektronickými předřadníky. 
Ve svítidlech musí být osazeny účinné a trvanlivé zdroje. V prostorech kancelářského charakteru  musí být použita zářivková svítidla s omezením oslnění (leštěná parabolická mřížka s úhlem clonění 60°) a se zdroji s indexem barevného podání Ra=85.
Pro osvětlení společných chodeb budou použita zářivková svítidla se zdroji s indexem barevného podání Ra=85.
Pro osvětlení technických prostor budou použita zářivková svítidla se zdroji s indexem barevného podání Ra=50.
</t>
  </si>
  <si>
    <t>A -výbojkové svítidlo, závěsné, leštěné, reflektorové, 1x57W TC-TELI,    elektronický stmívatelný předřadník DSI, typ COPA D 40969233 + 20968040, vč. LUXMATE příslušenství, ozn. 1 v knize svítidel</t>
  </si>
  <si>
    <t>A1 -příslušenství luxmate: stmívatelný digit.modul DSI-2IR</t>
  </si>
  <si>
    <t>A2 -příslušenství luxmate: přijímač IR</t>
  </si>
  <si>
    <t>A3 -příslušenství luxmate: vysílač IR dálkového ovládání</t>
  </si>
  <si>
    <t>DEMOLICE A REGENERACE ÚZEMÍ</t>
  </si>
  <si>
    <t>SOUPIS PRACÍ A DODÁVEK VČETNĚ OCENĚNÍ</t>
  </si>
  <si>
    <t>Popis položky</t>
  </si>
  <si>
    <t xml:space="preserve">Měr. </t>
  </si>
  <si>
    <t>Ceny v Kč</t>
  </si>
  <si>
    <t>položky</t>
  </si>
  <si>
    <t>Jedn.</t>
  </si>
  <si>
    <t>1 Zemní práce</t>
  </si>
  <si>
    <t>111212120</t>
  </si>
  <si>
    <t>Odstranění křovin okolo objektu</t>
  </si>
  <si>
    <t>113107200</t>
  </si>
  <si>
    <t>Řezání zpevněné plochy asfalt/beton tl. 100-150mm</t>
  </si>
  <si>
    <t>113108443</t>
  </si>
  <si>
    <t>Rozrytí zpevněné plochy - asfalt/beton, event. odstranění silničních panelů - prostor určený k regeneraci</t>
  </si>
  <si>
    <t>113108445</t>
  </si>
  <si>
    <t>Vytrhání původních kolejí - plocha stávající komunikace pod navrhovanou dostavbou objektu</t>
  </si>
  <si>
    <t xml:space="preserve">soubor </t>
  </si>
  <si>
    <t>113108520</t>
  </si>
  <si>
    <t>Sanace eventuálního znečištění území ropnými látkami - prostor určený k regeneraci (bude prověřeno v průběhu provedení prací)</t>
  </si>
  <si>
    <t>113153110</t>
  </si>
  <si>
    <t>Rozrytí zpevněné plochy ze štěrkpísku stabilizovaného - plocha stávající komunikace pod navrhovanou dostavbou objektu, s ponecháním jako materiálu vhodného pro zásypy</t>
  </si>
  <si>
    <t>114203101</t>
  </si>
  <si>
    <t>Rozrytí dlažeb pokládaných do betonu</t>
  </si>
  <si>
    <t>181301114</t>
  </si>
  <si>
    <t>Rozprostření zeminy v rovině nad 500m2 tl.15cm - prostor určený k regeneraci</t>
  </si>
  <si>
    <t>spec.</t>
  </si>
  <si>
    <t>Zemina vhodná jako podklad pod budoucí vrstvu ornice</t>
  </si>
  <si>
    <t>182413101</t>
  </si>
  <si>
    <t>Výsev trávníku</t>
  </si>
  <si>
    <t>182413102</t>
  </si>
  <si>
    <t>Válcování trávníku</t>
  </si>
  <si>
    <t>1 Zemní práce CELKEM Kč:</t>
  </si>
  <si>
    <t>9 Ostatní konstrukce a práce - bourání</t>
  </si>
  <si>
    <t>961044111</t>
  </si>
  <si>
    <t>Bourání základů z betonu prostého nebo vybourání otvorů v základech plochy &gt; 4 m2 - odstranění  základů  objektů dočasného zařízení staveniště</t>
  </si>
  <si>
    <t>965042241</t>
  </si>
  <si>
    <t>Bourání podkladů pod dlažby nebo litých celistvých dlažeb a mazanin beton. nebo z litého asfaltu tl. přes 10cm, plochy přes 4 m2 odstranění  podlahových konstrukcí objektů dočasného zařízení staveniště</t>
  </si>
  <si>
    <t>965049112</t>
  </si>
  <si>
    <t>Příplatek k ceně za bourání betonových mazanin se svařovanou sítí tl. přes 10 cm - odstranění  podlahových konstrukcí objektů dočasného zařízení staveniště</t>
  </si>
  <si>
    <t>979088212</t>
  </si>
  <si>
    <t>Nakládání suti</t>
  </si>
  <si>
    <t>979093112</t>
  </si>
  <si>
    <t>Odvoz a uložení suti na skládku, včetně skládkovného</t>
  </si>
  <si>
    <t>979093113</t>
  </si>
  <si>
    <t>Odvoz a uložení dřeva a objemného odpadu na skládku</t>
  </si>
  <si>
    <t>979093114</t>
  </si>
  <si>
    <t>Odvoz železa do kovošrotu</t>
  </si>
  <si>
    <t>979093115</t>
  </si>
  <si>
    <t>Odvoz kontaminované zeminy na skládku včetně skládkovného</t>
  </si>
  <si>
    <t>981011315</t>
  </si>
  <si>
    <t>Demolice budov, prováděné postupným rozebráním z cihel, kamene,smíšeného hrázděného zdiva, tvárnic na maltu vápenou nebo cementovápenou s podílem konstrukcí přes 25 do 30 % - objekty dočasného zařízení staveniště</t>
  </si>
  <si>
    <t>981011316</t>
  </si>
  <si>
    <t>Demolice budov, prováděné postupným rozebráním z cihel, kamene,smíšeného hrázděného zdiva, tvárnic na maltu vápenou nebo cementovápenou s podílem konstrukcí přes 25 do 30 % - sklad odpadků</t>
  </si>
  <si>
    <t>981131310</t>
  </si>
  <si>
    <t>Demolice hal prováděné postupným rozebráním z oceli - objekty dočasného zařízení staveniště</t>
  </si>
  <si>
    <t>981231112</t>
  </si>
  <si>
    <t>Demolice žump prováděné postupným rozebíráním - včetně sanace</t>
  </si>
  <si>
    <t>981231114</t>
  </si>
  <si>
    <t>Demolice podzemních prostor prováděné postupným rozebíráním - zděných (sklepní prostor) - budou ubourány konstrukce cca 1m pod úroveň upraveného terénu a zbytek bude ponechán - bude proveden zásyp s postupným hutněním</t>
  </si>
  <si>
    <t>981231200</t>
  </si>
  <si>
    <t>Odstranění oplocení z vlnitého plechu včetně ocelových sloupků v.&lt;2m - stávající oplocení dočasného zařízení staveniště</t>
  </si>
  <si>
    <t>9 Ostatní konstrukce a práce - bourání CELKEM Kč:</t>
  </si>
  <si>
    <t>Dodávka specifikace</t>
  </si>
  <si>
    <t>DEMOLICE A REGENERACE ÚZEMÍ CELKEM Kč:</t>
  </si>
  <si>
    <t>B -zářivkové svítidlo, přisazené, IP65, 1x80W T16, elektronický předřadník, typ FZ, ozn. 2 v knize svítidel</t>
  </si>
  <si>
    <t>B2  -zářivkové svítidlo, přisazené, IP65, 1x54W T16, elektronický předřadník, typ FZ, ozn. 10 v knize svítidel</t>
  </si>
  <si>
    <t>C -zářivkové svítidlo, přisazené opálové, IP50, 1x54W T16,    elektronický předřadník, typ PERLUCE O, ozn. 3 v knize svítidel</t>
  </si>
  <si>
    <t>CN-dtto s inverterem</t>
  </si>
  <si>
    <t>C2 -zářivkové svítidlo, přisazené opálové, IP50, 2x49W T16,    elektronický předřadník, typ PERLUCE O, ozn. 5 v knize svítidel</t>
  </si>
  <si>
    <t>C2N-dtto s inverterem</t>
  </si>
  <si>
    <t>D -zářivkové svítidlo, přisazené opálové, IP50, 2x18W TC-l, elektronický předřadník, typ PERLUCE O, ozn. 4 v knize svítidel</t>
  </si>
  <si>
    <t>E -zářivkové svítidlo, přisazené s parabolickou bivergentní mřížkou,    IP54, 2x49W T16, elektronický předřadník, typ PERLUCE D, ozn. 11 v knize svítidel</t>
  </si>
  <si>
    <t>F -zářivkové svítidlo, vestavný doWnlight, bezpečnostní tvrzené sklo,    IP67, 1x26W TC-T, elektronický předřadník, typ BEGA 6309 I, ozn. 6 v knize svítidel</t>
  </si>
  <si>
    <t>G -zářivkové svítidlo, vestavný doWnlight s facetovou optikou,    2x18W TC-DEL, elektronický předřadník, typ FD1000F, ozn. 7 v knize svítidel</t>
  </si>
  <si>
    <t>H -výbojkové svítidlo, zemní uplight s asymetrickou charakteristikou,    IP67, zvláštní provedení pro kotvení do betonu, 1x35W HIT, typ 8015R, ozn. 8 v knize svítidel</t>
  </si>
  <si>
    <t>I -výbojkové svítidlo, zemní uplight, IP67, zvláštní provedení pro    kotvení do betonu, 1x35W HIT, typ 8014R, ozn. 9 v knize svítidel</t>
  </si>
  <si>
    <t>SVÍTIDLA DODÁVANÁ V RÁMCI TÉTO PD:</t>
  </si>
  <si>
    <t>K -zářivkové svítidlo, přisazené, IP43, 1x36W</t>
  </si>
  <si>
    <t>L -zářivkové svítidlo, nástěnné, 2x18W, do venkovního prostoru</t>
  </si>
  <si>
    <t>M -zářivkové svítidlo, přisazené, IP43, 2x18W</t>
  </si>
  <si>
    <t>Technický standard: Svítidla LUXPLAN, PHILIPS</t>
  </si>
  <si>
    <t>3.</t>
  </si>
  <si>
    <t>Kabely</t>
  </si>
  <si>
    <t>Kabely celoplastové, s Cu jádry (CYKY). V případě požadavku budou použity flexibilní šňůry.
Kabely napájející protipožární zařízení budou provedeny s požární odolností za provozu 180 min (ČSN IEC 331). Kabely napájející jednotlivé spotřebiče v prostoru únikové cesty budou chráněny omítkou 10 mm nebo provedeny kabely se sníženou hořlavostí (ČSN IEC 332-3B). Další možností je provedení protipožárního atestovaného nástřiku těchto kabelů. Prostupy mezi požárními úseky a prostupy do kabelových prostor rozvaděčů budou utěsněny atestovanými protipožárními přepážkami (ucpávkami).</t>
  </si>
  <si>
    <t>CYKY 2Ax1,5 mm2</t>
  </si>
  <si>
    <t>CYKY 3Ax1,5 mm2</t>
  </si>
  <si>
    <t>CYKY 3Cx1,5 mm2</t>
  </si>
  <si>
    <t>CYKY 3Dx1,5 mm2</t>
  </si>
  <si>
    <t>CYKY 3Cx2,5 mm2</t>
  </si>
  <si>
    <t>CYKY 5Cx1,5 mm2</t>
  </si>
  <si>
    <t>CYKY 5Cx2,5 mm2</t>
  </si>
  <si>
    <t>CYKY 5Cx4 mm2</t>
  </si>
  <si>
    <t>CYKY 5Cx6 mm2</t>
  </si>
  <si>
    <t>CYKY 5Cx10 mm2</t>
  </si>
  <si>
    <t>CYKY 5Cx16 mm2</t>
  </si>
  <si>
    <t>CYKY 3x120+70 mm2</t>
  </si>
  <si>
    <t>Ovládání osvětlení LUXMATE</t>
  </si>
  <si>
    <t>Kabely celoplastové, CYKY 2Ax1,5 mm2</t>
  </si>
  <si>
    <t>Kabely celoplastové, CYKY 3Dx1,5 mm2</t>
  </si>
  <si>
    <t>CYA 70 mm2 zžl.</t>
  </si>
  <si>
    <t>Technický standard: Kablo Kladno</t>
  </si>
  <si>
    <t>4.</t>
  </si>
  <si>
    <t>Kabelové trasy</t>
  </si>
  <si>
    <t>Hlavní kabelová vedení budou ve vertikálních stoupacích trasách uložena pevně na roštech, v horizontálních trasách v nadzemních podlažích v galvanicky upravených žlabech, menší průřezy ve žlabech Mars či Merkur. Rozvod v 1.PP bude veden v trubkách. Rozvody v podhledech budou v galvanicky upravených žlabech, slabá kabelová vedení do průřezu 6 mm2  mohou být uložena v trubkách PVC. Podružné kabely budou uloženy v trubkách PVC v příčkách, ve žlabech či roštech galvanicky upravených v podhledu či v pevných trubkách v podlaze. Způsob uložení bude zvolen dle stavebního provedení místnosti.</t>
  </si>
  <si>
    <t>Žlab kabelový plechový plný 62x50</t>
  </si>
  <si>
    <t>Žlab kabelový plechový plný 125x50</t>
  </si>
  <si>
    <t>Žlab kabelový PVC 40x40</t>
  </si>
  <si>
    <t>Rošt kabelový RI-200mm</t>
  </si>
  <si>
    <t xml:space="preserve">Trubka d=23mm v podlaze </t>
  </si>
  <si>
    <t xml:space="preserve">Trubka d=29mm v podlaze </t>
  </si>
  <si>
    <t>5.</t>
  </si>
  <si>
    <t xml:space="preserve">Spínače, zásuvky atd. budou použity s technickými parametry a vhodným designem pro použití v příslušném prostoru, v souladu s návrhem interiéru. Barevné a povrchové provedení bude určeno před montáží. </t>
  </si>
  <si>
    <t>Instalační spínač 230V/10A, řaz. 01</t>
  </si>
  <si>
    <t>Instalační spínač 230V/10A, řaz. 05</t>
  </si>
  <si>
    <t>Instalační spínač 230V/10A, řaz. 06</t>
  </si>
  <si>
    <t>Instalační spínač 230V/10A, se signálkou</t>
  </si>
  <si>
    <t>Instalační spínač 230V/10A, řaz. 01, IP44</t>
  </si>
  <si>
    <t>Instalační spínač 230V/10A, řaz. 05, IP44</t>
  </si>
  <si>
    <t>Instalační spínač 230V/10A, řaz. 06, IP44</t>
  </si>
  <si>
    <t>Pohyb. spínač 0-180°</t>
  </si>
  <si>
    <t>Vypínač technologie kuchyně 400V/25A</t>
  </si>
  <si>
    <t>Instalační zásuvky 230V/16A</t>
  </si>
  <si>
    <t>Instalační dvojzásuvky 230V/16A</t>
  </si>
  <si>
    <t>Instalační zásuvky 230V/16A, IP44</t>
  </si>
  <si>
    <t>Uzamykatelná skříňka na zeď pro 3 spínače</t>
  </si>
  <si>
    <t>Technický standard: ABB Jablonec</t>
  </si>
  <si>
    <t>6.</t>
  </si>
  <si>
    <t>Hromosvod</t>
  </si>
  <si>
    <t>Objekt bude chráněn klasickým hromosvodem. Od jímacího vedení FeZn D=8mm budou vedeny svody přes zkušební svorky k základové uzemňovací soustavě. K hromosvodu budou připojeny všechny větší kovové části střechy, antény na střeše atd. Předpokládají se 4 svody.</t>
  </si>
  <si>
    <t xml:space="preserve">Vodič FeZn D=8mm </t>
  </si>
  <si>
    <t>Nekovová netříštivá trubka min. d=29mm (pro skrytý svod)</t>
  </si>
  <si>
    <t>Technický standard: ČS</t>
  </si>
  <si>
    <t>7.</t>
  </si>
  <si>
    <t>Uzemnění</t>
  </si>
  <si>
    <t>Anhydritová mazanina AFE20 tl.70mm</t>
  </si>
  <si>
    <t>Betonová mazanina B20 se sítí 50/50/2,5 tl.80mm</t>
  </si>
  <si>
    <t>Obkladové desky OSB tl. 20mm</t>
  </si>
  <si>
    <t>Bednění z OSB desek tl.25mm</t>
  </si>
  <si>
    <t>64000004</t>
  </si>
  <si>
    <t>23-dveře ocelové jednokřídlé typové Hörmann ZK-1 600/1970</t>
  </si>
  <si>
    <t>65000039</t>
  </si>
  <si>
    <t>23-kování ke dveřím - bezpečnostní</t>
  </si>
  <si>
    <t>Prosklený fasádní plášť Schuco - viz. B/1.13</t>
  </si>
  <si>
    <t>712000001</t>
  </si>
  <si>
    <t>712000002</t>
  </si>
  <si>
    <t>STAVEBNÍ OBJEKT CELKEM Kč:</t>
  </si>
  <si>
    <t>P0001174101101000011100m3     Zásyp obnaženého základu vně objektu s použitím výkopku se zhutnění po vrstvách 20cm                                                                                                                                                                           01030000000694770000000330890000000055150000000115810000000248070000000000000000000000000000000795920000000340440000000207040000000248450000000149069000000001921000                  000000000000                                                0100001000000000007760</t>
  </si>
  <si>
    <t>174101102</t>
  </si>
  <si>
    <t>Zásyp obnaženého základu uvnitř objektu s použitím výkopku se zhutnění po vrstvách 20cm</t>
  </si>
  <si>
    <t>P0001174101102000011100m3     Zásyp obnaženého základu uvnitř objektu s použitím výkopku se zhutnění po vrstvách 20cm                                                                                                                                                                        01030000002421260000001669530000000278260000000584340000000167400000000000000000000000000000002773800000001186420000000721540000000865840000000519506000000002374000                  000000000000                                                0100001000000000021883</t>
  </si>
  <si>
    <t>175101001</t>
  </si>
  <si>
    <t>Podkladek z betonu ve spádu vyztužený sítí</t>
  </si>
  <si>
    <t xml:space="preserve">m      </t>
  </si>
  <si>
    <t>P0001175101001000011001m      Podkladek z betonu ve spádu vyztužený sítí                                                                                                                                                                                                                     01030000004878810000003613930000000602320000001264880000000000000000000000000000003879600000005589170000002390620000001453890000001744660000001434758000000004012000                  000000247240                                                0100001000000000035762</t>
  </si>
  <si>
    <t>175101100</t>
  </si>
  <si>
    <t>Provedení lůžka pro drenání trubku z geotextilie</t>
  </si>
  <si>
    <t>P0001175101100000011001m      Provedení lůžka pro drenání trubku z geotextilie                                                                                                                                                                                                               01030000000614850000000455440000000075910000000159400000000000000000000000000000001480430000000704370000000301280000000183220000000219870000000279964000000004012000                  000000001444                                                0100001000000000006978</t>
  </si>
  <si>
    <t>175101101</t>
  </si>
  <si>
    <t>Obsyp potrubí štěrkem frakce 8-16 včetně dodání štěrkopísku - drenážní trubka je vykázána v části DEŠŤOVÁ KANALIZACE</t>
  </si>
  <si>
    <t>P0001175101101000011001m      Obsyp potrubí štěrkem frakce 8-16 včetně dodání štěrkopísku - drenážní trubka je vykázána v části DEŠŤOVÁ KANALIZACE                                                                                                                                           01030000000922270000000683160000000113860000000239110000000000000000000000000000001859560000001056550000000451910000000274840000000329800000000383839000000004012000                  000001005006                                                0100001000000000009567</t>
  </si>
  <si>
    <t>175101102</t>
  </si>
  <si>
    <t>Zásyp drenáže výkopkem cca výšky 20cm</t>
  </si>
  <si>
    <t>P0001175101102000011001m      Zásyp drenáže výkopkem cca výšky 20cm                                                                                                                                                                                                                          01030000000922270000000683160000000113860000000239110000000000000000000000000000000000000000001056550000000451910000000274840000000329800000000197882000000004012000                  000000000000                                                0100001000000000004932</t>
  </si>
  <si>
    <t>175101105</t>
  </si>
  <si>
    <t>Okapní chodníček z valounů výšky 10cm</t>
  </si>
  <si>
    <t>P0001175101105000011001m      Okapní chodníček z valounů výšky 10cm                                                                                                                                                                                                                          01030000000922270000000683160000000113860000000239110000000000000000000000000000001073210000001056550000000451910000000274840000000329800000000305203000000004012000                  000000335002                                                0100001000000000007607</t>
  </si>
  <si>
    <t>175101110</t>
  </si>
  <si>
    <t>Lemování okapního chodníčku ocelovým plechem tl. 6mm</t>
  </si>
  <si>
    <t>P0001175101110000011001m      Lemování okapního chodníčku ocelovým plechem tl. 6mm                                                                                                                                                                                                           01030000000943420000000698830000000116470000000244590000000000000000000000000000010136220000001080780000000462280000000281140000000337370000001216042000000004104000                  000000032832                                                0100001000000000029631</t>
  </si>
  <si>
    <t>2 Zvláštní zakládání,základy,zpevnění hornin</t>
  </si>
  <si>
    <t>271571111</t>
  </si>
  <si>
    <t>Polštář pod podkladním betonem ze štěrkopísku tříděného tl.150mm - uvnitř objektu, dostavba  a přístřešek</t>
  </si>
  <si>
    <t>P0013978900060000014050m2     Demontáž stěn/příček z plechu včetně dveří - příčky na WC                                                                                                                                                                                                      07670000000879860000000651740000000108620000000228110000000000000000000000000000000000000000001408330000000633500000000393470000000381360000000228819000000001491000                  000000000000                                                0100001000000000015347</t>
  </si>
  <si>
    <t>978900065</t>
  </si>
  <si>
    <t>Demontáž stávajících mříží</t>
  </si>
  <si>
    <t>P0013978900065000014050m2     Demontáž stávajících mříží                                                                                                                                                                                                                                     07670000000483240000000150090000000025010000000052530000000280630000000000000000000676010000000773500000000347930000000216110000000209460000000193275000000002088000                  000000000965                                                0100001000000000009256</t>
  </si>
  <si>
    <t>978900070</t>
  </si>
  <si>
    <t>Demontáž stávajícího žebříku na střechu</t>
  </si>
  <si>
    <t>P0013978900070000014600kus    Demontáž stávajícího žebříku na střechu                                                                                                                                                                                                                        07670000000032850000000014380000000002400000000005030000000013440000000000000000000032380000000052580000000023650000000014690000000014240000000011780000000000100000                  000000000046                                                0100001000000000011780</t>
  </si>
  <si>
    <t>P0002979088212000010170t      Nakládání suti                                                                                                                                                                                                                                                 01550000008739160000001617690000000269610000000566190000001650130000004905150000000000000000009885740000004194800000002586790000003104150000001862490000000027900000                  000000000000                                                0100001000000000006676</t>
  </si>
  <si>
    <t>Odvoz a uložení suti na skládku (s použitím kontejneru)</t>
  </si>
  <si>
    <t>P0006979093112000010170t      Odvoz a uložení suti na skládku (s použitím kontejneru)                                                                                                                                                                                                        01550000100440000000000000000000000000000000000000000000000000000000000000000000000000000000000000000000000000000000000000000000000000000000010044000000000025110000                  000000000000                                                0100001000000000040000</t>
  </si>
  <si>
    <t>P0006979093113000010170t      Odvoz a uložení dřeva a objemného odpadu na skládku                                                                                                                                                                                                            01550000030690000000000000000000000000000000000000000000000000000000000000000000000000000000000000000000000000000000000000000000000000000000003069000000000002790000                  000000000000                                                0100001000000000110000</t>
  </si>
  <si>
    <t>711 Izolace proti vodě</t>
  </si>
  <si>
    <t>711111001</t>
  </si>
  <si>
    <t>Izolace vodorovná - natavený modifikovaný asfaltový pás 2x</t>
  </si>
  <si>
    <t>P7711711111001000011050m2     Izolace vodorovná - natavený modifikovaný asfaltový pás 2x                                                                                                                                                                                                     07100000012927990000009576290000001596050000003351700000000000000000000000000000080407300000020693050000009308150000005781400000005603510000011402833000000023266000                  000000268024                                                0100001000000000049011</t>
  </si>
  <si>
    <t>711111002</t>
  </si>
  <si>
    <t>Izolace svislá - natavený modifikovaný asfaltový pás</t>
  </si>
  <si>
    <t>P7711711111002000011050m2     Izolace svislá - natavený modifikovaný asfaltový pás                                                                                                                                                                                                           07100000001130770000000837610000000139600000000293160000000000000000000000000000003516480000001809950000000814150000000505680000000490120000000645720000000002035000                  000000011722                                                0100001000000000031731</t>
  </si>
  <si>
    <t>711111005</t>
  </si>
  <si>
    <t>Izolace detail - osazení systémových průchodek</t>
  </si>
  <si>
    <t>P7711711111005000011650soubor Izolace detail - osazení systémových průchodek                                                                                                                                                                                                                 07100000007200000000000000000000000000000000000000000000000000000000000000000000000000000000000000000000000000000000000000000000000000000000000720000000000000900000                  000000005184                                                0100001000000000080000</t>
  </si>
  <si>
    <t>711145000</t>
  </si>
  <si>
    <t>Sanace vlhkosti stávajícího zdiva - Bitumenová izolační stěrka 5kg/m2 včetně vyztužení koutů a nároží - vnější stěny</t>
  </si>
  <si>
    <t>P7711711145000000011050m2     Sanace vlhkosti stávajícího zdiva - Bitumenová izolační stěrka 5kg/m2 včetně vyztužení koutů a nároží - vnější stěny                                                                                                                                           07100000022000000000000000000000000000000000000000000000000000000000000000000000000000000000000000000000000000000000000000000000000000000000002200000000000004000000                  000000001600                                                0100001000000000055000</t>
  </si>
  <si>
    <t>711145001</t>
  </si>
  <si>
    <t>Sanace vlhkosti stávajícího zdiva - zateplení soklu extrudovaným polystyrenem</t>
  </si>
  <si>
    <t>P7711711145001000011050m2     Sanace vlhkosti stávajícího zdiva - zateplení soklu extrudovaným polystyrenem                                                                                                                                                                                  07100000017655000000000000000000000000000000000000000000000000000000000000000000000000000000000000000000000000000000000000000000000000000000001765500000000003210000                  000000001284                                                0100001000000000055000</t>
  </si>
  <si>
    <t>711145010</t>
  </si>
  <si>
    <t>Sanace vlhkosti stávajícího zdiva - Minerální izolační stěrka 5kg/m2 s pojivem odolným vůči síranům včetně vyztužení koutů a nároží - vnější stěny</t>
  </si>
  <si>
    <t>P7711711145010000011050m2     Sanace vlhkosti stávajícího zdiva - Minerální izolační stěrka 5kg/m2 s pojivem odolným vůči síranům včetně vyztužení koutů a nároží - vnější stěny                                                                                                             07100000022000000000000000000000000000000000000000000000000000000000000000000000000000000000000000000000000000000000000000000000000000000000002200000000000004000000                  000000001600                                                0100001000000000055000</t>
  </si>
  <si>
    <t>711146000</t>
  </si>
  <si>
    <t>Sanace vlhkosti stávajícího zdiva - beranění plechů do spáry mezi cihlami tl. zdiva 0,5-0,6m</t>
  </si>
  <si>
    <t>P7711711146000000011050m2     Sanace vlhkosti stávajícího zdiva - beranění plechů do spáry mezi cihlami tl. zdiva 0,5-0,6m                                                                                                                                                                   07100000115500000000000000000000000000000000000000000000000000000000000000000000000000000000000000000000000000000000000000000000000000000000011550000000000003500000                  000000001400                                                0100001000000000330000</t>
  </si>
  <si>
    <t>711146010</t>
  </si>
  <si>
    <t>Sanace vlhkosti stávajícího zdiva - utěsnění spáry u beraněných plechů na vnější fasádě izolační maltou</t>
  </si>
  <si>
    <t>P7711711146010000011001m      Sanace vlhkosti stávajícího zdiva - utěsnění spáry u beraněných plechů na vnější fasádě izolační maltou                                                                                                                                                        07100000019500000000000000000000000000000000000000000000000000000000000000000000000000000000000000000000000000000000000000000000000000000000001950000000000013000000                  000000005200                                                0100001000000000015000</t>
  </si>
  <si>
    <t>711147000</t>
  </si>
  <si>
    <t>Sanace vlhkosti stávajícího zdiva - stěny v interiéru Minerální izolační stěrka 5kg/m2 s pojivem odolným vůči síranům včetně vyztužení koutů a nároží</t>
  </si>
  <si>
    <t>P7711711147000000011050m2     Sanace vlhkosti stávajícího zdiva - stěny v interiéru Minerální izolační stěrka 5kg/m2 s pojivem odolným vůči síranům včetně vyztužení koutů a nároží                                                                                                          07100000030250000000000000000000000000000000000000000000000000000000000000000000000000000000000000000000000000000000000000000000000000000000003025000000000005500000                  000000002200                                                0100001000000000055000</t>
  </si>
  <si>
    <t>711 Izolace proti vodě CELKEM Kč:</t>
  </si>
  <si>
    <t>P0011341351101000012050m2     Bednění stěn nosných jednostranné - zřízení                                                                                                                                                                                                                    01310000000171810000000076710000000012780000000026850000000065640000000002620000000165410000000196830000000084190000000051200000000061440000000053405000000000174000                  000000001192                                                0100001000000000030692</t>
  </si>
  <si>
    <t>341351102</t>
  </si>
  <si>
    <t>Bednění stěn nosných jednostranné - odstranění</t>
  </si>
  <si>
    <t>P0011341351102000012050m2     Bednění stěn nosných jednostranné - odstranění                                                                                                                                                                                                                 01310000000112580000000044500000000007420000000015570000000052510000000000000000000000000000000128970000000055160000000033550000000040260000000024155000000000174000                  000000000000                                                0100001000000000013882</t>
  </si>
  <si>
    <t>341351105</t>
  </si>
  <si>
    <t>Bednění stěn nosných dvoustranné (z interiéru provedeno jako pohledové) - zřízení</t>
  </si>
  <si>
    <r>
      <t xml:space="preserve">Plastové potrubí Hostalen PN 16 -  20
</t>
    </r>
    <r>
      <rPr>
        <i/>
        <sz val="9"/>
        <rFont val="Arial Narrow CE"/>
        <family val="2"/>
      </rPr>
      <t>vč. upevňovacího materiálu, tvarovek, kompenzátorů</t>
    </r>
  </si>
  <si>
    <r>
      <t xml:space="preserve">geberit duofix, se závěsným rámem pro keramiku
</t>
    </r>
    <r>
      <rPr>
        <i/>
        <sz val="9"/>
        <rFont val="Arial Narrow CE"/>
        <family val="2"/>
      </rPr>
      <t>vč. montáže a zapojení</t>
    </r>
  </si>
  <si>
    <r>
      <t xml:space="preserve">El. ohřívač 15 l
</t>
    </r>
    <r>
      <rPr>
        <i/>
        <sz val="9"/>
        <rFont val="Arial Narrow CE"/>
        <family val="2"/>
      </rPr>
      <t>montáž a zapojení</t>
    </r>
  </si>
  <si>
    <r>
      <t xml:space="preserve">Zásobníkový ohřívač 400 l
</t>
    </r>
    <r>
      <rPr>
        <i/>
        <sz val="9"/>
        <rFont val="Arial Narrow CE"/>
        <family val="2"/>
      </rPr>
      <t>montáž a zapojení</t>
    </r>
  </si>
  <si>
    <t>B3.2. VNITŘNÍ VODOVOD</t>
  </si>
  <si>
    <t>B3.2. VNITŘNÍ VODOVOD CELKEM Kč:</t>
  </si>
  <si>
    <t>2</t>
  </si>
  <si>
    <t>3</t>
  </si>
  <si>
    <t>4</t>
  </si>
  <si>
    <t>5</t>
  </si>
  <si>
    <t>6</t>
  </si>
  <si>
    <t>7</t>
  </si>
  <si>
    <t>8</t>
  </si>
  <si>
    <t>9</t>
  </si>
  <si>
    <t>Armatury na potrubí</t>
  </si>
  <si>
    <t>Armatury na potrubí CELKEM Kč:</t>
  </si>
  <si>
    <t>Výtokové armatury</t>
  </si>
  <si>
    <t>Výtokové armatury CELKEM Kč:</t>
  </si>
  <si>
    <t>Ohřívače TUV</t>
  </si>
  <si>
    <t>Ohřívače TUV CELKEM Kč: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</si>
  <si>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</si>
  <si>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</si>
  <si>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</si>
  <si>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</si>
  <si>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</si>
  <si>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</si>
  <si>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</si>
  <si>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</si>
  <si>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</si>
  <si>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</si>
  <si>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</si>
  <si>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</si>
  <si>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</si>
  <si>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</si>
  <si>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</si>
  <si>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</si>
  <si>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</si>
  <si>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</si>
  <si>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</si>
  <si>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</si>
  <si>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</si>
  <si>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</si>
  <si>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</si>
  <si>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</si>
  <si>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</si>
  <si>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</si>
  <si>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</si>
  <si>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B/3.5 - dešťová kanalizace</t>
  </si>
  <si>
    <t>Rozprostření zemin v rov./sklonu 1:5, tl. do 15 cm</t>
  </si>
  <si>
    <t>Založení trávníku parkového výsevem v rovině</t>
  </si>
  <si>
    <t>drenážní systém</t>
  </si>
  <si>
    <t>drenážní potrubí</t>
  </si>
  <si>
    <t>drenážní potrubí tuhé DN 100 opti-drain</t>
  </si>
  <si>
    <t>flexi potrubí bez perforace DN 100 FF-drain</t>
  </si>
  <si>
    <t>spojovací tvarovky</t>
  </si>
  <si>
    <t>Kladení drenážního potrubí z plastických hmot</t>
  </si>
  <si>
    <t>drenážní šachty</t>
  </si>
  <si>
    <t>šachta opti-control PVC DN 315</t>
  </si>
  <si>
    <t>nástavná trubka DN 315</t>
  </si>
  <si>
    <t>šachtový poklop litina pro B125</t>
  </si>
  <si>
    <t>ucpávky a redukce</t>
  </si>
  <si>
    <t>montáž revizních šachet plastových</t>
  </si>
  <si>
    <t>Osazení poklopů litinových s rámem do 50 kg</t>
  </si>
  <si>
    <t>dešťová kanalizace</t>
  </si>
  <si>
    <t>potrubí</t>
  </si>
  <si>
    <t>PVC potrubí hrdlové hladké DN 160 SN 8</t>
  </si>
  <si>
    <t>Montáž trubek z tvrdého PVC ve výkopu 160 mm</t>
  </si>
  <si>
    <t>PVC potrubí hrdlové hladké DN 110 SN 4</t>
  </si>
  <si>
    <t>Montáž trubek z tvrdého PVC ve výkopu 110 mm</t>
  </si>
  <si>
    <t>PVC tvarovky jednoosé</t>
  </si>
  <si>
    <t>Montáž tvarovek jednoos. z PVC DN 160</t>
  </si>
  <si>
    <t>PVC odbočky</t>
  </si>
  <si>
    <t>Montáž tvarovek odboč. gumový kroužek DN 160</t>
  </si>
  <si>
    <t>Zkouška těsnosti kanalizace DN do 200, vodou</t>
  </si>
  <si>
    <t>revizní šachty</t>
  </si>
  <si>
    <t>Osma PVC šachtové dno DN 400/160, typ RVD-PPL</t>
  </si>
  <si>
    <t>Osma PVC šachtová roura DN 400, dl. 1000</t>
  </si>
  <si>
    <t>Osma RVTEL teleskop s litinovým poklopem, B125 bez odvětrání</t>
  </si>
  <si>
    <t>záslepka DN 160</t>
  </si>
  <si>
    <t>Kompletace, osazení, rektifikace PVC šachty</t>
  </si>
  <si>
    <t>štěrbinové žlaby</t>
  </si>
  <si>
    <t>nerez štěrbinové žlaby ACO, standartní okraj</t>
  </si>
  <si>
    <t>odtokové místo DN 110</t>
  </si>
  <si>
    <t>montáž a rektifikace žlabu, vč. obetonování</t>
  </si>
  <si>
    <t>lapače střešních splavenin</t>
  </si>
  <si>
    <t>lapač střešních splavenin, litina. Osma KGHL 660</t>
  </si>
  <si>
    <t>montáž a napojení lapače</t>
  </si>
  <si>
    <t>napojení na stávající šachtu</t>
  </si>
  <si>
    <t>vyčištění a zednické opravy šachty</t>
  </si>
  <si>
    <t>šachtová vložka Osma KGF S/B</t>
  </si>
  <si>
    <t>Osazení poklopu s rámem do 100 kg, vč. lit.poklopu 600 x 600</t>
  </si>
  <si>
    <t>Drenážní systém</t>
  </si>
  <si>
    <t>Drenážní systém CELKEM Kč:</t>
  </si>
  <si>
    <t>Dešťová kanalizace</t>
  </si>
  <si>
    <t>Dešťová kanalizace CELKEM Kč:</t>
  </si>
  <si>
    <t>B3.5. DEŠŤOVÁ KANALIZACE CELKEM Kč:</t>
  </si>
  <si>
    <t>C3 - dopravně inženýrská opatření</t>
  </si>
  <si>
    <t>dopravní značka dočasná, pronájem 5 dnů</t>
  </si>
  <si>
    <t>podstavec pod dopravní značku, pronájem 5 dnů</t>
  </si>
  <si>
    <t>demontáž</t>
  </si>
  <si>
    <t>směrovací "světelná sada", 3 ks stojanů, vč. zdroje; pronájem 5 dnů</t>
  </si>
  <si>
    <t>vodící kolejnice Klemmfix, pronájem 5 dnů</t>
  </si>
  <si>
    <t>směrovací deska Leitboy, pronájem 5 dnů</t>
  </si>
  <si>
    <t>žlutá čára přerušovaná V2b, zřízení a odstranění</t>
  </si>
  <si>
    <t>mobilní zábrany dl 2.5m, pronájem 5 dnů</t>
  </si>
  <si>
    <t>doprava</t>
  </si>
  <si>
    <t>km</t>
  </si>
  <si>
    <t>celkem</t>
  </si>
  <si>
    <t>C1-Tlaková kanalizace</t>
  </si>
  <si>
    <t>87124-1111</t>
  </si>
  <si>
    <t>Montáž potrubí z trub HDPE 90</t>
  </si>
  <si>
    <t>Montáž tvarovek litinových DN80</t>
  </si>
  <si>
    <t>Osazení čerpací šachty</t>
  </si>
  <si>
    <t>89441-1111</t>
  </si>
  <si>
    <t>Zřízení šachet skružových</t>
  </si>
  <si>
    <t>Uklidňovací šachta:</t>
  </si>
  <si>
    <t>Skruže Prefa Brno</t>
  </si>
  <si>
    <t>TBW-Q.1 63/10</t>
  </si>
  <si>
    <t>TBV-Q.1 63/6</t>
  </si>
  <si>
    <t>TBR-Q.1 100-63/58</t>
  </si>
  <si>
    <t>TBS-Q.1 100-100</t>
  </si>
  <si>
    <t>TBZ-Q.1 100/60</t>
  </si>
  <si>
    <t>obklad žulou</t>
  </si>
  <si>
    <t>litinový poklop Saint-Gobain Rexel DN600 vzor Praha</t>
  </si>
  <si>
    <t>Potrubí z HDPE 90</t>
  </si>
  <si>
    <t>Identifikační vodič měď 1,5mm</t>
  </si>
  <si>
    <t>Čistící (revizní) šachta</t>
  </si>
  <si>
    <t xml:space="preserve">Vystrojení čistící šachty - základní přímé provedení                     </t>
  </si>
  <si>
    <t>Vystrojení čistící šachty - základní provedení 45°</t>
  </si>
  <si>
    <t>Vystrojení čistící šachty - provedení s koncovkou MUT, přímé</t>
  </si>
  <si>
    <t>Vystrojení čistící šachty - provedení s koncovkou MUT, 45°</t>
  </si>
  <si>
    <t>Čerpací stanice</t>
  </si>
  <si>
    <t>131100110RAB</t>
  </si>
  <si>
    <t>132200010RAC</t>
  </si>
  <si>
    <t>122202509R00</t>
  </si>
  <si>
    <t>Příplatek za lepivost pro hor. 3</t>
  </si>
  <si>
    <t>174101101R00</t>
  </si>
  <si>
    <t>Zásyp jam, rýh, šachet se zhutněním</t>
  </si>
  <si>
    <t>chránicí a větrací potrubí</t>
  </si>
  <si>
    <t>PVC potrubí Osma, hrdlové hladké DN 110, SN 4</t>
  </si>
  <si>
    <t>Kolena Osma KGB 45° DN 110</t>
  </si>
  <si>
    <t>Montáž tvarovek jednoos. z PVC gum.kroužek DN 110</t>
  </si>
  <si>
    <t>PVC potrubí Osma, hrdlové hladké DN 200, SN 8</t>
  </si>
  <si>
    <t>Montáž trubek z tvrdého PVC ve výkopu 200 mm</t>
  </si>
  <si>
    <t>Kolena Osma KGB 45 a 87° DN 200</t>
  </si>
  <si>
    <t>Montáž tvarovek jednoos. z PVC gum.kroužek DN 200</t>
  </si>
  <si>
    <t>zaváděcí ocelové lanko 6.3 mm</t>
  </si>
  <si>
    <t>stavební příprava</t>
  </si>
  <si>
    <t>Podkladní vrstva ze štěrkopísku do 20 cm</t>
  </si>
  <si>
    <t>vyrovnávací beton B12.5</t>
  </si>
  <si>
    <t>ŽB stropní deska, B 30, výztuž 150 kg/m3, podpěrná kce</t>
  </si>
  <si>
    <t>čerpací stanice, dodávka BMTO dle specifikace v TZ, včetně vystrojení, čerpadel, elektroinstalace, ovládání, doprava montáž a zprovoznění.</t>
  </si>
  <si>
    <t>čerpací stanice</t>
  </si>
  <si>
    <t>Čerpací stanice CELKEM Kč:</t>
  </si>
  <si>
    <t>C1. TLAKOVÁ KANALIZACE CELKEM Kč:</t>
  </si>
  <si>
    <r>
      <t xml:space="preserve">Hloubení zapažených jam v hornině1-4 
vč. </t>
    </r>
    <r>
      <rPr>
        <i/>
        <sz val="10"/>
        <rFont val="Arial Narrow CE"/>
        <family val="2"/>
      </rPr>
      <t>pažení, odvoz do 10 km, uložení na skládku</t>
    </r>
  </si>
  <si>
    <r>
      <t xml:space="preserve">Hloubení nezapaž. rýh šířky do 60 cm v hornině 1-4
</t>
    </r>
    <r>
      <rPr>
        <i/>
        <sz val="10"/>
        <rFont val="Arial Narrow CE"/>
        <family val="2"/>
      </rPr>
      <t>vč. odvozu do 10 km, uložení na skládku</t>
    </r>
  </si>
  <si>
    <t xml:space="preserve">Množství </t>
  </si>
  <si>
    <t>CYA 6 mm2 zžl. de potřeby</t>
  </si>
  <si>
    <t>soubor</t>
  </si>
  <si>
    <t>Vodiče na ochranné pospojování, pospojení žlabu dle potřeby</t>
  </si>
  <si>
    <t>Další elektroinstalační trubky, plechové zákryty, upevňovací a závěsný materiál, ocelové konstrukce atd. dle potřeby</t>
  </si>
  <si>
    <t>Hromosvodné svorky, podpěry a ostatní drobný montážní materiál dle potřeby</t>
  </si>
  <si>
    <t>REKAPITULACE - CELKOVÁ</t>
  </si>
  <si>
    <t>Celkem [Kč]</t>
  </si>
  <si>
    <t>Montáž [Kč]</t>
  </si>
  <si>
    <t>Dodávka [Kč]</t>
  </si>
  <si>
    <t>Hmotnost [t]</t>
  </si>
  <si>
    <t>Ks</t>
  </si>
  <si>
    <t xml:space="preserve"> Typ</t>
  </si>
  <si>
    <t xml:space="preserve"> Název</t>
  </si>
  <si>
    <t>Cena za kus</t>
  </si>
  <si>
    <t>AC 948</t>
  </si>
  <si>
    <t>NX 148</t>
  </si>
  <si>
    <t>NX 216</t>
  </si>
  <si>
    <t>expandér 16 zón</t>
  </si>
  <si>
    <t>17 Ah</t>
  </si>
  <si>
    <t>baterie 12V vč.krytu</t>
  </si>
  <si>
    <t>32 VA</t>
  </si>
  <si>
    <t>zdroj</t>
  </si>
  <si>
    <t>MK 240</t>
  </si>
  <si>
    <t>magnetický kontakt závrtný + tamper</t>
  </si>
  <si>
    <t>Door Beam</t>
  </si>
  <si>
    <t>Vnitřní infrazávora do okna výška 205 cm</t>
  </si>
  <si>
    <t>IR 120</t>
  </si>
  <si>
    <t>prostorový pasivní infračervený detektor s triplexním černým zrcadlem, dosah 12 m, digitální technologie AMASIC, odolnost proti zvířatům do 40 kg</t>
  </si>
  <si>
    <t>DP 721 R</t>
  </si>
  <si>
    <t>optokouřový detektor vč.základny</t>
  </si>
  <si>
    <t>NX 408</t>
  </si>
  <si>
    <t>bezdrátový přijímač 8 zón</t>
  </si>
  <si>
    <t>NX 480</t>
  </si>
  <si>
    <t>bezdrátový prostorový detektor</t>
  </si>
  <si>
    <t>IMPAQ-Plus</t>
  </si>
  <si>
    <t>vibrační digitální detektor</t>
  </si>
  <si>
    <t>OS 305</t>
  </si>
  <si>
    <t>venkovní siréna vč.baterie, 2 tampery - ochrana proti sabotáži ,maják, kovový vnitřní kryt, zálohovaná, 120 dB</t>
  </si>
  <si>
    <t>SA913</t>
  </si>
  <si>
    <t>vnitřní siréna</t>
  </si>
  <si>
    <t xml:space="preserve">montáž a konfigurace komunikačního zařízení </t>
  </si>
  <si>
    <t>připojovací (aktivační poplatek )</t>
  </si>
  <si>
    <t>montážní a spojový materiál</t>
  </si>
  <si>
    <t>montáž, zaškolení</t>
  </si>
  <si>
    <t xml:space="preserve">výchozí revize systému </t>
  </si>
  <si>
    <t xml:space="preserve">Bezdrátový radiový vysílač, event. GPRS komunikátor - pro spojení objektu s pultem ochrany </t>
  </si>
  <si>
    <t xml:space="preserve"> B8. EZS CELKEM Kč: </t>
  </si>
  <si>
    <r>
      <t>ústředna 8 zón</t>
    </r>
    <r>
      <rPr>
        <sz val="10"/>
        <rFont val="Arial Narrow CE"/>
        <family val="2"/>
      </rPr>
      <t>, rozšiřitelná až na 48 zón. Lze softwarově rozdělit na 8 podsystémů. Až 99 čtyřmístných uživatelských kódů. Vestavěný komunikátor.</t>
    </r>
  </si>
  <si>
    <r>
      <t>LCD klávesnice 48 zón</t>
    </r>
    <r>
      <rPr>
        <sz val="10"/>
        <rFont val="Arial Narrow CE"/>
        <family val="2"/>
      </rPr>
      <t xml:space="preserve"> pro přehlednou obsluhu a řadu nadstandardních funkcí jako např. deník událostí, snadnější nastavení uživatelských kódů atd. </t>
    </r>
  </si>
  <si>
    <t>STAVEBNÍ OBJEKT</t>
  </si>
  <si>
    <t>B3.1.VODOVODNÍ PŘÍPOJKA</t>
  </si>
  <si>
    <t>B3.3. KANALIZAČNÍ PŘÍPOJKA</t>
  </si>
  <si>
    <t>B3.5. DEŠŤOVÁ KANALIZACE</t>
  </si>
  <si>
    <t>B4. VYTÁPĚNÍ EL. AKUMULAČNÍ</t>
  </si>
  <si>
    <t>B5.2. VZT CHLAZENÍ</t>
  </si>
  <si>
    <t>B6. MaR</t>
  </si>
  <si>
    <t>B.7. SILNOPROUD</t>
  </si>
  <si>
    <t>B8. EZS</t>
  </si>
  <si>
    <t>C1. TLAKOVÁ KANALIZACE</t>
  </si>
  <si>
    <t>C2. VEŘEJNÝ VODOVOD</t>
  </si>
  <si>
    <t>C3. DIO</t>
  </si>
  <si>
    <t xml:space="preserve">Jednotková cena
</t>
  </si>
  <si>
    <t xml:space="preserve">Cena
</t>
  </si>
  <si>
    <t xml:space="preserve">Cena celkem
</t>
  </si>
  <si>
    <t>Přeložka a přípojka NN - samostatná investice</t>
  </si>
  <si>
    <t>Přeložka veřejného osvětlení - samostatná investice</t>
  </si>
  <si>
    <t>Gastrotechnologie - samostatná dodávka</t>
  </si>
  <si>
    <t>Projektová dokumentace - skutečné provedení</t>
  </si>
  <si>
    <t>Mj.</t>
  </si>
  <si>
    <t>počet Mj</t>
  </si>
  <si>
    <t>cena/Mj</t>
  </si>
  <si>
    <t>cena celkem Kč</t>
  </si>
  <si>
    <t>vodič pod om. CYKY</t>
  </si>
  <si>
    <t>2A x 1,5</t>
  </si>
  <si>
    <t>3C x 1,5</t>
  </si>
  <si>
    <t>3D x 1,5</t>
  </si>
  <si>
    <t>5C x 1,5</t>
  </si>
  <si>
    <t>instalační krabice</t>
  </si>
  <si>
    <t>KO 97 (/L)</t>
  </si>
  <si>
    <t>instalační krabice KO68</t>
  </si>
  <si>
    <t>(KI68L/2)</t>
  </si>
  <si>
    <t>ACIDUR</t>
  </si>
  <si>
    <t>trubka PVC prům.16 mm</t>
  </si>
  <si>
    <t>trubka PVC prům.23 mm</t>
  </si>
  <si>
    <t>KT0001-KTOQ9-295W/230V</t>
  </si>
  <si>
    <t>KT0006-KTF9-295W/230V</t>
  </si>
  <si>
    <t>KT0002-KTOQ3-500W/230V</t>
  </si>
  <si>
    <t>KT0003-KTOQ1-890W/230V</t>
  </si>
  <si>
    <t>KT0008-KTF1</t>
  </si>
  <si>
    <t>KTO21-montážní kladka</t>
  </si>
  <si>
    <t>regulátor EBERLE typ ITR</t>
  </si>
  <si>
    <t>regulátor EBERLE typ FRe 52522</t>
  </si>
  <si>
    <t>MONTÁŽ</t>
  </si>
  <si>
    <t>vodič pod omítku CYKY</t>
  </si>
  <si>
    <t>č.</t>
  </si>
  <si>
    <t>název položky</t>
  </si>
  <si>
    <t>m.j.</t>
  </si>
  <si>
    <t>mn.</t>
  </si>
  <si>
    <t>dodávka</t>
  </si>
  <si>
    <t>montáž</t>
  </si>
  <si>
    <t>jedn. cena</t>
  </si>
  <si>
    <t>cena celkem</t>
  </si>
  <si>
    <t>1. TEPELNÉ ČERPADLO A STROJOVNA</t>
  </si>
  <si>
    <t>s kompletním vybavením-rozvaděč, řídící automatika,dovybavení soupravou LNO pro velmi tiché provedení,antivibrační podložky,…atd</t>
  </si>
  <si>
    <t>Kompaktní glykolová stanice "REGLYK atypická" fy Reflex s čerpadlem, solenoidovým ventilem, řídícím rozvaděčem - bez sběrné nádrže- viz přiložená nabídka 3x400V, P=0,55 kW</t>
  </si>
  <si>
    <t>2a</t>
  </si>
  <si>
    <t>Ponorný plovákový spínač MAC 3, 230 V (fy Reflex)</t>
  </si>
  <si>
    <t>Elektrokotel PZP Standart 24 kW, 3+N+PE, 400/230V, 50Hz, I=45A, s ovládací skříňkou, tlakovým spínačem,provozním a bezpečnostním termostatem,  v provedení P</t>
  </si>
  <si>
    <t>Reflex S 25/10 - Expanzní nádoba pro chladící soustavy + držák na stěnu KS25</t>
  </si>
  <si>
    <t>Sběrná nádrž o objemu 200l, průměr 600mm x 720mm, se stavoznakem, dle přiloženého výkresu, výrobce-např. fy BANA</t>
  </si>
  <si>
    <t>MK 3/4 uzavíraci KK se zajištěním v otevřené poloze</t>
  </si>
  <si>
    <t>Montáž a osazení tepelného čerpadla na střechu</t>
  </si>
  <si>
    <t>Doprava, šéfmontáž a uvedení TČ do provozu</t>
  </si>
  <si>
    <t>Montáž a osazení čerpací stanice glykolu a sběrné nádrže glykolu</t>
  </si>
  <si>
    <t xml:space="preserve">Šéfmontáž a uvedení čerpací stanice do provozu </t>
  </si>
  <si>
    <t>Montáž a osazení elektrokotle</t>
  </si>
  <si>
    <t>Šéfmontáž a uvedení elektrokotle do provozu</t>
  </si>
  <si>
    <t>Orientační štítky s označením dle údajů objednatele, upevmění na potrubí</t>
  </si>
  <si>
    <t>2.ARMATURY PŘÍRUBOVÉ</t>
  </si>
  <si>
    <t>včetně protipřírub</t>
  </si>
  <si>
    <t>Kompenzátor chvění DN 50, PN 6</t>
  </si>
  <si>
    <t>Klapka uzavírací mezipřírubová KSB Boax, DN 50, PN 6</t>
  </si>
  <si>
    <t>17a</t>
  </si>
  <si>
    <t>Filtr přírubový s mikrosítkem (u tepel.čerpadla) DN 50, PN 10</t>
  </si>
  <si>
    <t>Rozebíratelný spoj (přírubový) DN 25</t>
  </si>
  <si>
    <t>Rozebíratelný spoj (přírubový) DN 32</t>
  </si>
  <si>
    <t>Rozebíratelný spoj (přírubový) DN 40</t>
  </si>
  <si>
    <t>t</t>
  </si>
  <si>
    <t>Rozebíratelný spoj (přírubový) DN 50</t>
  </si>
  <si>
    <t>Rozebíratelný spoj u hrdel tepelného čerpadla (victaulic) DN 32</t>
  </si>
  <si>
    <t>3.ARMATURY ZÁVITOVÉ</t>
  </si>
  <si>
    <t>Kulový kohout uzavírací DN 15, PN 16</t>
  </si>
  <si>
    <t>Kulový kohout uzavírací DN 20, PN 16</t>
  </si>
  <si>
    <t>Kulový kohout uzavírací DN 25, PN 16</t>
  </si>
  <si>
    <t>Kulový kohout uzavírací DN 40, PN 16</t>
  </si>
  <si>
    <t>Kulový kohout uzavírací DN 50, PN 16</t>
  </si>
  <si>
    <t>Filtr závitový do potrubí,s vyměnitelným sítkem, EMS DN 25, PN 10</t>
  </si>
  <si>
    <t>Filtr závitový do potrubí,s vyměnitelným sítkem, EMS DN 40, PN 10</t>
  </si>
  <si>
    <t>Filtr závitový do potrubí,s vyměnitelným sítkem, EMS DN 50, PN 10</t>
  </si>
  <si>
    <t xml:space="preserve">Pojistný ventil DUCO 3/4" x 1" KD, Pot=200 kPa </t>
  </si>
  <si>
    <t xml:space="preserve">Pojistný ventil DUCO 3/4" x 1" KD, Pot=250 kPa </t>
  </si>
  <si>
    <t xml:space="preserve">Ruční regulační ventil TA HYDRONICS - STAD s vypouštěním DN 20, PN 20, závitový </t>
  </si>
  <si>
    <t xml:space="preserve">Ruční regulační ventil TA HYDRONICS - STAD s vypouštěním DN 32, PN 20, závitový </t>
  </si>
  <si>
    <t xml:space="preserve">Ruční regulační ventil TA HYDRONICS - STAD s vypouštěním DN 40 PN 20, závitový </t>
  </si>
  <si>
    <t>elektrický topný kabel s atyp. studenými konci</t>
  </si>
  <si>
    <t xml:space="preserve">Ruční regulační ventil TA HYDRONICS - STAD s vypouštěním DN 50 PN 20, závitový </t>
  </si>
  <si>
    <t xml:space="preserve">Automatický odvzdušňovací ventil </t>
  </si>
  <si>
    <t>Vypouštěcí kulový kohout VKK DN 15</t>
  </si>
  <si>
    <t>Odvzdušňovací souprava -nádoba DN 50 s odvzdušnovacím ventilem OV 10 PN 6</t>
  </si>
  <si>
    <t>4.  ARMATURY MĚŘÍCÍ</t>
  </si>
  <si>
    <t xml:space="preserve">Tlakoměr typ 312, D=100 mm, 0 - 600 kPa, vč. manom. smyčky zahnuté a 3-c. kohoutu </t>
  </si>
  <si>
    <t xml:space="preserve">Tlakový odběr M+R : manometrická smyčka + 3-cestný zkušební kohout, připojení pro MaR:     M 20x1,5 mm (rozměr + počet po dohodě s MaR) </t>
  </si>
  <si>
    <t>Teplotní odběr MaR - návarek G 1/2", vnitřní závit (po dohodě s MaR)</t>
  </si>
  <si>
    <t>5.   POTRUBÍ ÚT - Z TRUBEK ZÁVITOVÝCH BEZEŠVÝCH BĚŽNÝCH</t>
  </si>
  <si>
    <t>Ocelové trubky závitové, běžné, bezešvé, jakost 11353.0, DN 15</t>
  </si>
  <si>
    <t>bm</t>
  </si>
  <si>
    <t>Ocelové trubky závitové, běžné, bezešvé, jakost 11353.0, DN 20</t>
  </si>
  <si>
    <t>Ocelové trubky závitové, běžné, bezešvé, jakost 11353.0, DN 25</t>
  </si>
  <si>
    <t>Ocelové trubky závitové, běžné, bezešvé, jakost 11353.0, DN 40</t>
  </si>
  <si>
    <t>Ocelové trubky závitové, běžné, bezešvé, jakost 11353.0, DN 50</t>
  </si>
  <si>
    <t>6.   MONTÁŽ dodávek armatur</t>
  </si>
  <si>
    <t>Montáž třícestných regulačních ventilů DN 20 a DN 32   (dod.MaR)</t>
  </si>
  <si>
    <t xml:space="preserve">Montáž a zapojení ponorného plovákového spínače </t>
  </si>
  <si>
    <t>Montáž a napojení tlakového spínače - (dod. MaR)</t>
  </si>
  <si>
    <t>7.  TEPELNÁ IZOLACE POTRUBÍ ÚT (tloušťky dle vyhl. č. 151/2001 Sb MPO)</t>
  </si>
  <si>
    <t xml:space="preserve">Tepelné izolace budou být prováděny v souladu s §6 odstavec 9 a 10Vyhl.č151/2001 Sbírky dle přílohy č.1, která je součástí technické zprávy. </t>
  </si>
  <si>
    <t xml:space="preserve">Hadicová tepelná izolace Armstrong AF/Armaflex - izolace potrubí včetně oblouků, švy spojit lepidlem Armafex 520. Teplotní rozsah -40-+105 oC s parotěsnou zábranou. </t>
  </si>
  <si>
    <t>tl. 13 mm - potrubí DN 15</t>
  </si>
  <si>
    <t>tl. 19 mm - potrubí DN 20</t>
  </si>
  <si>
    <t>tl. 19 mm - potrubí DN 25</t>
  </si>
  <si>
    <t>tl. 19 mm - potrubí DN 40</t>
  </si>
  <si>
    <t>tl. 25 mm - potrubí DN 50</t>
  </si>
  <si>
    <t>Desková tepelná izolace Armstrong AF/Armaflex, švy spojit lepidlem Armaflex 520</t>
  </si>
  <si>
    <t>Desky AF/Armaflex tl. 19 pro tepelnou izolaci Těles</t>
  </si>
  <si>
    <t>Oběhové čerpadlo DN 50</t>
  </si>
  <si>
    <t>sběrná nádrž glykolu</t>
  </si>
  <si>
    <t>Tepelná izolace všech armatur chladu přírubových i závitových vč. přírubových spojů, včetně armatur RYGLYKu,... AF/Armaflex s parotěsnou zábranou v síle provedení odpovídající vyhlášce č.151/2001 Sb.</t>
  </si>
  <si>
    <t>tl. 13 mm,  armatury DN 15 - kpl 7</t>
  </si>
  <si>
    <t>tl. 19 mm,  armatury DN 25 až DN 40 - kpl 48</t>
  </si>
  <si>
    <t>tl. 19 mm,  armatury DN 50 + kpl ON+OV - kpl 25</t>
  </si>
  <si>
    <t xml:space="preserve">Tepelná izolace potrubí (6 bm) tepelného čerpadla a všech armatur (10kpl) na střeše bude mít povrchovou úpravu oplechováním Al plechem tl. 0,6 mm </t>
  </si>
  <si>
    <t xml:space="preserve">Závěsný systém pro rozvody chladu bez tepelnách mostů AF/Armaflex s parotěsnou zábranou </t>
  </si>
  <si>
    <t>pro potrubí DN 15 - pro 2 bm</t>
  </si>
  <si>
    <t>pro potrubí DN 20 - pro 4 bm</t>
  </si>
  <si>
    <t>pro potrubí DN 25 - pro 53 bm</t>
  </si>
  <si>
    <t>pro potrubí DN 40 - pro 10 bm</t>
  </si>
  <si>
    <t>pro potrubí DN 50 - pro 32 bm</t>
  </si>
  <si>
    <t>8.  NÁTĚRY</t>
  </si>
  <si>
    <t>Syntetický základní nátěr potrubí do DN 50 (pod tep. izolaci)</t>
  </si>
  <si>
    <t xml:space="preserve">Syntetický nátěr potrubí do DN 50 - základní, s 2-násobným emailováním (i pod izolace) </t>
  </si>
  <si>
    <t>Syntetický nátěr ocelových konstrukcí - základní, s 2-násobným emailováním</t>
  </si>
  <si>
    <t>9.   OCELOVÉ KONSTRUKCE A DOPLŇKOVÝ MATERIÁL</t>
  </si>
  <si>
    <t>Závěsy potrubí, konzole, objímky (např. WEMEFA, HILTI),  pomocný montážní materiál, kotvená konstrukce z profilové oceli, nosné a zvláštní upevnění</t>
  </si>
  <si>
    <t>10.   POMOCNÉ OCELOVÉ KONSTRUKCE</t>
  </si>
  <si>
    <t>Nosné konstrukce sběrné nádrže, elektrokotle,..a dalších zařízení ....</t>
  </si>
  <si>
    <t>11.GLYKOLOVÁ SMĚS</t>
  </si>
  <si>
    <t>Dodávka ethylenglykolu a destilované vody pro výrobu nemrznoucí 30% glykolové směsi - cca 75 litrů ethylenglykolu - celkem cca 250 litrů směsi</t>
  </si>
  <si>
    <t>11.   OSTATNÍ NÁKLADY</t>
  </si>
  <si>
    <t>Topná a tlaková zkouška dle ČSN 06 0610 vč. nastavení regulačních prvků.</t>
  </si>
  <si>
    <t>Po tlakové zkoušce se topný systém vypustí, propláchne se, odkalí včetně vyčištění filtrů.Naplní se namíchanou glykolovou směsí a celý systém se odvzdušní.</t>
  </si>
  <si>
    <t xml:space="preserve">Namíchání glykolové směsi, po naplnění a natlakování systému (cca 180 litrů směsi), doplnit a namíchat provozní náplň, která zůstane ve sběrné nádrži (cca 70 litrů) </t>
  </si>
  <si>
    <t>Seřízení a měření průtoku jednotlivých větví se sepsáním protokolu o nastavení.</t>
  </si>
  <si>
    <t>Stavební přípomoce – včetně požárního zatěsnění prostupů potrubí INTUMEXEM                     při průchodu požárními úseky.</t>
  </si>
  <si>
    <t>Montáž, demontáž a udržování montážního lešení s pracovními podlážkami nad 2m výšky</t>
  </si>
  <si>
    <t>1. TEPELNÉ ČERPADLO A STROJOVNA CELKEM Kč:</t>
  </si>
  <si>
    <t>Teploměr kruhový přímý AFRISO BiTh, D=80 mm, 0-120oC, stonek 100 mm, vč. jímky</t>
  </si>
  <si>
    <t>2.ARMATURY PŘÍRUBOVÉ CELKEM Kč:</t>
  </si>
  <si>
    <t>3.ARMATURY ZÁVITOVÉ CELKEM Kč:</t>
  </si>
  <si>
    <t>4.  ARMATURY MĚŘÍCÍ CELKEM Kč:</t>
  </si>
  <si>
    <t>5.   POTRUBÍ ÚT - Z TRUBEK ZÁVITOVÝCH BEZEŠVÝCH BĚŽNÝCH CELKEM Kč:</t>
  </si>
  <si>
    <t>6.   MONTÁŽ dodávek armatur CELKEM Kč:</t>
  </si>
  <si>
    <t>7.  TEPELNÁ IZOLACE POTRUBÍ ÚT (tl. dle vyhl. č. 151/2001 Sb MPO) CELKEM Kč:</t>
  </si>
  <si>
    <t>8.  NÁTĚRY CELKEM Kč:</t>
  </si>
  <si>
    <t>11.   OSTATNÍ NÁKLADY CELKEM Kč:</t>
  </si>
  <si>
    <t>Silnoproudé rozvody CELKEM Kč:</t>
  </si>
  <si>
    <t>rozvaděč stavebnicový SCHRACK systém M2000, oceloplechový, zapouštěný, rozměr : 590x1070x135 mm, přívod spodem, vývody horem, krycí panel plastový, montáž přístrojů na DIN lištu, P 30, počet modulů : 6 x 24, číslo objednávky : ILC 2U624, náplň : 13 x jistič B6/3, 2x jistič B10/1, 13 x stykač R25/3, 2 x stykač R20/1, 1 x hl.vypínač topení IA63/3, 1x proudový chránič FI25/4/003, 1x chránič s jist. LS-FI B10/003, vč. řadových svorek do 6 a 16 mm² dodávka firmy SCHRACK celkem</t>
  </si>
  <si>
    <t>Rozvaděč RT CELKEM Kč:</t>
  </si>
  <si>
    <t>Elektrické topné kabely CELKEM Kč:</t>
  </si>
  <si>
    <t>Dodávka</t>
  </si>
  <si>
    <t>Regulace el.akum.kabelové vytápění CELKEM Kč: :</t>
  </si>
  <si>
    <t>Omítka vnitřních ostění oken a dveří vápenocementová štuková</t>
  </si>
  <si>
    <t>P0014612425931000010050m2     Omítka vnitřních ostění oken a dveří vápenocementová štuková                                                                                                                                                                                                   01500000002691640000001993810000000332300000000697830000000000000000000000000000001725660000003083550000001318910000000802110000000962530000000750085000000002080000                  000000119275                                                0100001000000000036062</t>
  </si>
  <si>
    <t>622421252</t>
  </si>
  <si>
    <t>Omítka vnější zdí - vápenocementová štuková atika a přístavek</t>
  </si>
  <si>
    <t>P0011622421252000010050m2     Omítka vnější zdí - vápenocementová štuková atika a přístavek                                                                                                                                                                                                  01500000014559520000010169740000001694960000003559410000000830370000000000000000009004160000016679390000007134160000004338740000005206480000004024307000000011497000                  000000304670                                                0100001000000000035003</t>
  </si>
  <si>
    <t>622427321</t>
  </si>
  <si>
    <t>Oprava fasád členitých (7) vápenocementová štuková omítka ze 30%</t>
  </si>
  <si>
    <t>P0014622427321000010050m2     Oprava fasád členitých (7) vápenocementová štuková omítka ze 30%                                                                                                                                                                                               01500000006807150000005042340000000840390000001764820000000000000000000000000000002191900000007798270000003335500000002028530000002434240000001679733000000006249000                  000000286990                                                0100001000000000026880</t>
  </si>
  <si>
    <t>622451105</t>
  </si>
  <si>
    <t>Oprava spárování lícového zdiva pružnou maltou</t>
  </si>
  <si>
    <t>P0011622451105000010050m2     Oprava spárování lícového zdiva pružnou maltou                                                                                                                                                                                                                 01500000002281030000001689650000000281610000000591380000000000000000000000000000002240850000002613140000001117700000000679750000000815690000000713502000000013035000                  000000214973                                                0100001000000000005474</t>
  </si>
  <si>
    <t>941955003</t>
  </si>
  <si>
    <t>Lešení lehké pracovní, pomocné výška podlahy &lt;2,5m - stávající objekt</t>
  </si>
  <si>
    <t>P0003941955003000010050m2     Lešení lehké pracovní, pomocné výška podlahy &lt;2,5m - stávající objekt                                                                                                                                                                                          01170000003027840000002242840000000373810000000785000000000000000000000000000000006976460000003468690000001483640000000902300000001082750000001347299000000010910000                  000000446445                                                0100001000000000012349</t>
  </si>
  <si>
    <t>941955004</t>
  </si>
  <si>
    <t>Lešení lehké pracovní, pomocné výška podlahy &lt;3,5m - dostavba</t>
  </si>
  <si>
    <t>P0003941955004000010050m2     Lešení lehké pracovní, pomocné výška podlahy &lt;3,5m - dostavba                                                                                                                                                                                                  01170000003503270000002595010000000432500000000908250000000000000000000000000000006995640000004013340000001716600000001043970000001252770000001451225000000010940000                  000000513313                                                0100001000000000013265</t>
  </si>
  <si>
    <t>942941021</t>
  </si>
  <si>
    <t>Montáž lešení těžkého, řadového s podlážkami min tl.38 mm, šířky &lt;2,5m, max. zatížení podlahové plochy 3kPa, výška &lt;10m</t>
  </si>
  <si>
    <t>P0003942941021000010050m2     Montáž lešení těžkého, řadového s podlážkami min tl.38 mm, šířky &lt;2,5m, max. zatížení podlahové plochy 3kPa, výška &lt;10m                                                                                                                                        01170000012727080000007302620000001217100000002555920000000000000000002868550000000269900000014580150000006236270000003792670000004551210000002757713000000039841000                  000002192202                                                0100001000000000006922</t>
  </si>
  <si>
    <t>942941191</t>
  </si>
  <si>
    <t>Nájem lešení - 2 měsíce</t>
  </si>
  <si>
    <t>P0003942941191000010050m2     Nájem lešení - 2 měsíce                                                                                                                                                                                                                                        01170000001159830000000429570000000071590000000150350000000000000000000000000000025877650000000664350000000284160000000172810000000207380000002836618000000039841000                  000000102204                                                0100002000000000007120</t>
  </si>
  <si>
    <t>942941821</t>
  </si>
  <si>
    <t>Demontáž lešení těžkého řadového s podlážkami šířky &lt;2,5m, max. zatížení podlahové plochy 3kPa výška &lt;10m</t>
  </si>
  <si>
    <t>P0   413941123000011170t      Tyč ocelová IPN 180     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000001206870                                                0000001206870000000000049000134808100000000000000000049000                                                0100001000000002463000</t>
  </si>
  <si>
    <t>Pomocná plošina pod chlazení válcovaný profil L - 100x100x8, trubka 54/4, rýhovaný plech - opatřeno syntetickým nátěrem základ+2x vrchní</t>
  </si>
  <si>
    <t>P0   413941123000011170t      Pomocná plošina pod chlazení válcovaný profil L - 100x100x8, trubka 54/4, rýhovaný plech - opatřeno syntetickým nátěrem základ+2x vrchní                                                                                                                       0000                                                                        000001050000                                                0000001050000000000000015000134808100100000000000000015000                                                0100001000000007000000</t>
  </si>
  <si>
    <t>413941130</t>
  </si>
  <si>
    <t>Ocelová konstrukce dostavby specifikovaná v části B/2 - Konstrukční část a statika, včetně spojovacího materiálu a kotvení do betonového základu</t>
  </si>
  <si>
    <t>P0011413941130000011170t      Ocelová konstrukce dostavby specifikovaná v části B/2 - Konstrukční část a statika, včetně spojovacího materiálu a kotvení do betonového základu                                                                                                               01900000926100000000000000000000000000000000000000000000000000000000000000000000000000000000000000000000000000000000000000000000000000000000092610000000000001029000                  000001029000                                                0100001000000009000000</t>
  </si>
  <si>
    <t>416991430</t>
  </si>
  <si>
    <t>Podhled sádrokartonový - deska tl.12,5mm na roštu</t>
  </si>
  <si>
    <t>P0011416991430000012050m2     Podhled sádrokartonový - deska tl.12,5mm na roštu                                                                                                                                                                                                              01450000014920050000011051890000001841980000003868160000000000000000000000000000035066390000017092410000007310830000004446180000005335410000006707885000000010515000                  000000172352                                                0100001000000000063793</t>
  </si>
  <si>
    <t>4 Vodorovné konstrukce CELKEM Kč:</t>
  </si>
  <si>
    <t>612403399</t>
  </si>
  <si>
    <t>Zaplnění rýh ve stěnách jakoukoliv maltou jakékoliv šířky rýhy</t>
  </si>
  <si>
    <t>P0014612403399000011050m2     Zaplnění rýh ve stěnách jakoukoliv maltou jakékoliv šířky rýhy                                                                                                                                                                                                 01500000000195610000000144900000000024150000000050710000000000000000000000000000000228780000000224100000000095850000000058290000000069950000000064849000000000310000                  000000033207                                                0100001000000000020919</t>
  </si>
  <si>
    <t>612421534</t>
  </si>
  <si>
    <t>Omítka vnitřní stěn vápenná nebo vápenocementová štuková - včetně sanační (rozsah provedení sanační omítky bude stanoven po podrobném prozkoumání stavu zdiva po otlučení původních omítek)</t>
  </si>
  <si>
    <t>P0011612421534000010050m2     Omítka vnitřní stěn vápenná nebo vápenocementová štuková - včetně sanační (rozsah provedení sanační omítky bude stanoven po podrobném prozkoumání stavu zdiva po otlučení původních omítek)                                                                    01500000025129480000018614430000003102400000006515050000000000000000000000000000029165060000028788330000012313440000007488580000008986300000008308287000000025627000                  000001382654                                                0100001000000000032420</t>
  </si>
  <si>
    <t>612425931</t>
  </si>
  <si>
    <t>764 Konstrukce klempířské</t>
  </si>
  <si>
    <t>P7764764211420000004050m2     Krytina z titanzinkových plechů střešní, hladká, s úpravou krytiny u prostupů, okapů a výčnělků ze svitků o šířce 1000mm sklonu do 30st.                                                                                                                       01010000023280660000017244940000002874160000006035730000000000000000000000000000123302660000037263960000016762080000010411110000010090770000018384728000000018592000                  000000124819                                                0100001000000000098885</t>
  </si>
  <si>
    <t>764 Konstrukce klempířské CELKEM Kč:</t>
  </si>
  <si>
    <t>767 Konstrukce doplňkové kovové stavební</t>
  </si>
  <si>
    <t>P7767767995106000004150kg     Kdk mtž ostatních atypů hmotnosti &lt;250kg                                                                                                                                                                                                                       07670000010946540000006186220000001031040000002165180000002595150000000000000000005847920000017521470000007881510000004895290000004744670000003431593000000144500000                  000000008352                                                0100001000000000002375</t>
  </si>
  <si>
    <t>P7   767995106000004600kus    Posuvná žaluzie s dřevěnou výplní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000012000000                                                0000012000000000000000800000553472040100000000000000128000                                                0100001000000001500000</t>
  </si>
  <si>
    <t>767 Konstrukce doplňkové kovové stavební CELKEM Kč:</t>
  </si>
  <si>
    <t>781471107</t>
  </si>
  <si>
    <t>Obkl.vnitř.keram.řez.hlad.200x200mm</t>
  </si>
  <si>
    <t>P7771781471107000017050m2     Obkl.vnitř.keram.řez.hlad.200x200mm                                                                                                                                                                                                                            07810000035585650000026359740000004393290000009225910000000000000000000000000000013823190000056959820000025621670000015913900000015424240000010636866000000023259000                  000001298045                                                0100001000000000045732</t>
  </si>
  <si>
    <t>P7   781471107000017050m2     Obklad český 20x20cm    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000009396636                                                0000009396636000000023259000597871470000000000000000255849                                                0100001000000000040400</t>
  </si>
  <si>
    <t>781471150</t>
  </si>
  <si>
    <t>Nalepení zrcadla 700/1850 a 1200/600</t>
  </si>
  <si>
    <t>P7771781471150000017650soubor Nalepení zrcadla 700/1850 a 1200/600                                                                                                                                                                                                                           07810000002500000000000000000000000000000000000000000000000000000000000000000000000000000000000000000000000000000000000000000000000000000000000250000000000000100000                  000000005581                                                0100001000000000250000</t>
  </si>
  <si>
    <t>783 Nátěry</t>
  </si>
  <si>
    <t>783122610</t>
  </si>
  <si>
    <t>Nátěr syntetický ocel.kcí A 3E</t>
  </si>
  <si>
    <t>P7783783122610000017050m2     Nátěr syntetický ocel.kcí A 3E                                                                                                                                                                                                                                 07830000013598930000010073280000001678880000003525650000000000000000000000000000035324660000021766990000009791230000006081440000005894320000007069058000000035000000                  000000032123                                                0100001000000000020197</t>
  </si>
  <si>
    <t>783781005</t>
  </si>
  <si>
    <t>Nátěr lícového zdiva hydrofobním prostředkem</t>
  </si>
  <si>
    <t>P7783783781005000017050m2     Nátěr lícového zdiva hydrofobním prostředkem                                                                                                                                                                                                                   07830000016945500000000000000000000000000000000000000000000000000000000000000000000000000000000000000000000000000000000000000000000000000000001694550000000013035000                  000000005735                                                0100001000000000013000</t>
  </si>
  <si>
    <t>783781010</t>
  </si>
  <si>
    <t>Nátěr fasádních omítek vápenou barvou s hydrofobizací</t>
  </si>
  <si>
    <t>P7783783781010000017050m2     Nátěr fasádních omítek vápenou barvou s hydrofobizací                                                                                                                                                                                                          07830000028393600000000000000000000000000000000000000000000000000000000000000000000000000000000000000000000000000000000000000000000000000000002839360000000017746000                  000000007808                                                0100001000000000016000</t>
  </si>
  <si>
    <t>783 Nátěry CELKEM Kč:</t>
  </si>
  <si>
    <t>784 Malby</t>
  </si>
  <si>
    <t>784452473</t>
  </si>
  <si>
    <t>Malba 2xPRIMAL.PLUS</t>
  </si>
  <si>
    <t>P7784784452473000017050m2     Malba 2xPRIMAL.PLUS                                                                                                                                                                                                                                            07840000001544060000001143750000000190620000000400310000000000000000000000000000002448340000002471490000001111720000000690500000000669260000000646389000000028355000                  000000010680                                                0100001000000000002280</t>
  </si>
  <si>
    <t>784 Malby CELKEM Kč:</t>
  </si>
  <si>
    <t>5 Komunikace</t>
  </si>
  <si>
    <t>500000000</t>
  </si>
  <si>
    <t>5 Komunikace CELKEM Kč:</t>
  </si>
  <si>
    <t>Zpevněné plochy okolo objektu dle skladby i</t>
  </si>
  <si>
    <t>Žulová kostka 10/10</t>
  </si>
  <si>
    <t>Zpevněné plochy za objektem dle skladby k</t>
  </si>
  <si>
    <t>Litý asfalt tl.40mm</t>
  </si>
  <si>
    <t>Podkladní štěrkový prach frakce 0-2 tl.30mm</t>
  </si>
  <si>
    <t>Kamenivo frakce 8-22 tl.150mm</t>
  </si>
  <si>
    <t>Podkladní beton tl.100mm</t>
  </si>
  <si>
    <t>Kamenivo frakce 16-32 tl.150mm</t>
  </si>
  <si>
    <t>SOUPIS PRACÍ A DODÁVEK</t>
  </si>
  <si>
    <t>500000001</t>
  </si>
  <si>
    <t>500000002</t>
  </si>
  <si>
    <t>500000003</t>
  </si>
  <si>
    <t>500000011</t>
  </si>
  <si>
    <t>500000012</t>
  </si>
  <si>
    <t>500000013</t>
  </si>
  <si>
    <t>64 Výplně otvorů - okna</t>
  </si>
  <si>
    <t>64000001</t>
  </si>
  <si>
    <t>1-dřevěné okno dvoukřídlé otevíravé s výklopným nadsvětlíkem 1200/2000mm</t>
  </si>
  <si>
    <t>kus</t>
  </si>
  <si>
    <t>64000002</t>
  </si>
  <si>
    <t>2-dřevěné okno jednokřídlé otevíravé s výklopným nadsvětlíkem 690/2000mm</t>
  </si>
  <si>
    <t>64000003</t>
  </si>
  <si>
    <t>3-dřevěné okno jednokřídlé dělené příčkou 400/1150mm</t>
  </si>
  <si>
    <t>64 Výplně otvorů - okna CELKEM Kč:</t>
  </si>
  <si>
    <t>65 Výplně otvorů - dveře, vrata</t>
  </si>
  <si>
    <t>65000001</t>
  </si>
  <si>
    <t>4-dveře dřevěné jednokřídlé vchodové s nadsvětlíkem 1010/2900mm, včetně dřevěné zárubně</t>
  </si>
  <si>
    <t>65000002</t>
  </si>
  <si>
    <t>4-kování ke dveřím - bezpečnostní klikaxklika</t>
  </si>
  <si>
    <t>65000003</t>
  </si>
  <si>
    <t>5-dveře dřevěné dvoukřídlé vchodové s nadsvětlíkem 1200/2900mm, včetně dřevěné zárubně</t>
  </si>
  <si>
    <t>65000004</t>
  </si>
  <si>
    <t>5-kování ke dveřím s vnitřní rozvorou - bezpečnostní koulexklika</t>
  </si>
  <si>
    <t>65000005</t>
  </si>
  <si>
    <t>6-dveře dřevěné jednokřídlé vnější 800/1970mm - replika původních</t>
  </si>
  <si>
    <t>65000006</t>
  </si>
  <si>
    <t>6-kování ke dveřím - replika původního</t>
  </si>
  <si>
    <t>65000007</t>
  </si>
  <si>
    <t>12-dveře dřevěné jednokřídlé vnitřní 800/2130mm - atyp., včetně dřevěné zárubně</t>
  </si>
  <si>
    <t>65000008</t>
  </si>
  <si>
    <t>12-kování ke dveřím - rozetové klikaxklika</t>
  </si>
  <si>
    <t>65000009</t>
  </si>
  <si>
    <t>13-dveře dřevěné jednokřídlé vnitřní 800/2130mm - atyp., včetně dřevěné zárubně</t>
  </si>
  <si>
    <t>65000010</t>
  </si>
  <si>
    <t>13-kování ke dveřím - rozetové klikaxklika</t>
  </si>
  <si>
    <t>65000011</t>
  </si>
  <si>
    <t>14-dveře dřevěné jednokřídlé vnitřní 600/1970mm - typové</t>
  </si>
  <si>
    <t>65000012</t>
  </si>
  <si>
    <t>14-kování ke dveřím - rozetové klikaxklika</t>
  </si>
  <si>
    <t>65000013</t>
  </si>
  <si>
    <t>14-kování ke dveřím - rozetové klikaxklika - provedení WC</t>
  </si>
  <si>
    <t>65000014</t>
  </si>
  <si>
    <t>14-zárubeň ocelová opatřená šedým lakem</t>
  </si>
  <si>
    <t>65000015</t>
  </si>
  <si>
    <t>15-dveře dřevěné jednokřídlé vnitřní 600/1970mm - typové</t>
  </si>
  <si>
    <t>65000016</t>
  </si>
  <si>
    <t>15-kování ke dveřím - rozetové klikaxklika</t>
  </si>
  <si>
    <t>65000017</t>
  </si>
  <si>
    <t>15-kování ke dveřím - rozetové klikaxklika - provedení WC</t>
  </si>
  <si>
    <t>65000018</t>
  </si>
  <si>
    <t>15-zárubeň ocelová opatřená šedým lakem</t>
  </si>
  <si>
    <t>65000019</t>
  </si>
  <si>
    <t>P0013968062460000010600kus    Vybourání dveřních zárubní včetně dveří plochy do 4 m2                                                                                                                                                                                                         01540000001267320000000938750000000156460000000328560000000000000000000000000000000269620000001451840000000620980000000377660000000453190000000298878000000001000000                  000000001201                                                0100001000000000029888</t>
  </si>
  <si>
    <t>971033371</t>
  </si>
  <si>
    <t>Vybourání otvorů ve zdivu z pálen.cihel na maltu vápen. (vápenocem.) plochy do 0,09m2 tl.do 750mm - prostup pro VZT a konzoly K1,K2</t>
  </si>
  <si>
    <t>P0013971033371000010600kus    Vybourání otvorů ve zdivu z pálen.cihel na maltu vápen. (vápenocem.) plochy do 0,09m2 tl.do 750mm - prostup pro VZT a konzoly K1,K2                                                                                                                            01540000001007310000000746160000000124360000000261160000000000000000000000000000000245340000001153980000000493580000000300180000000360220000000240663000000000800000                  000000001093                                                0100001000000000030083</t>
  </si>
  <si>
    <t>971033651</t>
  </si>
  <si>
    <t>Vybourání otvorů ve zdivu z pálen.cihel na maltu vápen. (vápenocem.) plochy do 4m2 tl.do 600mm</t>
  </si>
  <si>
    <t>P0013971033651000010100m3     Vybourání otvorů ve zdivu z pálen.cihel na maltu vápen. (vápenocem.) plochy do 4m2 tl.do 600mm                                                                                                                                                                 01540000001218390000000902510000000150420000000315880000000000000000000000000000000146120000001395790000000597010000000363080000000435700000000276030000000000348000                  000000000651                                                0100001000000000079319</t>
  </si>
  <si>
    <t>973031346</t>
  </si>
  <si>
    <t>V základech objektu bude provedeno společné uzemnění, vytvořené z pásku FeZn 30/4 mm a propojeného s armovací ocelí. U všech komponentů bude provedena protikorozní úprava. Samostatné vývody z uzemnění Fe Zn d=10 mm budou zřízeny pro silnoproudý rozvaděč, kabelovou skříň a elměr.rozv. v pilíři</t>
  </si>
  <si>
    <t>Pásek FeZn 30/4mm</t>
  </si>
  <si>
    <t>Vodič FeZn pr.10mm (pro vývody z uzemnění)</t>
  </si>
  <si>
    <t>Beton B25 10x10 (obetonování přímého vývodu pro kabel.skříň a ER)</t>
  </si>
  <si>
    <t>8.</t>
  </si>
  <si>
    <t>Zemní práce</t>
  </si>
  <si>
    <t>Výkop 35/50cm, kabelové lože z písku v=10cm, zákryt cihlou, zakrytí, úprava terénu</t>
  </si>
  <si>
    <t>Výkop 50/120m, podklad.beton v=5cm, obetonované chráničky PVC, zakrytí, úprava terénu</t>
  </si>
  <si>
    <t>Žlab TK1</t>
  </si>
  <si>
    <t>Chránička PVC d=150mm</t>
  </si>
  <si>
    <t>Komplexní vyzkoušení</t>
  </si>
  <si>
    <t>Výchozí revize</t>
  </si>
  <si>
    <t>Dokumentace skutečného provedení</t>
  </si>
  <si>
    <t>Pozn.:</t>
  </si>
  <si>
    <t>Další popis viz. Technická zpráva a přiložené výkresy.
Případné další požadavky na provedení dodávek budou doplněny před vlastní montáží</t>
  </si>
  <si>
    <t>SEZNAM ZAŘÍZENÍ A SPECIFIKACE STANDARDŮ</t>
  </si>
  <si>
    <r>
      <t xml:space="preserve">umyvadlové žlaby, zakázková výroba - umělý kámen
</t>
    </r>
    <r>
      <rPr>
        <i/>
        <sz val="9"/>
        <rFont val="Arial Narrow CE"/>
        <family val="2"/>
      </rPr>
      <t>instalace, chromované zápachové uzávěry</t>
    </r>
  </si>
  <si>
    <t xml:space="preserve">     Dokumentace je zpracována v podrobnosti odpovídající projektu pro provedení stavby. Při zpracování nabídky musí nabízející předpokládat použití veškerých zařízení a materiálů, které bude považovat za účelné nebo nezbytné, tak aby zajistil dokonalou realizaci  předmětu díla vyplývající z jeho účelu a požadované funkce při zajištění potřebných garancí. Vybraný uchazeč nebude moci využít toho, že některé dodávky, plnění nebo práce nejsou uvedeny v předané dokumentaci, aby z toho vyvodil možnost se vyhnout plnění svých povinností nebo získat příplatky k ceně nebo prodloužení lhůt, jestliže tyto dodávky, plnění nebo práce vyplývají z charakteru a účelu nabízeného zařízení nebo jsou nezbytné pro dosažení požadované funkce. Ceny uvedené uchazečem musí být stanoveny tak, aby zahrnovaly  veškeré práce, připomoci a dodávky nezbytné pro kompletní provedení díla i když nejsou zcela definovány v této dokumentaci.</t>
  </si>
  <si>
    <t xml:space="preserve">     Pokud jsou v této dokumentaci uvedena jména konkrétních výrobců či výrobků, znamená to specifikaci požadovaného technického standardu. Nabízené zařízení musí být s uvedeným standardem minimálně srovnatelné. Všechny použité přístroje a zařízení musí být dodána v souladu se zákonem č.22/1997Sb. a s ním přímo souvisejícími nařízeními vlády, a v souladu s ostatními zákony a předpisy, platnými k datu dodávky zařízení.</t>
  </si>
  <si>
    <t>Čís.</t>
  </si>
  <si>
    <t xml:space="preserve">Položka </t>
  </si>
  <si>
    <t>Měr.</t>
  </si>
  <si>
    <t xml:space="preserve">         Cena v Kč</t>
  </si>
  <si>
    <t>jedn.</t>
  </si>
  <si>
    <t>měr.jedn.</t>
  </si>
  <si>
    <t>B3.1- Přípojka vody</t>
  </si>
  <si>
    <t>800-1</t>
  </si>
  <si>
    <t>115 10-1201</t>
  </si>
  <si>
    <t>Čerpání vody do 10m, 500 l/min</t>
  </si>
  <si>
    <t>hr</t>
  </si>
  <si>
    <t>11510-1301</t>
  </si>
  <si>
    <t>Pohotovost čerpací soupravy</t>
  </si>
  <si>
    <t>d</t>
  </si>
  <si>
    <t>13120-1202</t>
  </si>
  <si>
    <t>Hloubení rýh v hor.3</t>
  </si>
  <si>
    <t>13220-1209</t>
  </si>
  <si>
    <t>Příplatek za lepivost</t>
  </si>
  <si>
    <t>13120-1201</t>
  </si>
  <si>
    <t>Hloubení jam v hor.3</t>
  </si>
  <si>
    <t>13120-1209</t>
  </si>
  <si>
    <t xml:space="preserve"> Příplatek za lepivost</t>
  </si>
  <si>
    <t>15110-1101</t>
  </si>
  <si>
    <t>Zřízení pažení a rozepření stěn rýh, do 4m</t>
  </si>
  <si>
    <t>m2</t>
  </si>
  <si>
    <t>15110-1111</t>
  </si>
  <si>
    <t>Odstranění pažení</t>
  </si>
  <si>
    <t>9.</t>
  </si>
  <si>
    <t>15110-1201</t>
  </si>
  <si>
    <t>Pažení stěn jam</t>
  </si>
  <si>
    <t>10.</t>
  </si>
  <si>
    <t>11.</t>
  </si>
  <si>
    <t>16210-1101</t>
  </si>
  <si>
    <t>Svislé přemístění zeminy</t>
  </si>
  <si>
    <t>12.</t>
  </si>
  <si>
    <t>16270-1105</t>
  </si>
  <si>
    <t>Vodorovné přemístění výkopku do 10km</t>
  </si>
  <si>
    <t>13.</t>
  </si>
  <si>
    <t>16710-1102</t>
  </si>
  <si>
    <t>Nakládání výkopku z hor.1-4</t>
  </si>
  <si>
    <t>14.</t>
  </si>
  <si>
    <t>17120-1201</t>
  </si>
  <si>
    <t>Uložení sypaniny na skládku</t>
  </si>
  <si>
    <t>15.</t>
  </si>
  <si>
    <t>17410-1101</t>
  </si>
  <si>
    <t xml:space="preserve">Zásyp sypaninou </t>
  </si>
  <si>
    <t>16.</t>
  </si>
  <si>
    <t>17510-1101</t>
  </si>
  <si>
    <t>Obsyp potrubí štěrkopískem</t>
  </si>
  <si>
    <t>827-1</t>
  </si>
  <si>
    <t>Trubní vedení</t>
  </si>
  <si>
    <t>17.</t>
  </si>
  <si>
    <t>45157-3111</t>
  </si>
  <si>
    <t>Lože pod potrubí z písku</t>
  </si>
  <si>
    <t>18.</t>
  </si>
  <si>
    <t>87131-3121</t>
  </si>
  <si>
    <t>Montáž potrubí z trub HDPE 50x4,8mm</t>
  </si>
  <si>
    <t>19.</t>
  </si>
  <si>
    <t>Montáž potrubí z trub HDPE 32x2,9mm</t>
  </si>
  <si>
    <t>20.</t>
  </si>
  <si>
    <t>89126-9111</t>
  </si>
  <si>
    <t>Montáž navrtávacích pasů</t>
  </si>
  <si>
    <t>21.</t>
  </si>
  <si>
    <t>89227-1111</t>
  </si>
  <si>
    <t>Tlakové zkoušky potrubí</t>
  </si>
  <si>
    <t>22.</t>
  </si>
  <si>
    <t>89237-2111</t>
  </si>
  <si>
    <t>Zabezpečení konců vodovod.potrubí</t>
  </si>
  <si>
    <t>23.</t>
  </si>
  <si>
    <t>89227-3111</t>
  </si>
  <si>
    <t>25.</t>
  </si>
  <si>
    <t>Vodoměrná šachta 0,9x1,5x1,8</t>
  </si>
  <si>
    <t>Dodávka:</t>
  </si>
  <si>
    <t>26.</t>
  </si>
  <si>
    <t>27.</t>
  </si>
  <si>
    <t>Výstražná folie</t>
  </si>
  <si>
    <t>28.</t>
  </si>
  <si>
    <t>Identifikační vodič-měď 1,5mm</t>
  </si>
  <si>
    <t>29.</t>
  </si>
  <si>
    <t>Potrubí HDPE 50x4,8mm</t>
  </si>
  <si>
    <t>30.</t>
  </si>
  <si>
    <t xml:space="preserve">                      32x2,9</t>
  </si>
  <si>
    <t>Navrtávací pas HACOM</t>
  </si>
  <si>
    <t>35.</t>
  </si>
  <si>
    <t>Uvedení povrchu do původního stavu</t>
  </si>
  <si>
    <t>B3.3-Přípojka kanalizace</t>
  </si>
  <si>
    <t>87135-3121</t>
  </si>
  <si>
    <t>Montáž potrubí z trub PVC 200x5,9mm</t>
  </si>
  <si>
    <t>Potrubí PVC 200x9mm</t>
  </si>
  <si>
    <t>C2 -Veřejný vodovod</t>
  </si>
  <si>
    <t>11900-1401</t>
  </si>
  <si>
    <t>Dočasné zajištění potrubí ocelového</t>
  </si>
  <si>
    <t>11900-1402</t>
  </si>
  <si>
    <t xml:space="preserve">                                     - kameninové</t>
  </si>
  <si>
    <t>11900-1423</t>
  </si>
  <si>
    <t xml:space="preserve">                                     - kabelů</t>
  </si>
  <si>
    <t>14170-1101</t>
  </si>
  <si>
    <t>Protlačení trub v hor.1-4</t>
  </si>
  <si>
    <t>Zřízení pažení a rozepření stěn rýh, do 2m</t>
  </si>
  <si>
    <t>85024-5121</t>
  </si>
  <si>
    <t>Napojení na stávající potrubí L200</t>
  </si>
  <si>
    <t>85126-1121</t>
  </si>
  <si>
    <t>Montáž potrubí z trub litinových DN100</t>
  </si>
  <si>
    <t>24.</t>
  </si>
  <si>
    <t>85726-1121</t>
  </si>
  <si>
    <t>Montáž tvarovek litinových DN100</t>
  </si>
  <si>
    <t>89126-1111</t>
  </si>
  <si>
    <t>Montáž vodovodních šoupátek DN100</t>
  </si>
  <si>
    <t>89135-1111</t>
  </si>
  <si>
    <t>DN200</t>
  </si>
  <si>
    <t>Montáž hydrantů</t>
  </si>
  <si>
    <t>89910-2111</t>
  </si>
  <si>
    <t>Osazení  poklopů litinových</t>
  </si>
  <si>
    <t>89940-1111</t>
  </si>
  <si>
    <t>Osazení poklopů hydrantových</t>
  </si>
  <si>
    <t>89940-1112</t>
  </si>
  <si>
    <t>Osazení poklopů šoupátkových</t>
  </si>
  <si>
    <t>31.</t>
  </si>
  <si>
    <t>Tlakové zkoušky vodovod.potrubí</t>
  </si>
  <si>
    <t>32.</t>
  </si>
  <si>
    <t>33.</t>
  </si>
  <si>
    <t>34.</t>
  </si>
  <si>
    <t>36.</t>
  </si>
  <si>
    <t>Potrubí z tvárné litiny DN100</t>
  </si>
  <si>
    <t>37.</t>
  </si>
  <si>
    <t>Ocelová chránička 219mm</t>
  </si>
  <si>
    <t>38.</t>
  </si>
  <si>
    <t>Tvarovky z tvárné litiny DN100</t>
  </si>
  <si>
    <t>39.</t>
  </si>
  <si>
    <t>Vodovodní šoupě HAWLE COMBI III DN200</t>
  </si>
  <si>
    <t>40.</t>
  </si>
  <si>
    <t>Uzavírací šoupě DN100</t>
  </si>
  <si>
    <t>41.</t>
  </si>
  <si>
    <t>Zemní souprava</t>
  </si>
  <si>
    <t>42.</t>
  </si>
  <si>
    <t>Hydrant HAWLE EXPO 2000</t>
  </si>
  <si>
    <t>43.</t>
  </si>
  <si>
    <t>8999-12111</t>
  </si>
  <si>
    <t>Ocelové objímky-pojízdná sedla</t>
  </si>
  <si>
    <t>44.</t>
  </si>
  <si>
    <t>Množství</t>
  </si>
  <si>
    <t>POLOŽKA</t>
  </si>
  <si>
    <t>Specifikace</t>
  </si>
  <si>
    <t>Výrobce</t>
  </si>
  <si>
    <t>ks / hod</t>
  </si>
  <si>
    <t>PERIFÉRIE</t>
  </si>
  <si>
    <t>VZT 1 - VĚTRÁNÍ OBČERSTVENÍ</t>
  </si>
  <si>
    <t>Servopohon 24V AC, třípolohový</t>
  </si>
  <si>
    <t>AM24</t>
  </si>
  <si>
    <t>BELIMO</t>
  </si>
  <si>
    <t>Diferenční tlakový spínač, vzduch</t>
  </si>
  <si>
    <t>604.9xx</t>
  </si>
  <si>
    <t>HUBA</t>
  </si>
  <si>
    <t>Servopohon 24V AC, řízený 0-10V</t>
  </si>
  <si>
    <t>AM24-SR</t>
  </si>
  <si>
    <t>Trojcestný regulační ventil PN 16, DN25, kvs=10.0</t>
  </si>
  <si>
    <t>VXG44.25-10</t>
  </si>
  <si>
    <t>SIEMENS</t>
  </si>
  <si>
    <t>Servopohon 24V, 0-10V, 35s</t>
  </si>
  <si>
    <t>SQS65</t>
  </si>
  <si>
    <t>Snímač teploty s Ni 1000, provedení do VZT</t>
  </si>
  <si>
    <t>NS120-240</t>
  </si>
  <si>
    <t>SENSIT</t>
  </si>
  <si>
    <t>Prostorový ovladač</t>
  </si>
  <si>
    <t>Snímač teploty s Ni 1000, provedení venkovní</t>
  </si>
  <si>
    <t>NS110</t>
  </si>
  <si>
    <t>VZT 2 - VĚTRÁNÍ VARNY</t>
  </si>
  <si>
    <t>Trojcestný regulační ventil PN 16, DN15, kvs=4.0</t>
  </si>
  <si>
    <t>VXG44.15-4</t>
  </si>
  <si>
    <t>TOPENÍ/CHLAZENÍ</t>
  </si>
  <si>
    <t>Regulátor tlaku vlnovcový, rozsah 40 až 400 kPa</t>
  </si>
  <si>
    <t>ZPA EKOREG</t>
  </si>
  <si>
    <t>Montážní příslušenství</t>
  </si>
  <si>
    <t>Regulátor teploty kapilárový, rozsah 30 až 90°C</t>
  </si>
  <si>
    <t>Reserva</t>
  </si>
  <si>
    <t>Řídící jednotka</t>
  </si>
  <si>
    <t>Základní vana NORMIK NK510 s deskou CPU a zdrojem</t>
  </si>
  <si>
    <t>APLIKA</t>
  </si>
  <si>
    <t>Technologický terminál TT2</t>
  </si>
  <si>
    <t>Modul 7x vstup pro snímač Ni1000</t>
  </si>
  <si>
    <t>M5.08</t>
  </si>
  <si>
    <t>Modul 6x analogový výstup 0 až 10V</t>
  </si>
  <si>
    <t>M5.05</t>
  </si>
  <si>
    <t>Modul 15x kontaktní beznapěťový vstup</t>
  </si>
  <si>
    <t>M5.15</t>
  </si>
  <si>
    <t>Modul 12x triakový výstup ~24V</t>
  </si>
  <si>
    <t>M5.06</t>
  </si>
  <si>
    <t>Signalizační panel SP16D</t>
  </si>
  <si>
    <t>Kabeláž</t>
  </si>
  <si>
    <t>Kabel</t>
  </si>
  <si>
    <t>JYTY 2x1</t>
  </si>
  <si>
    <t>JYTY 4x1</t>
  </si>
  <si>
    <t>JYTY 7x1</t>
  </si>
  <si>
    <t>JYTY 14x1</t>
  </si>
  <si>
    <t>CYKY 3x1,5</t>
  </si>
  <si>
    <t>CYKY 4x1,5</t>
  </si>
  <si>
    <t>CYKY 5x1,5</t>
  </si>
  <si>
    <t>CYKY 3x2,5</t>
  </si>
  <si>
    <t>CYKY 5x2,5</t>
  </si>
  <si>
    <t>Nosný</t>
  </si>
  <si>
    <t>Rozvodnice</t>
  </si>
  <si>
    <t>Rozvodnice RA1 - materiál celkem</t>
  </si>
  <si>
    <t>PRÁCE</t>
  </si>
  <si>
    <t>Výroba rozvodnice</t>
  </si>
  <si>
    <t>Zpracování uživatelských programů</t>
  </si>
  <si>
    <t>Montážní práce</t>
  </si>
  <si>
    <t>Oživení regulace a provedení zkoušek</t>
  </si>
  <si>
    <t>Revizní zprávy</t>
  </si>
  <si>
    <t xml:space="preserve">Engineering </t>
  </si>
  <si>
    <t>Ostatní</t>
  </si>
  <si>
    <t>Montáž rozvaděče RT CELKEM Kč.</t>
  </si>
  <si>
    <t>Montáž regulace</t>
  </si>
  <si>
    <t>Montáž regulace CELKEM Kč:</t>
  </si>
  <si>
    <t>Montáž el.top. kabelů CELKEM Kč:</t>
  </si>
  <si>
    <t>Silnoproudé rozvody</t>
  </si>
  <si>
    <t>Rozvaděč RT</t>
  </si>
  <si>
    <t xml:space="preserve">Elektrické topné kabely </t>
  </si>
  <si>
    <t>Regulace el.akum.kabelové vytápění</t>
  </si>
  <si>
    <t>DODÁVKA CELKEM Kč:</t>
  </si>
  <si>
    <t>Montáž silnoproudých rozvodů</t>
  </si>
  <si>
    <t>Montáž el.top. Kabelů</t>
  </si>
  <si>
    <t>MONTÁŽ CELKEM Kč:</t>
  </si>
  <si>
    <t>Jednotková cena</t>
  </si>
  <si>
    <t>Zemní práce CELKEM Kč:</t>
  </si>
  <si>
    <t>Trubní vedení CELKEM Kč:</t>
  </si>
  <si>
    <t>SVÍTIDLA DODÁVANÁ FIRMOU LUXPLAN:</t>
  </si>
  <si>
    <r>
      <t>T</t>
    </r>
    <r>
      <rPr>
        <b/>
        <i/>
        <sz val="10"/>
        <rFont val="Arial Narrow CE"/>
        <family val="2"/>
      </rPr>
      <t>echnický standard: Schrack, Felten, Hager, EP Písek, OEZ, Telemechanique, Merlin Gerin, Dehn, Spálovský apod.</t>
    </r>
  </si>
  <si>
    <t>C2. VEŘEJNÝ VODOVOD CELKEM Kč:</t>
  </si>
  <si>
    <t>B6. MaR CELKEM Kč:</t>
  </si>
  <si>
    <t xml:space="preserve">B5.2. VZT CHLAZENÍ CELKEM Kč: </t>
  </si>
  <si>
    <t>B4. VYTÁPĚNÍ EL. AKUMULAČNÍ CELKEM Kč:</t>
  </si>
  <si>
    <t>B3.3. KANALIZAČNÍ PŘÍPOJKA CELKEM Kč:</t>
  </si>
  <si>
    <t>B3.1. VODOVODNÍ PŘÍPOJKA CELKEM Kč:</t>
  </si>
  <si>
    <t>B5.1. VZT</t>
  </si>
  <si>
    <t>B5.1. VZT CELKEM Kč:</t>
  </si>
  <si>
    <t>Tepelné čerpadlo fy RC GROUP, typ EASY A.P. T.43.Z.1.R4, Qch=38,1kW-parametry 6/12ºC, Qt=49,6 kW-40/48ºC, glykolová směs 30%, P=14,5kW, Pc=15,5 kW, I=24,2/26/198 A, 3~400V, rozměry 1805x850x1285mm, G-309kg</t>
  </si>
  <si>
    <t>Hlavní oběhové čerpadlo Wilo -TOP-S 50/15 PN 6, Q=6,2m3/h (30% glykolová směs), H=135 kPa,P=1,6kW, I=3,1A, 3x400V P=395 W, 3~400V</t>
  </si>
  <si>
    <r>
      <t xml:space="preserve">Hloubení nezapaž. rýh šířky do 60 cm v hornině 1-4
</t>
    </r>
    <r>
      <rPr>
        <i/>
        <sz val="9"/>
        <rFont val="Arial Narrow CE"/>
        <family val="2"/>
      </rPr>
      <t>odvoz a uložení na skládku, 10 km</t>
    </r>
  </si>
  <si>
    <r>
      <t xml:space="preserve">Potrubí HT systém (PPs) připojovací a odpadní
</t>
    </r>
    <r>
      <rPr>
        <i/>
        <sz val="9"/>
        <rFont val="Arial Narrow CE"/>
        <family val="2"/>
      </rPr>
      <t>vč. tvarovek, úchytů a montáže</t>
    </r>
  </si>
  <si>
    <r>
      <t xml:space="preserve">Potrubí KG systém ležaté svodné
</t>
    </r>
    <r>
      <rPr>
        <i/>
        <sz val="9"/>
        <rFont val="Arial Narrow CE"/>
        <family val="2"/>
      </rPr>
      <t>vč. tvarovek, úchytů a montáže</t>
    </r>
  </si>
  <si>
    <r>
      <t xml:space="preserve">Závěsné WC Ideal Standard-ECCO+montáž
</t>
    </r>
    <r>
      <rPr>
        <i/>
        <sz val="9"/>
        <rFont val="Arial Narrow CE"/>
        <family val="2"/>
      </rPr>
      <t>závěsný rám do SDK je součástí sady tlakového splachování a je v části Vnitřní vodovod</t>
    </r>
  </si>
  <si>
    <r>
      <t xml:space="preserve">WC Ideal Standard SAN ReMo
</t>
    </r>
    <r>
      <rPr>
        <i/>
        <sz val="9"/>
        <rFont val="Arial Narrow CE"/>
        <family val="2"/>
      </rPr>
      <t>závěsný rám do SDK je součástí předstěnové splachovací sady a je v části Vnitřní vodovod</t>
    </r>
  </si>
  <si>
    <r>
      <t xml:space="preserve">Umyvadlo, zápachová uz.-Ideal Standard - ECCO
</t>
    </r>
    <r>
      <rPr>
        <i/>
        <sz val="9"/>
        <rFont val="Arial Narrow CE"/>
        <family val="2"/>
      </rPr>
      <t>materiál, montáž do závěsného rámu, napojení</t>
    </r>
  </si>
  <si>
    <r>
      <t xml:space="preserve">Umývátko Ideal Standard ECCO
</t>
    </r>
    <r>
      <rPr>
        <i/>
        <sz val="9"/>
        <rFont val="Arial Narrow CE"/>
        <family val="2"/>
      </rPr>
      <t>vč. montáže na hmoždiny</t>
    </r>
  </si>
  <si>
    <t>B3.4. VNITŘNÍ KANALIZACE</t>
  </si>
  <si>
    <t>B3.4. VNITŘNÍ KANALIZACE CELKEM Kč:</t>
  </si>
  <si>
    <t>Ostatní CELKEM Kč:</t>
  </si>
  <si>
    <t>Potrubní rozvody</t>
  </si>
  <si>
    <r>
      <t>Zařizovací předměty</t>
    </r>
    <r>
      <rPr>
        <u val="single"/>
        <sz val="9"/>
        <rFont val="Arial Narrow CE"/>
        <family val="2"/>
      </rPr>
      <t xml:space="preserve">
</t>
    </r>
    <r>
      <rPr>
        <i/>
        <sz val="9"/>
        <rFont val="Arial Narrow CE"/>
        <family val="2"/>
      </rPr>
      <t>cena zahrnuje montážní materiál, zápachovou uzávěrku (pokud není uvedena zvlášť ), a montáž</t>
    </r>
  </si>
  <si>
    <t>Potrubní rozvody CELKEM Kč:</t>
  </si>
  <si>
    <t>Zařizovací předměty CELKEM Kč:</t>
  </si>
  <si>
    <t>132201101</t>
  </si>
  <si>
    <t>Hloubení rýh šířky &lt;60cm - základy pod ocelovou přístavbou a replikou přístřešku</t>
  </si>
  <si>
    <t xml:space="preserve">m3     </t>
  </si>
  <si>
    <t>P0001132201101000010100m3     Hloubení rýh šířky &lt;60cm - základy pod ocelovou přístavbou a replikou přístřešku                                                                                                                                                                               01020000012169640000008897300000001482880000003114050000000158290000000000000000000000000000013941540000005963120000003626550000004351860000002611118000000003074000                  000000000000                                                0100001000000000084942</t>
  </si>
  <si>
    <t>132201102</t>
  </si>
  <si>
    <t>Hloubení rýh šířky &lt;60cm - obkopání obvodových stěn - provedení v rámci opatření na odstranění vhkosti</t>
  </si>
  <si>
    <t>P0001132201102000010100m3     Hloubení rýh šířky &lt;60cm - obkopání obvodových stěn - provedení v rámci opatření na odstranění vhkosti                                                                                                                                                         01020000008217990000005968200000000994700000002088870000000160920000000000000000000000000000009414530000004026810000002448960000002938750000001763251000000003125000                  000000000000                                                0100001000000000056424</t>
  </si>
  <si>
    <t>132201103</t>
  </si>
  <si>
    <t>Hloubení rýh šířky &lt;60cm - obkopání stěn uvnitř objektu - provedení v rámci opatření na odstranění vhkosti</t>
  </si>
  <si>
    <t>P0001132201103000010100m3     Hloubení rýh šířky &lt;60cm - obkopání stěn uvnitř objektu - provedení v rámci opatření na odstranění vhkosti                                                                                                                                                     01020000009398420000006871240000001145210000002404930000000122240000000000000000000000000000010766820000004605220000002800730000003360870000002016524000000002374000                  000000000000                                                0100001000000000084942</t>
  </si>
  <si>
    <t>132201105</t>
  </si>
  <si>
    <t>Podkopání postupné pod stávající základovou spárou obvodových stěn  - provedení v rámci statického zajištění stávajícího objektu</t>
  </si>
  <si>
    <t>P0001132201105000010100m3     Podkopání postupné pod stávající základovou spárou obvodových stěn  - provedení v rámci statického zajištění stávajícího objektu                                                                                                                               01020000007003280000005120140000000853360000001792050000000091090000000000000000000000000000008022960000003431610000002086980000002504370000001502625000000001769000                  000000000000                                                0100001000000000084942</t>
  </si>
  <si>
    <t>132201106</t>
  </si>
  <si>
    <t>Podkopání postupné pod stávající základovou spárou vnitřních stěn  - provedení v rámci statického zajištění stávajícího objektu</t>
  </si>
  <si>
    <t>P0001132201106000010100m3     Podkopání postupné pod stávající základovou spárou vnitřních stěn  - provedení v rámci statického zajištění stávajícího objektu                                                                                                                                01020000000554250000000405210000000067540000000141820000000007210000000000000000000000000000000634940000000271580000000165170000000198200000000118919000000000140000                  000000000000                                                0100001000000000084942</t>
  </si>
  <si>
    <t>139711101</t>
  </si>
  <si>
    <t>Vykopávky v uzavřeném prostoru - výkopy v objektu</t>
  </si>
  <si>
    <t>P0001139711101000010100m3     Vykopávky v uzavřeném prostoru - výkopy v objektu                                                                                                                                                                                                              01020000012927030000009575580000001595930000003351450000000000000000000000000000000000000000014809210000006334240000003852250000004622710000002773624000000001645000                  000000000000                                                0100001000000000168609</t>
  </si>
  <si>
    <t>162201101</t>
  </si>
  <si>
    <t>Vodorovné přemístění výkopku bez naložení &lt;20m</t>
  </si>
  <si>
    <t>P0001162201101000011100m3     Vodorovné přemístění výkopku bez naložení &lt;20m                                                                                                                                                                                                                 01040000001013560000000402770000000067130000000140970000000469820000000000000000000000000000001161130000000496640000000302040000000362450000000217469000000007832000                  000000000000                                                0100001000000000002777</t>
  </si>
  <si>
    <t>167101101</t>
  </si>
  <si>
    <t>Nakládání neulehlého výkopku &lt;100m3</t>
  </si>
  <si>
    <t>P0001167101101000011100m3     Nakládání neulehlého výkopku &lt;100m3                                                                                                                                                                                                                            01040000004934670000002910440000000485070000001018650000001005580000000000000000000000000000005653160000002417990000001470530000001764640000001058784000000007832000                  000000000000                                                0100001000000000013519</t>
  </si>
  <si>
    <t>171201200</t>
  </si>
  <si>
    <t>Odvoz a uložení výkopku na skládku včetně skládkovného</t>
  </si>
  <si>
    <t>P0001171201200000011100m3     Odvoz a uložení výkopku na skládku včetně skládkovného                                                                                                                                                                                                         01030000025062400000000000000000000000000000000000000000000000000000000000000000000000000000000000000000000000000000000000000000000000000000002506240000000007832000                  000000000000                                                0100001000000000032000</t>
  </si>
  <si>
    <t>174101101</t>
  </si>
  <si>
    <t>Zásyp obnaženého základu vně objektu s použitím výkopku se zhutnění po vrstvách 20cm</t>
  </si>
  <si>
    <t>P0013978900035000014001m      Demontáž okapu lepenkové krytiny rozvinuté šířky do 300mm                                                                                                                                                                                                      07640000000485580000000000000000000000000000000000000000000000000000000000000000000000000000000000000000000000000000000000000000000000000000000048558000000002284000                  000000000000                                                0100001000000000002126</t>
  </si>
  <si>
    <t>978900040</t>
  </si>
  <si>
    <t>Demontáž žlabu podokapního půlkruhového rozvinuté šířky do 300mm včetně háků</t>
  </si>
  <si>
    <t>P0013978900040000014001m      Demontáž žlabu podokapního půlkruhového rozvinuté šířky do 300mm včetně háků                                                                                                                                                                                   07640000000399700000000000000000000000000000000000000000000000000000000000000000000000000000000000000000000000000000000000000000000000000000000039970000000002284000                  000000000000                                                0100001000000000001750</t>
  </si>
  <si>
    <t>978900045</t>
  </si>
  <si>
    <t>Demontáž svodu kruhového</t>
  </si>
  <si>
    <t>P0013978900045000014001m      Demontáž svodu kruhového                                                                                                                                                                                                                                       07640000000140000000000000000000000000000000000000000000000000000000000000000000000000000000000000000000000000000000000000000000000000000000000014000000000000800000                  000000000000                                                0100001000000000001750</t>
  </si>
  <si>
    <t>978900060</t>
  </si>
  <si>
    <t>Demontáž stěn/příček z plechu včetně dveří - příčky na WC</t>
  </si>
  <si>
    <t>16-dveře dřevěné jednokřídlé vnitřní 700/1970mm - typové</t>
  </si>
  <si>
    <t>65000020</t>
  </si>
  <si>
    <t>16-kování ke dveřím - rozetové klikaxklika</t>
  </si>
  <si>
    <t>65000021</t>
  </si>
  <si>
    <t>16-zárubeň ocelová opatřená šedým lakem</t>
  </si>
  <si>
    <t>65000022</t>
  </si>
  <si>
    <t>17-dveře dřevěné jednokřídlé vnitřní 700/1970mm - typové</t>
  </si>
  <si>
    <t>65000023</t>
  </si>
  <si>
    <t>17-kování ke dveřím - rozetové klikaxklika</t>
  </si>
  <si>
    <t>65000024</t>
  </si>
  <si>
    <t>17-zárubeň ocelová opatřená šedým lakem</t>
  </si>
  <si>
    <t>65000025</t>
  </si>
  <si>
    <t>18-dveře dřevěné jednokřídlé vnitřní 800/1970mm - typové</t>
  </si>
  <si>
    <t>65000026</t>
  </si>
  <si>
    <t>18-kování ke dveřím - rozetové klikaxklika</t>
  </si>
  <si>
    <t>65000027</t>
  </si>
  <si>
    <t>18-zárubeň ocelová opatřená šedým lakem</t>
  </si>
  <si>
    <t>65000028</t>
  </si>
  <si>
    <t>19-dveře dřevěné jednokřídlé vnitřní 600/1970mm - typové</t>
  </si>
  <si>
    <t>65000029</t>
  </si>
  <si>
    <t>19-kování ke dveřím - rozetové klikaxklika</t>
  </si>
  <si>
    <t>65000030</t>
  </si>
  <si>
    <t>19-kování ke dveřím - rozetové klikaxklika - provedení WC</t>
  </si>
  <si>
    <t>65000031</t>
  </si>
  <si>
    <t>19-zárubeň ocelová opatřená šedým lakem</t>
  </si>
  <si>
    <t>65000032</t>
  </si>
  <si>
    <t>20-dveře dřevěné jednokřídlé vnitřní 800/1970mm posuvné bez zárubně</t>
  </si>
  <si>
    <t>65000033</t>
  </si>
  <si>
    <t>20-kování ke dveřím - oválné kování</t>
  </si>
  <si>
    <t>65000034</t>
  </si>
  <si>
    <t>21-dveře dřevěné jednokřídlé vnitřní 700/1970mm posuvné bez zárubně</t>
  </si>
  <si>
    <t>65000035</t>
  </si>
  <si>
    <t>21-kování ke dveřím - oválné kování</t>
  </si>
  <si>
    <t>65000036</t>
  </si>
  <si>
    <t xml:space="preserve">22-dveře dřevěné dvoukřídlé vnitřní skříňové 1200/2700mm </t>
  </si>
  <si>
    <t>65000037</t>
  </si>
  <si>
    <t>22-kování ke dveřím - nábytkové</t>
  </si>
  <si>
    <t>65000038</t>
  </si>
  <si>
    <t>65 Výplně otvorů - dveře, vrata CELKEM KČ:</t>
  </si>
  <si>
    <t>Obklad český dle výběru architekta</t>
  </si>
  <si>
    <t>781 Obklady keramické</t>
  </si>
  <si>
    <t>781 Obklady keramické CELKEM Kč:</t>
  </si>
  <si>
    <t xml:space="preserve">Ostatní svislé konstrukce dle skladeb </t>
  </si>
  <si>
    <t>61 Úpravy povrchů</t>
  </si>
  <si>
    <t>61 Úpravy povrchů,podlahy a osazení výplní otvorů CELKEM Kč:</t>
  </si>
  <si>
    <t>63 Podlahy a podlahové konstrukce</t>
  </si>
  <si>
    <t>631000011</t>
  </si>
  <si>
    <t xml:space="preserve">Dlažba do tmelu </t>
  </si>
  <si>
    <t>Obvodový plášť dle skladby b</t>
  </si>
  <si>
    <t>Kontralatě</t>
  </si>
  <si>
    <t>Parozábrana Dörken</t>
  </si>
  <si>
    <t>Obvodový plášť dle skladby c</t>
  </si>
  <si>
    <t>Tepelná izolace Extrudovaný polystyren tl. 120mm</t>
  </si>
  <si>
    <t xml:space="preserve">Ostatní vodorovné konstrukce dle skladeb </t>
  </si>
  <si>
    <t>Titanzinkový plech - Rheinzink</t>
  </si>
  <si>
    <t>Strukturní oddělovací vrstva</t>
  </si>
  <si>
    <t>Podstřešní hydroizolace - Tyvek VO nebo DELTA Vent N/S</t>
  </si>
  <si>
    <t>Vkládané rošty na kříž  ( spodní fošny kotveny příložkami k OK )</t>
  </si>
  <si>
    <t>Podhled Cembonit Grafit</t>
  </si>
  <si>
    <t>Krokve 120/140</t>
  </si>
  <si>
    <t>Sádrokartonový podhled deska tl.12,5mm</t>
  </si>
  <si>
    <t>Tepelná izolace - minerální vata tl.120mm</t>
  </si>
  <si>
    <t xml:space="preserve">Podlaha nad izolací proti zemní vlhkosti dle skladby ozn. f </t>
  </si>
  <si>
    <t>Dlažba dle výběru architekta</t>
  </si>
  <si>
    <t>Litá stěrka Pandomo - odstín Teraccota</t>
  </si>
  <si>
    <t>Hydroizolační stěrka vodorovná</t>
  </si>
  <si>
    <t>Hydroizolační stěrka svislá</t>
  </si>
  <si>
    <t>Extrudovaný polystyren tl. 2x50mm</t>
  </si>
  <si>
    <t>63 Podlahy a podlahové konstrukce CELKEM Kč:</t>
  </si>
  <si>
    <t>712 Povlakové izolace</t>
  </si>
  <si>
    <t>712 Povlakové izolace CELKEM Kč:</t>
  </si>
  <si>
    <t>712000000</t>
  </si>
  <si>
    <t>Podkladní geotextilie 400g/m2</t>
  </si>
  <si>
    <t>Polystyren EPS 100 tl. 200mm</t>
  </si>
  <si>
    <t>Bednění z OSB desek tl. 25mm</t>
  </si>
  <si>
    <t>Aglomerované voduvzdorné desky OSB tl.22mm</t>
  </si>
  <si>
    <t>Tepelní izolace minerální vata 2x100mm s dřevěným roštem</t>
  </si>
  <si>
    <t>Kontralatě (provětrání) - systém kotvení z drážkových Al-profilů a lepených latí</t>
  </si>
  <si>
    <t>Hydroizolace Tyvek VO nebo Delta Vent N/S</t>
  </si>
  <si>
    <t>Obkladové desky OSB tl.25mm</t>
  </si>
  <si>
    <t>Tepelná izolace minerální vlna 2x100mm s dřevěným roštem</t>
  </si>
  <si>
    <t>345000001</t>
  </si>
  <si>
    <t>345000002</t>
  </si>
  <si>
    <t>345000003</t>
  </si>
  <si>
    <t>345000004</t>
  </si>
  <si>
    <t>345000005</t>
  </si>
  <si>
    <t>345000006</t>
  </si>
  <si>
    <t>345000007</t>
  </si>
  <si>
    <t>Obklad dřevem - vodovzdorná překližka (světlý dub) tl.15mm</t>
  </si>
  <si>
    <t>Obkladová deska Cembonit Grafit tl.8mm</t>
  </si>
  <si>
    <t>Obklad deskami Cembonit Grafit tl.8mm na nosnou konstrukci Etanco</t>
  </si>
  <si>
    <t>345000011</t>
  </si>
  <si>
    <t>345000012</t>
  </si>
  <si>
    <t>345000013</t>
  </si>
  <si>
    <t>345000014</t>
  </si>
  <si>
    <t>345000015</t>
  </si>
  <si>
    <t>345000016</t>
  </si>
  <si>
    <t>345000017</t>
  </si>
  <si>
    <t>345000021</t>
  </si>
  <si>
    <t>345000022</t>
  </si>
  <si>
    <t>Obvodový plášť dle skladby e - parapet</t>
  </si>
  <si>
    <t xml:space="preserve"> dle skladby a - střecha nad dostavbou</t>
  </si>
  <si>
    <t xml:space="preserve"> dle skladby g - nad přístavbou</t>
  </si>
  <si>
    <t>420000001</t>
  </si>
  <si>
    <t>420000002</t>
  </si>
  <si>
    <t>420000003</t>
  </si>
  <si>
    <t>420000004</t>
  </si>
  <si>
    <t>420000005</t>
  </si>
  <si>
    <t>420000006</t>
  </si>
  <si>
    <t>420000007</t>
  </si>
  <si>
    <t>420000008</t>
  </si>
  <si>
    <t>420000009</t>
  </si>
  <si>
    <t>420000010</t>
  </si>
  <si>
    <t>420000021</t>
  </si>
  <si>
    <t>420000022</t>
  </si>
  <si>
    <t>420000023</t>
  </si>
  <si>
    <t>420000024</t>
  </si>
  <si>
    <t>420000025</t>
  </si>
  <si>
    <t>420000026</t>
  </si>
  <si>
    <t>420000027</t>
  </si>
  <si>
    <t>Oprava mlatové cesty</t>
  </si>
  <si>
    <t>631000012</t>
  </si>
  <si>
    <t>631000013</t>
  </si>
  <si>
    <t>631000014</t>
  </si>
  <si>
    <t>631000015</t>
  </si>
  <si>
    <t>631000016</t>
  </si>
  <si>
    <t>631000017</t>
  </si>
  <si>
    <t>631000018</t>
  </si>
  <si>
    <t>Vysekání ve zdivu z cihel na maltu vápen.(vápenocem.) kapes plochy do 0,25m2, hl.do 450mm - v souvislostí s konzolou K1,K2</t>
  </si>
  <si>
    <t>P0013973031346000010600kus    Vysekání ve zdivu z cihel na maltu vápen.(vápenocem.) kapes plochy do 0,25m2, hl.do 450mm - v souvislostí s konzolou K1,K2                                                                                                                                     01540000000769090000000569690000000094950000000199390000000000000000000000000000000146240000000881070000000376850000000229190000000275030000000179639000000000700000                  000000000651                                                0100001000000000025663</t>
  </si>
  <si>
    <t>974031142</t>
  </si>
  <si>
    <t>Vysekání rýh v cihel.zdivu na vápen.(vápenocem.) maltu do hl.70 mm a š. do 70mm - pro táhla konzol K1,K2</t>
  </si>
  <si>
    <t>P0013974031142000010001m      Vysekání rýh v cihel.zdivu na vápen.(vápenocem.) maltu do hl.70 mm a š. do 70mm - pro táhla konzol K1,K2                                                                                                                                                       01540000000436590000000323400000000053900000000113190000000000000000000000000000000249040000000500160000000213930000000130100000000156130000000118580000000002200000                  000000001109                                                0100001000000000005390</t>
  </si>
  <si>
    <t>974031155</t>
  </si>
  <si>
    <t>Vysekání rýh v cihelném zdivu na vápenocementovou maltu do hl.100 mm a š. do 200mm - pro uložení překladů z válcovaných profilů</t>
  </si>
  <si>
    <t>P0013974031155000010001m      Vysekání rýh v cihelném zdivu na vápenocementovou maltu do hl.100 mm a š. do 200mm - pro uložení překladů z válcovaných profilů                                                                                                                                01540000000544180000000403100000000067180000000141080000000000000000000000000000000132450000000623410000000266650000000162170000000194600000000130004000000001170000                  000000000590                                                0100001000000000011111</t>
  </si>
  <si>
    <t>978013191</t>
  </si>
  <si>
    <t>Otlučení omítek vnitřních stěn vápenných, vápenocementových v rozsahu do 100 %</t>
  </si>
  <si>
    <t>P0013978013191000010050m2     Otlučení omítek vnitřních stěn vápenných, vápenocementových v rozsahu do 100 %                                                                                                                                                                                 01540000003406590000002523400000000420570000000883190000000000000000000000000000000000000000003902590000001669230000001015160000001218200000000730919000000017099000                  000000000000                                                0100001000000000004275</t>
  </si>
  <si>
    <t>978015241</t>
  </si>
  <si>
    <t>Otlučení omítek vnějších vápen., vápenocement. s vyškrab.spár, s očištěním zdiva v I.až IV. stupni složitosti, v rozsahu do 30 % - omítané plochy stěn(před otlučením omítek bude zaměřena profilace a vyhotoveny šablony pro následnou renovaci omítky)</t>
  </si>
  <si>
    <t>P0013978015241000010050m2     Otlučení omítek vnějších vápen., vápenocement. s vyškrab.spár, s očištěním zdiva v I.až IV. stupni složitosti, v rozsahu do 30 % - omítané plochy stěn(před otlučením omítek bude zaměřena profilace a vyhotoveny šablony pro následnou renovaci omítky)       01540000002394180000001773470000000295580000000620710000000000000000000000000000000000000000002742770000001173150000000713470000000856160000000513695000000006249000                  000000000000                                                0100001000000000008220</t>
  </si>
  <si>
    <t>978015291</t>
  </si>
  <si>
    <t>Otlučení omítek vnějších vápen., vápenocement. s vyškrab.spár, s očištěním zdiva v I.až IV. stupni složitosti, v rozsahu do 100 % - atika (před otlučením omítek bude zaměřena profilace a vyhotoveny šablony pro následnou renovaci omítky)</t>
  </si>
  <si>
    <t>P0013978015291000010050m2     Otlučení omítek vnějších vápen., vápenocement. s vyškrab.spár, s očištěním zdiva v I.až IV. stupni složitosti, v rozsahu do 100 % - atika (před otlučením omítek bude zaměřena profilace a vyhotoveny šablony pro následnou renovaci omítky)                   01540000006439800000004770220000000795040000001669580000000000000000000000000000000000000000007377440000003155500000001919060000002302870000001381724000000009338000                  000000000000                                                0100001000000000014797</t>
  </si>
  <si>
    <t>978059531</t>
  </si>
  <si>
    <t>Odsekání obkladů z vnitř.obkladaček, včetně otluč.podklad.omítky na zdivo ze stěn přes 2m2</t>
  </si>
  <si>
    <t>P0014978059531000010050m2     Odsekání obkladů z vnitř.obkladaček, včetně otluč.podklad.omítky na zdivo ze stěn přes 2m2                                                                                                                                                                     01010000009009000000000000000000000000000000000000000000000000000000000000000000000000000000000000000000000000000000000000000000000000000000000900900000000003003000                  000000001802                                                0100001000000000030000</t>
  </si>
  <si>
    <t>Očišťění lícových cihel abrazivní metodou (proud vody, vzduchu a abraziva)</t>
  </si>
  <si>
    <t>P0014978059531000011050m2     Očišťění lícových cihel abrazivní metodou (proud vody, vzduchu a abraziva)                                                                                                                                                                                     01010000039105000000000000000000000000000000000000000000000000000000000000000000000000000000000000000000000000000000000000000000000000000000003910500000000013035000                  000000007821                                                0100001000000000030000</t>
  </si>
  <si>
    <t>978900000</t>
  </si>
  <si>
    <t>Odstranění izolace povlakové z ploché střechy (asfaltový pás)</t>
  </si>
  <si>
    <t>P0011978900000000011050m2     Odstranění izolace povlakové z ploché střechy (asfaltový pás)                                                                                                                                                                                                  07100000001306620000000967860000000161310000000338750000000000000000000000000000000000000000002091420000000940760000000584320000000566340000000339804000000013465000                  000000000000                                                0100001000000000002524</t>
  </si>
  <si>
    <t>978900001</t>
  </si>
  <si>
    <t>Demontáž zařizovacích předmětů - dřezy, umyvadla, klozety...</t>
  </si>
  <si>
    <t>P0011978900001000011600kus    Demontáž zařizovacích předmětů - dřezy, umyvadla, klozety...                                                                                                                                                                                                   07200000002250000000000000000000000000000000000000000000000000000000000000000000000000000000000000000000000000000000000000000000000000000000000225000000000000900000                  000000014373                                                0100001000000000025000</t>
  </si>
  <si>
    <t>978900002</t>
  </si>
  <si>
    <t>Demontáž  armatur a baterií</t>
  </si>
  <si>
    <t>P0011978900002000011600kus    Demontáž  armatur a baterií                                                                                                                                                                                                                                    07200000001800000000000000000000000000000000000000000000000000000000000000000000000000000000000000000000000000000000000000000000000000000000000180000000000001000000                  000000015970                                                0100001000000000018000</t>
  </si>
  <si>
    <t>978900003</t>
  </si>
  <si>
    <t>Demontáž  rozvodu vody a kanalizace</t>
  </si>
  <si>
    <t>P0011978900003000011650soubor Demontáž  rozvodu vody a kanalizace                                                                                                                                                                                                                            07200000000650000000000000000000000000000000000000000000000000000000000000000000000000000000000000000000000000000000000000000000000000000000000065000000000000100000                  000000001597                                                0100001000000000065000</t>
  </si>
  <si>
    <t>978900010</t>
  </si>
  <si>
    <t>Demontáž kotlů plynových, vč. kouřovodu</t>
  </si>
  <si>
    <t>P0013978900010000015650soubor Demontáž kotlů plynových, vč. kouřovodu                                                                                                                                                                                                                        07300000000580000000000000000000000000000000000000000000000000000000000000000000000000000000000000000000000000000000000000000000000000000000000058000000000000100000                  000000002791                                                0100001000000000058000</t>
  </si>
  <si>
    <t>978900011</t>
  </si>
  <si>
    <t>Dmtž ventilátoru včetně samotížné klapky</t>
  </si>
  <si>
    <t>P0013978900011000015600kus    Dmtž ventilátoru včetně samotížné klapky                                                                                                                                                                                                                       07300000000140000000000000000000000000000000000000000000000000000000000000000000000000000000000000000000000000000000000000000000000000000000000014000000000000100000                  000000002791                                                0100001000000000014000</t>
  </si>
  <si>
    <t>978900015</t>
  </si>
  <si>
    <t>Demontáž zásobníků na teplou vodu</t>
  </si>
  <si>
    <t>P0013978900015000015600kus    Demontáž zásobníků na teplou vodu                                                                                                                                                                                                                              07300000000840000000000000000000000000000000000000000000000000000000000000000000000000000000000000000000000000000000000000000000000000000000000084000000000000300000                  000000000000                                                0100001000000000028000</t>
  </si>
  <si>
    <t>978900018</t>
  </si>
  <si>
    <t>Demontáž stávajícího rozvodu vytápění</t>
  </si>
  <si>
    <t>P0013978900018000015600kus    Demontáž stávajícího rozvodu vytápění                                                                                                                                                                                                                          07300000001614000000000000000000000000000000000000000000000000000000000000000000000000000000000000000000000000000000000000000000000000000000000161400000000000100000                  000000000000                                                0100001000000000161400</t>
  </si>
  <si>
    <t>978900020</t>
  </si>
  <si>
    <t>Demontáž vnitřních a vnějších rozvodnic 4ks</t>
  </si>
  <si>
    <t>P0013978900020000015650soubor Demontáž vnitřních a vnějších rozvodnic 4ks                                                                                                                                                                                                                    07640000001200000000000000000000000000000000000000000000000000000000000000000000000000000000000000000000000000000000000000000000000000000000000120000000000000100000                  000000000000                                                0100001000000000120000</t>
  </si>
  <si>
    <t>978900025</t>
  </si>
  <si>
    <t>Demontáž oplechování atiky rozvinuté šířky do 500mm</t>
  </si>
  <si>
    <t>P0013978900025000014001m      Demontáž oplechování atiky rozvinuté šířky do 500mm                                                                                                                                                                                                            07640000000188610000000139710000000023290000000048900000000000000000000000000000000000000000000301900000000135800000000084350000000081750000000049052000000004243000                  000000000000                                                0100001000000000001156</t>
  </si>
  <si>
    <t>978900030</t>
  </si>
  <si>
    <t>Demontáž lemování zdi rozvinuté šířky do 500mm</t>
  </si>
  <si>
    <t>P0013978900030000014001m      Demontáž lemování zdi rozvinuté šířky do 500mm                                                                                                                                                                                                                 07640000000865690000000000000000000000000000000000000000000000000000000000000000000000000000000000000000000000000000000000000000000000000000000086569000000005004000                  000000000000                                                0100001000000000001730</t>
  </si>
  <si>
    <t>978900035</t>
  </si>
  <si>
    <t>Demontáž okapu lepenkové krytiny rozvinuté šířky do 300mm</t>
  </si>
  <si>
    <t>764000000</t>
  </si>
  <si>
    <t>764000001</t>
  </si>
  <si>
    <t>764000002</t>
  </si>
  <si>
    <t>764000003</t>
  </si>
  <si>
    <t>764000004</t>
  </si>
  <si>
    <t>764000005</t>
  </si>
  <si>
    <t>764000006</t>
  </si>
  <si>
    <t>764000007</t>
  </si>
  <si>
    <t>764000008</t>
  </si>
  <si>
    <t>Klempířský prvek dle specifikace K1 - oplechování sloupku č.1 atiky</t>
  </si>
  <si>
    <t>Klempířský prvek dle specifikace K2 - oplechování sloupku č.2 atiky</t>
  </si>
  <si>
    <t>Klempířský prvek dle specifikace K3 - oplechování sloupku č.3 atiky</t>
  </si>
  <si>
    <t>Klempířský prvek dle specifikace K4 - oplechování atiky r.š.400mm</t>
  </si>
  <si>
    <t>Klempířský prvek dle specifikace K5 - oplechování atiky r.š.350mm</t>
  </si>
  <si>
    <t>Klempířský prvek dle specifikace K7 - střešní žlab - zapuštěný</t>
  </si>
  <si>
    <t>Klempířský prvek dle specifikace K8 - žlabový kotlík hranatý</t>
  </si>
  <si>
    <t>764000009</t>
  </si>
  <si>
    <t>764000010</t>
  </si>
  <si>
    <t>764000011</t>
  </si>
  <si>
    <t>764000012</t>
  </si>
  <si>
    <t>764000013</t>
  </si>
  <si>
    <t>764000014</t>
  </si>
  <si>
    <t xml:space="preserve">Klempířský parapet z TiZn r.š.330mm - viz tabulka oken </t>
  </si>
  <si>
    <t>Klempířský prvek dle specifikace K6 - sběrný kotlík střešního žlabu</t>
  </si>
  <si>
    <t>Klempířský prvek dle specifikace K9 - žlab hranatý r.š. 330mm</t>
  </si>
  <si>
    <t>Klempířský prvek dle specifikace K8 - svod hranatý 100/100mm</t>
  </si>
  <si>
    <t>Klempířský prvek dle specifikace K6 - svod hranatý 100/100mm</t>
  </si>
  <si>
    <t>Klempířský prvek dle specifikace K11 - štítová lišta r.š.250mm</t>
  </si>
  <si>
    <t>Klempířský prvek dle specifikace K10 - štítová lišta r.š.250mm</t>
  </si>
  <si>
    <t>Klempířský prvek dle specifikace K12 - oplechování ventilační štěrbiny hřebene r.š.600mm</t>
  </si>
  <si>
    <t>Mechanicky kotvená střešní fólie Vedaplan - kompletní systém</t>
  </si>
  <si>
    <t>766 Konstrukce truhlářské</t>
  </si>
  <si>
    <t>Truhlářský prvek dle specifikace T1 - pochozí rošt z exotického dřeva Bangkirai - modulový systém celkem 23,2m2</t>
  </si>
  <si>
    <t>766000000</t>
  </si>
  <si>
    <t>764000020</t>
  </si>
  <si>
    <t>Pozn.: Střešní krytina z TiZn plechu na přístřešku i na dostavbě je specifikována ve vodorovných konstrukcí jako součást střešního pláště</t>
  </si>
  <si>
    <t>766000001</t>
  </si>
  <si>
    <t>766000002</t>
  </si>
  <si>
    <t>766000003</t>
  </si>
  <si>
    <t xml:space="preserve">Truhlářský prvek dle specifikace T2 - posuvné dveře fasádní stěny 1 </t>
  </si>
  <si>
    <t>Truhlářský prvek dle specifikace T3 - posuvné dveře fasádní stěny 2</t>
  </si>
  <si>
    <t>Vnitřní parapety oken - celkem 8,36m</t>
  </si>
  <si>
    <t>766000004</t>
  </si>
  <si>
    <t>Vnitřní parapety prosklené fasády</t>
  </si>
  <si>
    <t>767 Konstrukce truhlářské CELKEM Kč:</t>
  </si>
  <si>
    <t>767000000</t>
  </si>
  <si>
    <t xml:space="preserve">Zámečnický prvek viz. detail B/1.16.6 - nosná konstrukce atyp. dvojumyvadla </t>
  </si>
  <si>
    <t>767000001</t>
  </si>
  <si>
    <t>Zámečnický prvek viz. detail B/1.16.7 - nosná konstrukce příčky mezi místnostmi 17 a 24</t>
  </si>
  <si>
    <t xml:space="preserve">Klempířský prvek dle specifikace K13 - oplechování krytu VZT </t>
  </si>
  <si>
    <t>345000040</t>
  </si>
  <si>
    <t xml:space="preserve">Sanitární příčka viz. tabulky B/1.15.4 </t>
  </si>
  <si>
    <t>631000025</t>
  </si>
  <si>
    <t>Dilatace lité stěrky - systémový profil Schluter viz. výkres B/1.12</t>
  </si>
  <si>
    <t>767000002</t>
  </si>
  <si>
    <t xml:space="preserve">Zámečnický prvek viz. detail B/1.16.10 - nosná konstrukce pro závěsná svítidla v hale cca 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</si>
  <si>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</si>
  <si>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</si>
  <si>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</si>
  <si>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</si>
  <si>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</si>
  <si>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</si>
  <si>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</si>
  <si>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</si>
  <si>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</si>
  <si>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</si>
  <si>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</si>
  <si>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</si>
  <si>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</si>
  <si>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</si>
  <si>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</si>
  <si>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</si>
  <si>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</si>
  <si>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</si>
  <si>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</si>
  <si>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</si>
  <si>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</si>
  <si>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</si>
  <si>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</si>
  <si>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</si>
  <si>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</si>
  <si>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</si>
  <si>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</si>
  <si>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</si>
  <si>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</si>
  <si>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</si>
  <si>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</si>
  <si>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</si>
  <si>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</si>
  <si>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</si>
  <si>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</si>
  <si>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</si>
  <si>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</si>
  <si>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</si>
  <si>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</si>
  <si>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</si>
  <si>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</si>
  <si>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</si>
  <si>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</si>
  <si>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</si>
  <si>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</si>
  <si>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</si>
  <si>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</si>
  <si>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</si>
  <si>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</si>
  <si>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</si>
  <si>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</si>
  <si>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</si>
  <si>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</si>
  <si>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</si>
  <si>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</si>
  <si>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</si>
  <si>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</si>
  <si>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</si>
  <si>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</si>
  <si>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</si>
  <si>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</si>
  <si>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</si>
  <si>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100</t>
  </si>
  <si>
    <t>101</t>
  </si>
  <si>
    <t>102</t>
  </si>
  <si>
    <t>103</t>
  </si>
  <si>
    <t>104</t>
  </si>
  <si>
    <t>105</t>
  </si>
  <si>
    <t>106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</si>
  <si>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</si>
  <si>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</si>
  <si>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</si>
  <si>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</si>
  <si>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</si>
  <si>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</si>
  <si>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</si>
  <si>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</si>
  <si>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</si>
  <si>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</si>
  <si>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</si>
  <si>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</si>
  <si>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</si>
  <si>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</si>
  <si>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</si>
  <si>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</si>
  <si>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</si>
  <si>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</si>
  <si>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</si>
  <si>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</si>
  <si>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</si>
  <si>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</si>
  <si>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</si>
  <si>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</si>
  <si>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</si>
  <si>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</si>
  <si>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</si>
  <si>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</si>
  <si>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</si>
  <si>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</si>
  <si>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</si>
  <si>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</si>
  <si>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</si>
  <si>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</si>
  <si>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</si>
  <si>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</si>
  <si>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</si>
  <si>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</si>
  <si>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</si>
  <si>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</si>
  <si>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</si>
  <si>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</si>
  <si>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</si>
  <si>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</si>
  <si>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</si>
  <si>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</si>
  <si>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</si>
  <si>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</si>
  <si>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</si>
  <si>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</si>
  <si>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</si>
  <si>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</si>
  <si>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</si>
  <si>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</si>
  <si>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</si>
  <si>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</si>
  <si>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</si>
  <si>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</si>
  <si>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</si>
  <si>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</si>
  <si>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</si>
  <si>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</si>
  <si>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</si>
  <si>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</si>
  <si>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</si>
  <si>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</si>
  <si>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</si>
  <si>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</si>
  <si>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</si>
  <si>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</si>
  <si>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</si>
  <si>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</si>
  <si>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</si>
  <si>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</si>
  <si>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</si>
  <si>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</si>
  <si>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</si>
  <si>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</si>
  <si>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</si>
  <si>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</si>
  <si>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</si>
  <si>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</si>
  <si>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</si>
  <si>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</si>
  <si>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</si>
  <si>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</si>
  <si>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</si>
  <si>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INVESTOR:</t>
  </si>
  <si>
    <t>STAVBA:</t>
  </si>
  <si>
    <t>ARCHITEKT:</t>
  </si>
  <si>
    <t>Architektonický atelier, Ing. Arch Jiří Žentel</t>
  </si>
  <si>
    <t>Zavadilova 1271/11, Praha 6</t>
  </si>
  <si>
    <t>VYPRACOVAL:</t>
  </si>
  <si>
    <t>DATUM ZPRACOVÁNÍ:</t>
  </si>
  <si>
    <t>PODLE PROJEKTU PRO PROVEDENÍ STAVBY 08/2006</t>
  </si>
  <si>
    <t>Hlavní město Praha, Odbor ochrany prostředí</t>
  </si>
  <si>
    <t>Magistrát hlavního města Praha, Jungmanova 35/29, Praha 1</t>
  </si>
  <si>
    <t>Rekonstrukce a dostavba objektu bývalé stanice tramvaje</t>
  </si>
  <si>
    <t>v KRÁLOVSKÉ OBOŘE č.p.2</t>
  </si>
  <si>
    <t>OBČERSTVENÍ A VEŘEJNÉ WC</t>
  </si>
  <si>
    <t>PROJEKTANT:</t>
  </si>
  <si>
    <t>STUPEŇ PD:</t>
  </si>
  <si>
    <t>DOKUMENTACE PRO PROVEDENÍ STAVBY</t>
  </si>
  <si>
    <t>ZPRACOVATEL:</t>
  </si>
  <si>
    <t>INTAST s.r.o.</t>
  </si>
  <si>
    <t>K Tuchoměřicům 3, 164 00 Praha 6</t>
  </si>
  <si>
    <t>tel.: 220 199 385, FAX: 220 199 384</t>
  </si>
  <si>
    <t>Ing. Jinek Martin a kol.</t>
  </si>
  <si>
    <t>martin.jinek@intast.cz</t>
  </si>
  <si>
    <t>zast. Ing.arch J. Winklerem, ředitelem odboru</t>
  </si>
  <si>
    <t>DPH 19%</t>
  </si>
  <si>
    <t>Celkem včetně 19%DPH</t>
  </si>
  <si>
    <t>Přirážka</t>
  </si>
  <si>
    <t>hlava</t>
  </si>
  <si>
    <t>sazba</t>
  </si>
  <si>
    <t>základna</t>
  </si>
  <si>
    <t>Zařízení staveniště (hl. VI)</t>
  </si>
  <si>
    <t>%</t>
  </si>
  <si>
    <t>VI</t>
  </si>
  <si>
    <t>Územní vlivy (hl. VI)</t>
  </si>
  <si>
    <t>Provozní vlivy (hl. VI)</t>
  </si>
  <si>
    <t>Individuální mimostaveništní doprava (hl. VI)</t>
  </si>
  <si>
    <t>Kompleteční činnost (hl. XI)</t>
  </si>
  <si>
    <t>XI</t>
  </si>
  <si>
    <t>Skládkovné (hl. XI)</t>
  </si>
  <si>
    <t>Přirážky celkem bez DPH (suma přirážek)</t>
  </si>
  <si>
    <t>CELKEM ROZPOČTOVÉ NÁKLADY</t>
  </si>
  <si>
    <t>OSTATNÍ NÁKLADY</t>
  </si>
  <si>
    <t>VÝKAZ VÝMĚR</t>
  </si>
  <si>
    <t>P0011341351105000012050m2     Bednění stěn nosných dvoustranné (z interiéru provedeno jako pohledové) - zřízení                                                                                                                                                                              01310000007204050000002462550000000410420000000861890000001475130000000003130000011608990000005501970000002353320000001431200000001717440000002706599000000004888000                  000000027687                                                0100001500000000055372</t>
  </si>
  <si>
    <t>341351106</t>
  </si>
  <si>
    <t>Bednění stěn nosných dvoustranné - odstranění</t>
  </si>
  <si>
    <t>P0011341351106000012050m2     Bednění stěn nosných dvoustranné - odstranění                                                                                                                                                                                                                  01310000002720130000001195400000000199230000000418390000001106350000000000000000000000000000003116180000001332870000000810600000000972720000000583632000000004888000                  000000000000                                                0100001000000000011940</t>
  </si>
  <si>
    <t>341351108</t>
  </si>
  <si>
    <t>Bednění stěn detail - vložení (nalepení) fólie mirelon tl.5mm okolo I profilu</t>
  </si>
  <si>
    <t xml:space="preserve">kus    </t>
  </si>
  <si>
    <t>P0011341351108000012600kus    Bednění stěn detail - vložení (nalepení) fólie mirelon tl.5mm okolo I profilu                                                                                                                                                                                  01310000000103720000000076830000000012810000000026890000000000000000000000000000000278780000000118830000000050820000000030910000000037090000000050133000000001100000                  000000000264                                                0100001000000000004558</t>
  </si>
  <si>
    <t>341351110</t>
  </si>
  <si>
    <t>Bednění stěn detail - vložení dilatační profilu SCHLUTTER DILEX-EZ70-G</t>
  </si>
  <si>
    <t>P0011341351110000012600kus    Bednění stěn detail - vložení dilatační profilu SCHLUTTER DILEX-EZ70-G                                                                                                                                                                                         01310000000106740000000079070000000013180000000027670000000000000000000000000000003251050000000122280000000052300000000031810000000038170000000348008000000001100000                  000000000215                                                0100001000000000031637</t>
  </si>
  <si>
    <t>341351115</t>
  </si>
  <si>
    <t>Bednění stěn detail - vložení do bednění elektroinstalačních krabic do betonu s protrubkováním do podlahy</t>
  </si>
  <si>
    <t>P0011341351115000012600kus    Bednění stěn detail - vložení do bednění elektroinstalačních krabic do betonu s protrubkováním do podlahy                                                                                                                                                      01310000001500000000000000000000000000000000000000000000000000000000000000000000000000000000000000000000000000000000000000000000000000000000000150000000000000600000                  000000000120                                                0100001000000000025000</t>
  </si>
  <si>
    <t>341362021</t>
  </si>
  <si>
    <t>Výztuž stěn nosných ze svařovaných sítí KARI</t>
  </si>
  <si>
    <t>P0011341362021000012170t      Výztuž stěn nosných ze svařovaných sítí KARI                                                                                                                                                                                                                   01330000000490870000000363610000000060600000000127260000000000000000000000000000004988730000000562340000000240530000000146280000000175530000000604194000000000029000                  000000030539                                                0100001000000002083429</t>
  </si>
  <si>
    <t>342258921</t>
  </si>
  <si>
    <t>Příčka sádrokartonövá tl.100mm kovová konstrukce</t>
  </si>
  <si>
    <t>P0011342258921000012050m2     Příčka sádrokartonövá tl.100mm kovová konstrukce                                                                                                                                                                                                               01390000012075180000008944570000001490760000003130600000000000000000000000000000091030940000013833320000005916840000003598400000004318080000011693944000000013168000                  000000650067                                                0100001000000000088806</t>
  </si>
  <si>
    <t>342258922</t>
  </si>
  <si>
    <t>Instalační předstěna hloubky....100mm</t>
  </si>
  <si>
    <t>P0011342258922000012050m2     Instalační předstěna hloubky....100mm                                                                                                                                                                                                                          01390000000118290000000087630000000014600000000030670000000000000000000000000000000891780000000135520000000057960000000035250000000042300000000114559000000000129000                  000000006368                                                0100001000000000088806</t>
  </si>
  <si>
    <t>342258925</t>
  </si>
  <si>
    <t>Příčka sádrokartonövá tl.150mm kovová konstrukce</t>
  </si>
  <si>
    <t>P0011342258925000012050m2     Příčka sádrokartonövá tl.150mm kovová konstrukce                                                                                                                                                                                                               01390000000963780000000713910000000118980000000249870000000000000000000000000000007853960000001104100000000472250000000287210000000344650000000992184000000001051000                  000000053197                                                0100001000000000094404</t>
  </si>
  <si>
    <t>342258933</t>
  </si>
  <si>
    <t>Příčka sádrokartonövá tl.200mm kovová konstrukce</t>
  </si>
  <si>
    <t>P0011342258933000012050m2     Příčka sádrokartonövá tl.200mm kovová konstrukce                                                                                                                                                                                                               01390000002205410000001633630000000272270000000571770000000000000000000000000000022720380000002526510000001080650000000657210000000788650000002745230000000002405000                  000000126912                                                0100001000000000114147</t>
  </si>
  <si>
    <t>3 Svislé a komplet konstrukce CELKEM Kč:</t>
  </si>
  <si>
    <t>4 Vodorovné konstrukce</t>
  </si>
  <si>
    <t>411321415</t>
  </si>
  <si>
    <t>Stropní deska z betonu železového BŽ30 - bez výztuže</t>
  </si>
  <si>
    <t>P0011411321415000011100m3     Stropní deska z betonu železového BŽ30 - bez výztuže                                                                                                                                                                                                           01340000001165780000000718700000000119780000000251550000000195530000000000000000026238940000001335520000000571230000000347400000000416880000002874024000000001125000                  000002764654                                                0100001000000000255469</t>
  </si>
  <si>
    <t>411354256</t>
  </si>
  <si>
    <t>Bednění stropů ocelové žebrované z plechů pozinkovaných výška vlny 50mm tl.1,0mm</t>
  </si>
  <si>
    <t>P0011411354256000011050m2     Bednění stropů ocelové žebrované z plechů pozinkovaných výška vlny 50mm tl.1,0mm                                                                                                                                                                               01300000002372580000001757470000000292910000000615110000000000000000000000000000095832170000002718030000001162560000000707030000000848430000010092278000000015000000                  000000197707                                                0100001000000000067282</t>
  </si>
  <si>
    <t>411354272</t>
  </si>
  <si>
    <t>Lože z betonu B30 pro bednění stropů z ocelových žebrovaných plechů</t>
  </si>
  <si>
    <t>P0011411354272000011001m      Lože z betonu B30 pro bednění stropů z ocelových žebrovaných plechů                                                                                                                                                                                            01300000001085820000000804310000000134050000000281510000000000000000000000000000013737130000001243920000000532050000000323570000000388290000001606686000000006468000                  000001401745                                                0100001000000000024841</t>
  </si>
  <si>
    <t>411361921</t>
  </si>
  <si>
    <t>Výztuž stropů - ze svařovaných sítí z drátů ocelových tažených 6/100/100</t>
  </si>
  <si>
    <t>P0011411361921000011170t      Výztuž stropů - ze svařovaných sítí z drátů ocelových tažených 6/100/100                                                                                                                                                                                       01330000001102020000000816310000000136050000000285710000000000000000000000000000010621990000001262470000000539990000000328400000000394080000001298648000000000066000                  000000069502                                                0100001000000001967649</t>
  </si>
  <si>
    <t>413941123</t>
  </si>
  <si>
    <t>Osazení ocelových válcových nosníků ve stropech I180 + rám pod chlazení - budou použity profily I180 z původního stropu (statika B/2.9) - doplňované profily viz. spec. níže</t>
  </si>
  <si>
    <t>P0011413941123000011170t      Osazení ocelových válcových nosníků ve stropech I180 + rám pod chlazení - budou použity profily I180 z původního stropu (statika B/2.9) - doplňované profily viz. spec. níže                                                                                   01900000010755040000004514030000000752340000001579910000004661090000000000000000000060310000012320970000005269970000003205000000003846000000002313632000000000343000                  000000005863                                                0100001000000000674528</t>
  </si>
  <si>
    <t>Tyč ocelová IPN 180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</si>
</sst>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\-"/>
    <numFmt numFmtId="166" formatCode="0.0%"/>
    <numFmt numFmtId="167" formatCode="0.0"/>
    <numFmt numFmtId="168" formatCode="#,##0.\-;[Red]\-#,##0.\-"/>
    <numFmt numFmtId="169" formatCode="#,##0.00\ _K_č"/>
    <numFmt numFmtId="170" formatCode="_-* #,##0.0\ _K_č_-;\-* #,##0.0\ _K_č_-;_-* &quot;-&quot;??\ _K_č_-;_-@_-"/>
    <numFmt numFmtId="171" formatCode="_-* #,##0\ _K_č_-;\-* #,##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&quot;Kč&quot;"/>
    <numFmt numFmtId="177" formatCode="0.E+00"/>
    <numFmt numFmtId="178" formatCode="d/mmmm\ yyyy"/>
    <numFmt numFmtId="179" formatCode="#,##0.00\ [$Sk-41B]"/>
    <numFmt numFmtId="180" formatCode="#,##0\ [$Sk-41B]"/>
    <numFmt numFmtId="181" formatCode="#,##0.000\ &quot;Kč&quot;"/>
    <numFmt numFmtId="182" formatCode="#,##0.0\ &quot;Kč&quot;"/>
    <numFmt numFmtId="183" formatCode="#,##0\ _K_č"/>
    <numFmt numFmtId="184" formatCode="0.000"/>
    <numFmt numFmtId="185" formatCode="_-* #,##0\ &quot;Kč&quot;_-;\-* #,##0\ &quot;Kč&quot;_-;_-* &quot;-&quot;??\ &quot;Kč&quot;_-;_-@_-"/>
    <numFmt numFmtId="186" formatCode="#,##0.0\ &quot;Kč&quot;;[Red]\-#,##0.0\ &quot;Kč&quot;"/>
    <numFmt numFmtId="187" formatCode="#,##0_ ;[Red]\-#,##0\ "/>
    <numFmt numFmtId="188" formatCode="#,##0.00_ ;[Red]\-#,##0.00\ "/>
    <numFmt numFmtId="189" formatCode="_-* #,##0.0\ &quot;Kč&quot;_-;\-* #,##0.0\ &quot;Kč&quot;_-;_-* &quot;-&quot;??\ &quot;Kč&quot;_-;_-@_-"/>
    <numFmt numFmtId="190" formatCode="#\ ##,000&quot;Kč&quot;"/>
    <numFmt numFmtId="191" formatCode="#,##0.00&quot;Kč&quot;"/>
    <numFmt numFmtId="192" formatCode="#.##0.00,&quot;Kč&quot;"/>
    <numFmt numFmtId="193" formatCode="_-* #,##0.000\ &quot;Kč&quot;_-;\-* #,##0.000\ &quot;Kč&quot;_-;_-* &quot;-&quot;??\ &quot;Kč&quot;_-;_-@_-"/>
    <numFmt numFmtId="194" formatCode="#,##0\ &quot;Kč&quot;;[Red]#,##0\ &quot;Kč&quot;"/>
    <numFmt numFmtId="195" formatCode="#,##0.00\ &quot;Kč&quot;;[Red]#,##0.00\ &quot;Kč&quot;"/>
    <numFmt numFmtId="196" formatCode="#,##0.00000"/>
    <numFmt numFmtId="197" formatCode="#,##0.0000"/>
    <numFmt numFmtId="198" formatCode="000"/>
    <numFmt numFmtId="199" formatCode="mm\-yyyy"/>
    <numFmt numFmtId="200" formatCode="0.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&quot; Kč&quot;#,##0_);\(&quot; Kč&quot;#,##0\)"/>
    <numFmt numFmtId="210" formatCode="&quot;00&quot;#"/>
    <numFmt numFmtId="211" formatCode="#,##0&quot; F&quot;_);[Red]\(#,##0&quot; F&quot;\)"/>
    <numFmt numFmtId="212" formatCode="0#"/>
    <numFmt numFmtId="213" formatCode="dd/mm/yy;@"/>
    <numFmt numFmtId="214" formatCode="#,##0_ ;\-#,##0\ "/>
    <numFmt numFmtId="215" formatCode="[$-405]d\.\ mmmm\ yyyy"/>
    <numFmt numFmtId="216" formatCode="[$-405]mmmm\ yy;@"/>
    <numFmt numFmtId="217" formatCode="##"/>
    <numFmt numFmtId="218" formatCode="###"/>
    <numFmt numFmtId="219" formatCode="#0##"/>
  </numFmts>
  <fonts count="39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8"/>
      <name val="Arial Narrow CE"/>
      <family val="2"/>
    </font>
    <font>
      <sz val="10"/>
      <name val="Arial Narrow CE"/>
      <family val="2"/>
    </font>
    <font>
      <b/>
      <sz val="10"/>
      <color indexed="8"/>
      <name val="Arial Narrow CE"/>
      <family val="2"/>
    </font>
    <font>
      <i/>
      <sz val="10"/>
      <color indexed="8"/>
      <name val="Arial Narrow CE"/>
      <family val="2"/>
    </font>
    <font>
      <b/>
      <sz val="10"/>
      <name val="Arial Narrow CE"/>
      <family val="2"/>
    </font>
    <font>
      <b/>
      <sz val="12"/>
      <name val="Arial Narrow CE"/>
      <family val="2"/>
    </font>
    <font>
      <b/>
      <sz val="8"/>
      <name val="Arial Narrow CE"/>
      <family val="2"/>
    </font>
    <font>
      <sz val="8"/>
      <name val="Arial Narrow CE"/>
      <family val="2"/>
    </font>
    <font>
      <sz val="9"/>
      <name val="Arial Narrow CE"/>
      <family val="2"/>
    </font>
    <font>
      <b/>
      <sz val="9"/>
      <name val="Arial Narrow CE"/>
      <family val="2"/>
    </font>
    <font>
      <i/>
      <sz val="9"/>
      <name val="Arial Narrow CE"/>
      <family val="2"/>
    </font>
    <font>
      <u val="single"/>
      <sz val="9"/>
      <name val="Arial Narrow CE"/>
      <family val="2"/>
    </font>
    <font>
      <b/>
      <sz val="11"/>
      <name val="Arial Narrow CE"/>
      <family val="2"/>
    </font>
    <font>
      <sz val="10"/>
      <color indexed="10"/>
      <name val="Arial Narrow CE"/>
      <family val="2"/>
    </font>
    <font>
      <u val="single"/>
      <sz val="10"/>
      <name val="Arial Narrow CE"/>
      <family val="2"/>
    </font>
    <font>
      <i/>
      <sz val="10"/>
      <name val="Arial Narrow CE"/>
      <family val="2"/>
    </font>
    <font>
      <b/>
      <i/>
      <sz val="10"/>
      <name val="Arial Narrow CE"/>
      <family val="2"/>
    </font>
    <font>
      <sz val="10"/>
      <name val="Helv"/>
      <family val="0"/>
    </font>
    <font>
      <sz val="10"/>
      <name val="MS Sans Serif"/>
      <family val="0"/>
    </font>
    <font>
      <b/>
      <sz val="13"/>
      <name val="Arial CE"/>
      <family val="2"/>
    </font>
    <font>
      <sz val="8"/>
      <name val="Arial CE"/>
      <family val="0"/>
    </font>
    <font>
      <b/>
      <sz val="10"/>
      <name val="Arial Unicode M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i/>
      <sz val="10"/>
      <name val="Arial Unicode MS"/>
      <family val="2"/>
    </font>
    <font>
      <b/>
      <sz val="11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Unicode MS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187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" fontId="0" fillId="0" borderId="0">
      <alignment horizontal="center" vertical="center"/>
      <protection locked="0"/>
    </xf>
  </cellStyleXfs>
  <cellXfs count="806">
    <xf numFmtId="0" fontId="0" fillId="0" borderId="0" xfId="0" applyAlignment="1">
      <alignment/>
    </xf>
    <xf numFmtId="49" fontId="6" fillId="2" borderId="0" xfId="27" applyNumberFormat="1" applyFont="1" applyFill="1" applyBorder="1" applyAlignment="1">
      <alignment horizontal="left"/>
      <protection/>
    </xf>
    <xf numFmtId="49" fontId="6" fillId="2" borderId="1" xfId="27" applyNumberFormat="1" applyFont="1" applyFill="1" applyBorder="1" applyAlignment="1">
      <alignment horizontal="left"/>
      <protection/>
    </xf>
    <xf numFmtId="0" fontId="7" fillId="3" borderId="0" xfId="27" applyFont="1" applyFill="1">
      <alignment/>
      <protection/>
    </xf>
    <xf numFmtId="49" fontId="8" fillId="2" borderId="2" xfId="27" applyNumberFormat="1" applyFont="1" applyFill="1" applyBorder="1" applyAlignment="1">
      <alignment horizontal="left"/>
      <protection/>
    </xf>
    <xf numFmtId="4" fontId="8" fillId="2" borderId="2" xfId="27" applyNumberFormat="1" applyFont="1" applyFill="1" applyBorder="1" applyAlignment="1">
      <alignment horizontal="right"/>
      <protection/>
    </xf>
    <xf numFmtId="49" fontId="9" fillId="2" borderId="0" xfId="27" applyNumberFormat="1" applyFont="1" applyFill="1" applyBorder="1" applyAlignment="1">
      <alignment horizontal="left"/>
      <protection/>
    </xf>
    <xf numFmtId="49" fontId="9" fillId="2" borderId="2" xfId="27" applyNumberFormat="1" applyFont="1" applyFill="1" applyBorder="1" applyAlignment="1">
      <alignment horizontal="left"/>
      <protection/>
    </xf>
    <xf numFmtId="4" fontId="9" fillId="2" borderId="2" xfId="27" applyNumberFormat="1" applyFont="1" applyFill="1" applyBorder="1" applyAlignment="1">
      <alignment horizontal="right"/>
      <protection/>
    </xf>
    <xf numFmtId="4" fontId="6" fillId="2" borderId="1" xfId="27" applyNumberFormat="1" applyFont="1" applyFill="1" applyBorder="1" applyAlignment="1">
      <alignment horizontal="right"/>
      <protection/>
    </xf>
    <xf numFmtId="49" fontId="9" fillId="2" borderId="3" xfId="27" applyNumberFormat="1" applyFont="1" applyFill="1" applyBorder="1" applyAlignment="1">
      <alignment horizontal="left"/>
      <protection/>
    </xf>
    <xf numFmtId="4" fontId="9" fillId="2" borderId="3" xfId="27" applyNumberFormat="1" applyFont="1" applyFill="1" applyBorder="1" applyAlignment="1">
      <alignment horizontal="right"/>
      <protection/>
    </xf>
    <xf numFmtId="4" fontId="9" fillId="2" borderId="0" xfId="27" applyNumberFormat="1" applyFont="1" applyFill="1" applyBorder="1" applyAlignment="1">
      <alignment horizontal="right"/>
      <protection/>
    </xf>
    <xf numFmtId="49" fontId="9" fillId="2" borderId="4" xfId="27" applyNumberFormat="1" applyFont="1" applyFill="1" applyBorder="1" applyAlignment="1">
      <alignment horizontal="left"/>
      <protection/>
    </xf>
    <xf numFmtId="4" fontId="9" fillId="2" borderId="4" xfId="27" applyNumberFormat="1" applyFont="1" applyFill="1" applyBorder="1" applyAlignment="1">
      <alignment horizontal="right"/>
      <protection/>
    </xf>
    <xf numFmtId="4" fontId="6" fillId="2" borderId="0" xfId="27" applyNumberFormat="1" applyFont="1" applyFill="1" applyBorder="1" applyAlignment="1">
      <alignment horizontal="right"/>
      <protection/>
    </xf>
    <xf numFmtId="49" fontId="6" fillId="2" borderId="2" xfId="27" applyNumberFormat="1" applyFont="1" applyFill="1" applyBorder="1" applyAlignment="1">
      <alignment horizontal="left"/>
      <protection/>
    </xf>
    <xf numFmtId="4" fontId="6" fillId="2" borderId="2" xfId="27" applyNumberFormat="1" applyFont="1" applyFill="1" applyBorder="1" applyAlignment="1">
      <alignment horizontal="right"/>
      <protection/>
    </xf>
    <xf numFmtId="49" fontId="7" fillId="3" borderId="0" xfId="27" applyNumberFormat="1" applyFont="1" applyFill="1">
      <alignment/>
      <protection/>
    </xf>
    <xf numFmtId="4" fontId="7" fillId="3" borderId="0" xfId="27" applyNumberFormat="1" applyFont="1" applyFill="1">
      <alignment/>
      <protection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3" borderId="0" xfId="0" applyFont="1" applyFill="1" applyAlignment="1">
      <alignment/>
    </xf>
    <xf numFmtId="0" fontId="7" fillId="2" borderId="7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4" fontId="7" fillId="2" borderId="8" xfId="0" applyNumberFormat="1" applyFont="1" applyFill="1" applyBorder="1" applyAlignment="1">
      <alignment/>
    </xf>
    <xf numFmtId="0" fontId="7" fillId="2" borderId="9" xfId="0" applyFont="1" applyFill="1" applyBorder="1" applyAlignment="1">
      <alignment/>
    </xf>
    <xf numFmtId="4" fontId="7" fillId="2" borderId="2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164" fontId="7" fillId="2" borderId="8" xfId="0" applyNumberFormat="1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164" fontId="10" fillId="2" borderId="8" xfId="0" applyNumberFormat="1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/>
    </xf>
    <xf numFmtId="0" fontId="7" fillId="2" borderId="14" xfId="0" applyFont="1" applyFill="1" applyBorder="1" applyAlignment="1">
      <alignment/>
    </xf>
    <xf numFmtId="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/>
    </xf>
    <xf numFmtId="164" fontId="10" fillId="2" borderId="13" xfId="0" applyNumberFormat="1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3" borderId="16" xfId="0" applyFont="1" applyFill="1" applyBorder="1" applyAlignment="1">
      <alignment horizontal="left"/>
    </xf>
    <xf numFmtId="0" fontId="7" fillId="3" borderId="0" xfId="0" applyFont="1" applyFill="1" applyAlignment="1">
      <alignment horizontal="center"/>
    </xf>
    <xf numFmtId="0" fontId="7" fillId="3" borderId="17" xfId="0" applyFont="1" applyFill="1" applyBorder="1" applyAlignment="1">
      <alignment/>
    </xf>
    <xf numFmtId="4" fontId="7" fillId="3" borderId="0" xfId="0" applyNumberFormat="1" applyFont="1" applyFill="1" applyAlignment="1">
      <alignment/>
    </xf>
    <xf numFmtId="4" fontId="7" fillId="3" borderId="0" xfId="0" applyNumberFormat="1" applyFont="1" applyFill="1" applyBorder="1" applyAlignment="1">
      <alignment/>
    </xf>
    <xf numFmtId="0" fontId="7" fillId="3" borderId="16" xfId="0" applyFont="1" applyFill="1" applyBorder="1" applyAlignment="1">
      <alignment/>
    </xf>
    <xf numFmtId="4" fontId="10" fillId="3" borderId="0" xfId="0" applyNumberFormat="1" applyFont="1" applyFill="1" applyBorder="1" applyAlignment="1">
      <alignment horizontal="right"/>
    </xf>
    <xf numFmtId="170" fontId="10" fillId="3" borderId="0" xfId="0" applyNumberFormat="1" applyFont="1" applyFill="1" applyBorder="1" applyAlignment="1">
      <alignment/>
    </xf>
    <xf numFmtId="4" fontId="7" fillId="3" borderId="0" xfId="0" applyNumberFormat="1" applyFont="1" applyFill="1" applyBorder="1" applyAlignment="1">
      <alignment horizontal="right"/>
    </xf>
    <xf numFmtId="170" fontId="7" fillId="3" borderId="0" xfId="0" applyNumberFormat="1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171" fontId="7" fillId="3" borderId="0" xfId="0" applyNumberFormat="1" applyFont="1" applyFill="1" applyBorder="1" applyAlignment="1">
      <alignment/>
    </xf>
    <xf numFmtId="164" fontId="7" fillId="3" borderId="0" xfId="0" applyNumberFormat="1" applyFont="1" applyFill="1" applyAlignment="1">
      <alignment/>
    </xf>
    <xf numFmtId="0" fontId="10" fillId="2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justify"/>
    </xf>
    <xf numFmtId="175" fontId="7" fillId="2" borderId="2" xfId="0" applyNumberFormat="1" applyFont="1" applyFill="1" applyBorder="1" applyAlignment="1">
      <alignment/>
    </xf>
    <xf numFmtId="175" fontId="7" fillId="2" borderId="10" xfId="0" applyNumberFormat="1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right"/>
    </xf>
    <xf numFmtId="175" fontId="7" fillId="2" borderId="1" xfId="0" applyNumberFormat="1" applyFont="1" applyFill="1" applyBorder="1" applyAlignment="1">
      <alignment horizontal="right"/>
    </xf>
    <xf numFmtId="175" fontId="7" fillId="2" borderId="19" xfId="0" applyNumberFormat="1" applyFont="1" applyFill="1" applyBorder="1" applyAlignment="1">
      <alignment horizontal="right"/>
    </xf>
    <xf numFmtId="175" fontId="7" fillId="2" borderId="1" xfId="0" applyNumberFormat="1" applyFont="1" applyFill="1" applyBorder="1" applyAlignment="1">
      <alignment horizontal="justify"/>
    </xf>
    <xf numFmtId="175" fontId="7" fillId="2" borderId="1" xfId="0" applyNumberFormat="1" applyFont="1" applyFill="1" applyBorder="1" applyAlignment="1">
      <alignment/>
    </xf>
    <xf numFmtId="175" fontId="7" fillId="2" borderId="19" xfId="0" applyNumberFormat="1" applyFont="1" applyFill="1" applyBorder="1" applyAlignment="1">
      <alignment/>
    </xf>
    <xf numFmtId="49" fontId="7" fillId="2" borderId="1" xfId="0" applyNumberFormat="1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justify"/>
    </xf>
    <xf numFmtId="0" fontId="7" fillId="2" borderId="7" xfId="0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/>
    </xf>
    <xf numFmtId="175" fontId="10" fillId="2" borderId="2" xfId="0" applyNumberFormat="1" applyFont="1" applyFill="1" applyBorder="1" applyAlignment="1">
      <alignment/>
    </xf>
    <xf numFmtId="175" fontId="10" fillId="2" borderId="10" xfId="0" applyNumberFormat="1" applyFont="1" applyFill="1" applyBorder="1" applyAlignment="1">
      <alignment/>
    </xf>
    <xf numFmtId="175" fontId="7" fillId="2" borderId="2" xfId="0" applyNumberFormat="1" applyFont="1" applyFill="1" applyBorder="1" applyAlignment="1">
      <alignment horizontal="justify"/>
    </xf>
    <xf numFmtId="175" fontId="7" fillId="2" borderId="10" xfId="0" applyNumberFormat="1" applyFont="1" applyFill="1" applyBorder="1" applyAlignment="1">
      <alignment horizontal="justify"/>
    </xf>
    <xf numFmtId="0" fontId="7" fillId="2" borderId="2" xfId="0" applyFont="1" applyFill="1" applyBorder="1" applyAlignment="1">
      <alignment horizontal="justify"/>
    </xf>
    <xf numFmtId="49" fontId="7" fillId="2" borderId="1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175" fontId="7" fillId="2" borderId="2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wrapText="1"/>
    </xf>
    <xf numFmtId="0" fontId="7" fillId="0" borderId="0" xfId="0" applyFont="1" applyBorder="1" applyAlignment="1">
      <alignment horizontal="justify"/>
    </xf>
    <xf numFmtId="1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justify" wrapText="1"/>
    </xf>
    <xf numFmtId="175" fontId="7" fillId="2" borderId="10" xfId="0" applyNumberFormat="1" applyFont="1" applyFill="1" applyBorder="1" applyAlignment="1">
      <alignment horizontal="right"/>
    </xf>
    <xf numFmtId="175" fontId="7" fillId="2" borderId="2" xfId="0" applyNumberFormat="1" applyFont="1" applyFill="1" applyBorder="1" applyAlignment="1">
      <alignment wrapText="1"/>
    </xf>
    <xf numFmtId="175" fontId="7" fillId="2" borderId="10" xfId="0" applyNumberFormat="1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49" fontId="10" fillId="2" borderId="2" xfId="0" applyNumberFormat="1" applyFont="1" applyFill="1" applyBorder="1" applyAlignment="1">
      <alignment horizontal="justify" wrapText="1"/>
    </xf>
    <xf numFmtId="175" fontId="10" fillId="2" borderId="19" xfId="0" applyNumberFormat="1" applyFont="1" applyFill="1" applyBorder="1" applyAlignment="1">
      <alignment horizontal="right"/>
    </xf>
    <xf numFmtId="175" fontId="10" fillId="2" borderId="10" xfId="0" applyNumberFormat="1" applyFont="1" applyFill="1" applyBorder="1" applyAlignment="1">
      <alignment horizontal="right"/>
    </xf>
    <xf numFmtId="0" fontId="7" fillId="2" borderId="2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wrapText="1"/>
    </xf>
    <xf numFmtId="0" fontId="7" fillId="2" borderId="11" xfId="0" applyFont="1" applyFill="1" applyBorder="1" applyAlignment="1">
      <alignment horizontal="right"/>
    </xf>
    <xf numFmtId="175" fontId="7" fillId="2" borderId="11" xfId="0" applyNumberFormat="1" applyFont="1" applyFill="1" applyBorder="1" applyAlignment="1">
      <alignment/>
    </xf>
    <xf numFmtId="175" fontId="10" fillId="2" borderId="11" xfId="0" applyNumberFormat="1" applyFont="1" applyFill="1" applyBorder="1" applyAlignment="1">
      <alignment/>
    </xf>
    <xf numFmtId="175" fontId="10" fillId="2" borderId="15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175" fontId="7" fillId="0" borderId="0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0" fontId="7" fillId="2" borderId="21" xfId="30" applyFont="1" applyFill="1" applyBorder="1" applyAlignment="1">
      <alignment horizontal="center"/>
      <protection/>
    </xf>
    <xf numFmtId="0" fontId="7" fillId="3" borderId="0" xfId="30" applyFont="1" applyFill="1">
      <alignment/>
      <protection/>
    </xf>
    <xf numFmtId="0" fontId="7" fillId="2" borderId="22" xfId="30" applyFont="1" applyFill="1" applyBorder="1" applyAlignment="1">
      <alignment horizontal="center"/>
      <protection/>
    </xf>
    <xf numFmtId="0" fontId="10" fillId="2" borderId="2" xfId="30" applyFont="1" applyFill="1" applyBorder="1">
      <alignment/>
      <protection/>
    </xf>
    <xf numFmtId="0" fontId="7" fillId="2" borderId="2" xfId="30" applyFont="1" applyFill="1" applyBorder="1">
      <alignment/>
      <protection/>
    </xf>
    <xf numFmtId="0" fontId="7" fillId="2" borderId="2" xfId="30" applyFont="1" applyFill="1" applyBorder="1" applyAlignment="1">
      <alignment horizontal="center"/>
      <protection/>
    </xf>
    <xf numFmtId="0" fontId="7" fillId="2" borderId="10" xfId="30" applyFont="1" applyFill="1" applyBorder="1">
      <alignment/>
      <protection/>
    </xf>
    <xf numFmtId="0" fontId="7" fillId="2" borderId="8" xfId="30" applyFont="1" applyFill="1" applyBorder="1">
      <alignment/>
      <protection/>
    </xf>
    <xf numFmtId="0" fontId="7" fillId="2" borderId="9" xfId="30" applyFont="1" applyFill="1" applyBorder="1">
      <alignment/>
      <protection/>
    </xf>
    <xf numFmtId="0" fontId="7" fillId="2" borderId="9" xfId="30" applyFont="1" applyFill="1" applyBorder="1" applyAlignment="1">
      <alignment horizontal="center"/>
      <protection/>
    </xf>
    <xf numFmtId="167" fontId="7" fillId="2" borderId="1" xfId="30" applyNumberFormat="1" applyFont="1" applyFill="1" applyBorder="1">
      <alignment/>
      <protection/>
    </xf>
    <xf numFmtId="167" fontId="7" fillId="2" borderId="19" xfId="30" applyNumberFormat="1" applyFont="1" applyFill="1" applyBorder="1">
      <alignment/>
      <protection/>
    </xf>
    <xf numFmtId="167" fontId="7" fillId="2" borderId="2" xfId="30" applyNumberFormat="1" applyFont="1" applyFill="1" applyBorder="1">
      <alignment/>
      <protection/>
    </xf>
    <xf numFmtId="167" fontId="10" fillId="2" borderId="10" xfId="30" applyNumberFormat="1" applyFont="1" applyFill="1" applyBorder="1">
      <alignment/>
      <protection/>
    </xf>
    <xf numFmtId="167" fontId="7" fillId="2" borderId="10" xfId="30" applyNumberFormat="1" applyFont="1" applyFill="1" applyBorder="1">
      <alignment/>
      <protection/>
    </xf>
    <xf numFmtId="0" fontId="7" fillId="2" borderId="1" xfId="30" applyFont="1" applyFill="1" applyBorder="1" applyAlignment="1">
      <alignment horizontal="center"/>
      <protection/>
    </xf>
    <xf numFmtId="0" fontId="7" fillId="2" borderId="1" xfId="30" applyFont="1" applyFill="1" applyBorder="1">
      <alignment/>
      <protection/>
    </xf>
    <xf numFmtId="16" fontId="7" fillId="2" borderId="22" xfId="30" applyNumberFormat="1" applyFont="1" applyFill="1" applyBorder="1" applyAlignment="1">
      <alignment horizontal="center"/>
      <protection/>
    </xf>
    <xf numFmtId="167" fontId="10" fillId="2" borderId="19" xfId="30" applyNumberFormat="1" applyFont="1" applyFill="1" applyBorder="1">
      <alignment/>
      <protection/>
    </xf>
    <xf numFmtId="0" fontId="7" fillId="2" borderId="23" xfId="30" applyFont="1" applyFill="1" applyBorder="1" applyAlignment="1">
      <alignment horizontal="center"/>
      <protection/>
    </xf>
    <xf numFmtId="0" fontId="10" fillId="2" borderId="11" xfId="30" applyFont="1" applyFill="1" applyBorder="1">
      <alignment/>
      <protection/>
    </xf>
    <xf numFmtId="0" fontId="10" fillId="2" borderId="11" xfId="30" applyFont="1" applyFill="1" applyBorder="1" applyAlignment="1">
      <alignment horizontal="center"/>
      <protection/>
    </xf>
    <xf numFmtId="167" fontId="10" fillId="2" borderId="15" xfId="30" applyNumberFormat="1" applyFont="1" applyFill="1" applyBorder="1">
      <alignment/>
      <protection/>
    </xf>
    <xf numFmtId="0" fontId="7" fillId="3" borderId="0" xfId="30" applyFont="1" applyFill="1" applyAlignment="1">
      <alignment horizontal="center"/>
      <protection/>
    </xf>
    <xf numFmtId="0" fontId="7" fillId="2" borderId="24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10" fillId="2" borderId="6" xfId="0" applyFont="1" applyFill="1" applyBorder="1" applyAlignment="1">
      <alignment horizontal="center"/>
    </xf>
    <xf numFmtId="175" fontId="10" fillId="2" borderId="6" xfId="0" applyNumberFormat="1" applyFont="1" applyFill="1" applyBorder="1" applyAlignment="1">
      <alignment horizontal="center"/>
    </xf>
    <xf numFmtId="175" fontId="10" fillId="2" borderId="25" xfId="0" applyNumberFormat="1" applyFont="1" applyFill="1" applyBorder="1" applyAlignment="1">
      <alignment horizontal="right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175" fontId="10" fillId="2" borderId="27" xfId="0" applyNumberFormat="1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 applyProtection="1">
      <alignment/>
      <protection locked="0"/>
    </xf>
    <xf numFmtId="1" fontId="7" fillId="2" borderId="1" xfId="0" applyNumberFormat="1" applyFont="1" applyFill="1" applyBorder="1" applyAlignment="1" applyProtection="1">
      <alignment/>
      <protection locked="0"/>
    </xf>
    <xf numFmtId="0" fontId="7" fillId="2" borderId="30" xfId="0" applyFont="1" applyFill="1" applyBorder="1" applyAlignment="1">
      <alignment horizontal="center"/>
    </xf>
    <xf numFmtId="0" fontId="10" fillId="2" borderId="11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175" fontId="10" fillId="2" borderId="15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175" fontId="7" fillId="3" borderId="0" xfId="0" applyNumberFormat="1" applyFont="1" applyFill="1" applyAlignment="1">
      <alignment/>
    </xf>
    <xf numFmtId="0" fontId="7" fillId="2" borderId="31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left" indent="1"/>
    </xf>
    <xf numFmtId="164" fontId="10" fillId="3" borderId="0" xfId="0" applyNumberFormat="1" applyFont="1" applyFill="1" applyBorder="1" applyAlignment="1">
      <alignment/>
    </xf>
    <xf numFmtId="0" fontId="7" fillId="2" borderId="20" xfId="0" applyFont="1" applyFill="1" applyBorder="1" applyAlignment="1">
      <alignment horizontal="center"/>
    </xf>
    <xf numFmtId="49" fontId="6" fillId="2" borderId="32" xfId="27" applyNumberFormat="1" applyFont="1" applyFill="1" applyBorder="1" applyAlignment="1">
      <alignment horizontal="left"/>
      <protection/>
    </xf>
    <xf numFmtId="4" fontId="8" fillId="2" borderId="10" xfId="27" applyNumberFormat="1" applyFont="1" applyFill="1" applyBorder="1" applyAlignment="1">
      <alignment horizontal="right"/>
      <protection/>
    </xf>
    <xf numFmtId="4" fontId="9" fillId="2" borderId="10" xfId="27" applyNumberFormat="1" applyFont="1" applyFill="1" applyBorder="1" applyAlignment="1">
      <alignment horizontal="right"/>
      <protection/>
    </xf>
    <xf numFmtId="4" fontId="6" fillId="2" borderId="19" xfId="27" applyNumberFormat="1" applyFont="1" applyFill="1" applyBorder="1" applyAlignment="1">
      <alignment horizontal="right"/>
      <protection/>
    </xf>
    <xf numFmtId="4" fontId="9" fillId="2" borderId="33" xfId="27" applyNumberFormat="1" applyFont="1" applyFill="1" applyBorder="1" applyAlignment="1">
      <alignment horizontal="right"/>
      <protection/>
    </xf>
    <xf numFmtId="4" fontId="9" fillId="2" borderId="34" xfId="27" applyNumberFormat="1" applyFont="1" applyFill="1" applyBorder="1" applyAlignment="1">
      <alignment horizontal="right"/>
      <protection/>
    </xf>
    <xf numFmtId="4" fontId="9" fillId="2" borderId="35" xfId="27" applyNumberFormat="1" applyFont="1" applyFill="1" applyBorder="1" applyAlignment="1">
      <alignment horizontal="right"/>
      <protection/>
    </xf>
    <xf numFmtId="4" fontId="6" fillId="2" borderId="34" xfId="27" applyNumberFormat="1" applyFont="1" applyFill="1" applyBorder="1" applyAlignment="1">
      <alignment horizontal="right"/>
      <protection/>
    </xf>
    <xf numFmtId="4" fontId="6" fillId="2" borderId="10" xfId="27" applyNumberFormat="1" applyFont="1" applyFill="1" applyBorder="1" applyAlignment="1">
      <alignment horizontal="right"/>
      <protection/>
    </xf>
    <xf numFmtId="49" fontId="7" fillId="2" borderId="11" xfId="27" applyNumberFormat="1" applyFont="1" applyFill="1" applyBorder="1">
      <alignment/>
      <protection/>
    </xf>
    <xf numFmtId="49" fontId="8" fillId="2" borderId="11" xfId="27" applyNumberFormat="1" applyFont="1" applyFill="1" applyBorder="1" applyAlignment="1">
      <alignment horizontal="left"/>
      <protection/>
    </xf>
    <xf numFmtId="4" fontId="7" fillId="2" borderId="11" xfId="27" applyNumberFormat="1" applyFont="1" applyFill="1" applyBorder="1">
      <alignment/>
      <protection/>
    </xf>
    <xf numFmtId="4" fontId="8" fillId="2" borderId="11" xfId="27" applyNumberFormat="1" applyFont="1" applyFill="1" applyBorder="1" applyAlignment="1">
      <alignment horizontal="right"/>
      <protection/>
    </xf>
    <xf numFmtId="4" fontId="8" fillId="2" borderId="15" xfId="27" applyNumberFormat="1" applyFont="1" applyFill="1" applyBorder="1" applyAlignment="1">
      <alignment horizontal="right"/>
      <protection/>
    </xf>
    <xf numFmtId="1" fontId="12" fillId="2" borderId="36" xfId="0" applyNumberFormat="1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1" fontId="12" fillId="2" borderId="24" xfId="0" applyNumberFormat="1" applyFont="1" applyFill="1" applyBorder="1" applyAlignment="1">
      <alignment horizontal="center" vertical="center"/>
    </xf>
    <xf numFmtId="49" fontId="12" fillId="2" borderId="37" xfId="0" applyNumberFormat="1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2" fillId="2" borderId="39" xfId="0" applyFont="1" applyFill="1" applyBorder="1" applyAlignment="1">
      <alignment horizontal="center" vertical="center"/>
    </xf>
    <xf numFmtId="1" fontId="14" fillId="2" borderId="40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vertical="center"/>
    </xf>
    <xf numFmtId="3" fontId="14" fillId="2" borderId="41" xfId="0" applyNumberFormat="1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9" fontId="14" fillId="2" borderId="17" xfId="0" applyNumberFormat="1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right" vertical="center"/>
    </xf>
    <xf numFmtId="1" fontId="15" fillId="2" borderId="17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right" vertical="center"/>
    </xf>
    <xf numFmtId="3" fontId="14" fillId="2" borderId="41" xfId="0" applyNumberFormat="1" applyFont="1" applyFill="1" applyBorder="1" applyAlignment="1">
      <alignment horizontal="right" vertical="center"/>
    </xf>
    <xf numFmtId="3" fontId="14" fillId="2" borderId="17" xfId="0" applyNumberFormat="1" applyFont="1" applyFill="1" applyBorder="1" applyAlignment="1">
      <alignment horizontal="right" vertical="center"/>
    </xf>
    <xf numFmtId="1" fontId="14" fillId="2" borderId="22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left" vertical="center"/>
    </xf>
    <xf numFmtId="49" fontId="14" fillId="2" borderId="2" xfId="0" applyNumberFormat="1" applyFont="1" applyFill="1" applyBorder="1" applyAlignment="1">
      <alignment horizontal="right" vertical="center"/>
    </xf>
    <xf numFmtId="1" fontId="14" fillId="2" borderId="9" xfId="0" applyNumberFormat="1" applyFont="1" applyFill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right" vertical="center"/>
    </xf>
    <xf numFmtId="3" fontId="14" fillId="2" borderId="8" xfId="0" applyNumberFormat="1" applyFont="1" applyFill="1" applyBorder="1" applyAlignment="1">
      <alignment horizontal="right" vertical="center"/>
    </xf>
    <xf numFmtId="3" fontId="14" fillId="2" borderId="9" xfId="0" applyNumberFormat="1" applyFont="1" applyFill="1" applyBorder="1" applyAlignment="1">
      <alignment horizontal="right" vertical="center"/>
    </xf>
    <xf numFmtId="3" fontId="15" fillId="2" borderId="8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1" fontId="14" fillId="3" borderId="0" xfId="0" applyNumberFormat="1" applyFont="1" applyFill="1" applyBorder="1" applyAlignment="1">
      <alignment horizontal="center" vertical="center"/>
    </xf>
    <xf numFmtId="1" fontId="14" fillId="3" borderId="0" xfId="0" applyNumberFormat="1" applyFont="1" applyFill="1" applyBorder="1" applyAlignment="1">
      <alignment vertical="center"/>
    </xf>
    <xf numFmtId="49" fontId="14" fillId="3" borderId="0" xfId="0" applyNumberFormat="1" applyFont="1" applyFill="1" applyBorder="1" applyAlignment="1">
      <alignment horizontal="left" vertical="center"/>
    </xf>
    <xf numFmtId="49" fontId="14" fillId="3" borderId="0" xfId="0" applyNumberFormat="1" applyFont="1" applyFill="1" applyBorder="1" applyAlignment="1">
      <alignment horizontal="right" vertical="center"/>
    </xf>
    <xf numFmtId="1" fontId="14" fillId="3" borderId="0" xfId="0" applyNumberFormat="1" applyFont="1" applyFill="1" applyBorder="1" applyAlignment="1">
      <alignment horizontal="left" vertical="center"/>
    </xf>
    <xf numFmtId="49" fontId="14" fillId="3" borderId="0" xfId="0" applyNumberFormat="1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/>
    </xf>
    <xf numFmtId="4" fontId="14" fillId="3" borderId="0" xfId="0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vertical="center"/>
    </xf>
    <xf numFmtId="49" fontId="14" fillId="3" borderId="17" xfId="0" applyNumberFormat="1" applyFont="1" applyFill="1" applyBorder="1" applyAlignment="1">
      <alignment horizontal="left" vertical="center"/>
    </xf>
    <xf numFmtId="1" fontId="14" fillId="3" borderId="17" xfId="0" applyNumberFormat="1" applyFont="1" applyFill="1" applyBorder="1" applyAlignment="1">
      <alignment horizontal="left" vertical="center"/>
    </xf>
    <xf numFmtId="0" fontId="14" fillId="3" borderId="17" xfId="0" applyFont="1" applyFill="1" applyBorder="1" applyAlignment="1">
      <alignment vertical="center"/>
    </xf>
    <xf numFmtId="0" fontId="14" fillId="3" borderId="17" xfId="0" applyFont="1" applyFill="1" applyBorder="1" applyAlignment="1">
      <alignment horizontal="center" vertical="center"/>
    </xf>
    <xf numFmtId="3" fontId="14" fillId="3" borderId="17" xfId="0" applyNumberFormat="1" applyFont="1" applyFill="1" applyBorder="1" applyAlignment="1">
      <alignment horizontal="right" vertical="center"/>
    </xf>
    <xf numFmtId="1" fontId="7" fillId="3" borderId="0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" fontId="7" fillId="3" borderId="17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vertical="center"/>
    </xf>
    <xf numFmtId="1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49" fontId="6" fillId="2" borderId="9" xfId="27" applyNumberFormat="1" applyFont="1" applyFill="1" applyBorder="1" applyAlignment="1">
      <alignment horizontal="left"/>
      <protection/>
    </xf>
    <xf numFmtId="0" fontId="7" fillId="2" borderId="40" xfId="27" applyFont="1" applyFill="1" applyBorder="1" applyAlignment="1">
      <alignment horizontal="center"/>
      <protection/>
    </xf>
    <xf numFmtId="0" fontId="7" fillId="3" borderId="0" xfId="27" applyFont="1" applyFill="1" applyAlignment="1">
      <alignment horizontal="center"/>
      <protection/>
    </xf>
    <xf numFmtId="49" fontId="6" fillId="2" borderId="6" xfId="27" applyNumberFormat="1" applyFont="1" applyFill="1" applyBorder="1" applyAlignment="1">
      <alignment horizontal="left"/>
      <protection/>
    </xf>
    <xf numFmtId="49" fontId="6" fillId="2" borderId="6" xfId="27" applyNumberFormat="1" applyFont="1" applyFill="1" applyBorder="1" applyAlignment="1">
      <alignment horizontal="center"/>
      <protection/>
    </xf>
    <xf numFmtId="4" fontId="6" fillId="2" borderId="6" xfId="27" applyNumberFormat="1" applyFont="1" applyFill="1" applyBorder="1" applyAlignment="1">
      <alignment horizontal="center"/>
      <protection/>
    </xf>
    <xf numFmtId="4" fontId="6" fillId="2" borderId="25" xfId="27" applyNumberFormat="1" applyFont="1" applyFill="1" applyBorder="1" applyAlignment="1">
      <alignment horizontal="center"/>
      <protection/>
    </xf>
    <xf numFmtId="49" fontId="8" fillId="2" borderId="3" xfId="27" applyNumberFormat="1" applyFont="1" applyFill="1" applyBorder="1" applyAlignment="1">
      <alignment horizontal="left"/>
      <protection/>
    </xf>
    <xf numFmtId="4" fontId="8" fillId="2" borderId="3" xfId="27" applyNumberFormat="1" applyFont="1" applyFill="1" applyBorder="1" applyAlignment="1">
      <alignment horizontal="right"/>
      <protection/>
    </xf>
    <xf numFmtId="4" fontId="8" fillId="2" borderId="33" xfId="27" applyNumberFormat="1" applyFont="1" applyFill="1" applyBorder="1" applyAlignment="1">
      <alignment horizontal="right"/>
      <protection/>
    </xf>
    <xf numFmtId="49" fontId="6" fillId="2" borderId="42" xfId="27" applyNumberFormat="1" applyFont="1" applyFill="1" applyBorder="1" applyAlignment="1">
      <alignment horizontal="left"/>
      <protection/>
    </xf>
    <xf numFmtId="49" fontId="6" fillId="2" borderId="43" xfId="27" applyNumberFormat="1" applyFont="1" applyFill="1" applyBorder="1" applyAlignment="1">
      <alignment horizontal="left"/>
      <protection/>
    </xf>
    <xf numFmtId="4" fontId="6" fillId="2" borderId="43" xfId="27" applyNumberFormat="1" applyFont="1" applyFill="1" applyBorder="1" applyAlignment="1">
      <alignment horizontal="right"/>
      <protection/>
    </xf>
    <xf numFmtId="4" fontId="6" fillId="2" borderId="44" xfId="27" applyNumberFormat="1" applyFont="1" applyFill="1" applyBorder="1" applyAlignment="1">
      <alignment horizontal="right"/>
      <protection/>
    </xf>
    <xf numFmtId="49" fontId="6" fillId="2" borderId="26" xfId="27" applyNumberFormat="1" applyFont="1" applyFill="1" applyBorder="1" applyAlignment="1">
      <alignment horizontal="left"/>
      <protection/>
    </xf>
    <xf numFmtId="49" fontId="6" fillId="2" borderId="27" xfId="27" applyNumberFormat="1" applyFont="1" applyFill="1" applyBorder="1" applyAlignment="1">
      <alignment horizontal="left"/>
      <protection/>
    </xf>
    <xf numFmtId="4" fontId="6" fillId="2" borderId="27" xfId="27" applyNumberFormat="1" applyFont="1" applyFill="1" applyBorder="1" applyAlignment="1">
      <alignment horizontal="right"/>
      <protection/>
    </xf>
    <xf numFmtId="4" fontId="6" fillId="2" borderId="28" xfId="27" applyNumberFormat="1" applyFont="1" applyFill="1" applyBorder="1" applyAlignment="1">
      <alignment horizontal="right"/>
      <protection/>
    </xf>
    <xf numFmtId="49" fontId="6" fillId="2" borderId="17" xfId="27" applyNumberFormat="1" applyFont="1" applyFill="1" applyBorder="1" applyAlignment="1">
      <alignment horizontal="left"/>
      <protection/>
    </xf>
    <xf numFmtId="49" fontId="6" fillId="2" borderId="16" xfId="27" applyNumberFormat="1" applyFont="1" applyFill="1" applyBorder="1" applyAlignment="1">
      <alignment horizontal="left"/>
      <protection/>
    </xf>
    <xf numFmtId="4" fontId="6" fillId="2" borderId="16" xfId="27" applyNumberFormat="1" applyFont="1" applyFill="1" applyBorder="1" applyAlignment="1">
      <alignment horizontal="right"/>
      <protection/>
    </xf>
    <xf numFmtId="4" fontId="6" fillId="2" borderId="45" xfId="27" applyNumberFormat="1" applyFont="1" applyFill="1" applyBorder="1" applyAlignment="1">
      <alignment horizontal="right"/>
      <protection/>
    </xf>
    <xf numFmtId="49" fontId="6" fillId="2" borderId="29" xfId="27" applyNumberFormat="1" applyFont="1" applyFill="1" applyBorder="1" applyAlignment="1">
      <alignment horizontal="left"/>
      <protection/>
    </xf>
    <xf numFmtId="0" fontId="7" fillId="2" borderId="22" xfId="27" applyFont="1" applyFill="1" applyBorder="1" applyAlignment="1">
      <alignment horizontal="center"/>
      <protection/>
    </xf>
    <xf numFmtId="49" fontId="6" fillId="2" borderId="3" xfId="27" applyNumberFormat="1" applyFont="1" applyFill="1" applyBorder="1" applyAlignment="1">
      <alignment horizontal="left"/>
      <protection/>
    </xf>
    <xf numFmtId="4" fontId="6" fillId="2" borderId="3" xfId="27" applyNumberFormat="1" applyFont="1" applyFill="1" applyBorder="1" applyAlignment="1">
      <alignment horizontal="right"/>
      <protection/>
    </xf>
    <xf numFmtId="4" fontId="6" fillId="2" borderId="33" xfId="27" applyNumberFormat="1" applyFont="1" applyFill="1" applyBorder="1" applyAlignment="1">
      <alignment horizontal="right"/>
      <protection/>
    </xf>
    <xf numFmtId="4" fontId="6" fillId="2" borderId="46" xfId="27" applyNumberFormat="1" applyFont="1" applyFill="1" applyBorder="1" applyAlignment="1">
      <alignment horizontal="right"/>
      <protection/>
    </xf>
    <xf numFmtId="0" fontId="7" fillId="2" borderId="47" xfId="27" applyFont="1" applyFill="1" applyBorder="1" applyAlignment="1">
      <alignment horizontal="center"/>
      <protection/>
    </xf>
    <xf numFmtId="0" fontId="7" fillId="2" borderId="48" xfId="27" applyFont="1" applyFill="1" applyBorder="1" applyAlignment="1">
      <alignment horizontal="center"/>
      <protection/>
    </xf>
    <xf numFmtId="49" fontId="6" fillId="2" borderId="8" xfId="27" applyNumberFormat="1" applyFont="1" applyFill="1" applyBorder="1" applyAlignment="1">
      <alignment horizontal="left"/>
      <protection/>
    </xf>
    <xf numFmtId="4" fontId="6" fillId="2" borderId="49" xfId="27" applyNumberFormat="1" applyFont="1" applyFill="1" applyBorder="1" applyAlignment="1">
      <alignment horizontal="right"/>
      <protection/>
    </xf>
    <xf numFmtId="0" fontId="7" fillId="2" borderId="31" xfId="27" applyFont="1" applyFill="1" applyBorder="1" applyAlignment="1">
      <alignment horizontal="center"/>
      <protection/>
    </xf>
    <xf numFmtId="0" fontId="7" fillId="2" borderId="7" xfId="27" applyFont="1" applyFill="1" applyBorder="1" applyAlignment="1">
      <alignment horizontal="center"/>
      <protection/>
    </xf>
    <xf numFmtId="0" fontId="7" fillId="2" borderId="50" xfId="27" applyFont="1" applyFill="1" applyBorder="1" applyAlignment="1">
      <alignment horizontal="center"/>
      <protection/>
    </xf>
    <xf numFmtId="0" fontId="7" fillId="2" borderId="29" xfId="27" applyFont="1" applyFill="1" applyBorder="1" applyAlignment="1">
      <alignment horizontal="center"/>
      <protection/>
    </xf>
    <xf numFmtId="0" fontId="7" fillId="2" borderId="23" xfId="27" applyFont="1" applyFill="1" applyBorder="1" applyAlignment="1">
      <alignment horizontal="center"/>
      <protection/>
    </xf>
    <xf numFmtId="0" fontId="7" fillId="2" borderId="18" xfId="27" applyFont="1" applyFill="1" applyBorder="1" applyAlignment="1">
      <alignment horizontal="center"/>
      <protection/>
    </xf>
    <xf numFmtId="3" fontId="14" fillId="2" borderId="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horizontal="left" vertical="center" wrapText="1"/>
    </xf>
    <xf numFmtId="1" fontId="14" fillId="2" borderId="9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horizontal="left" vertical="center" wrapText="1"/>
    </xf>
    <xf numFmtId="1" fontId="14" fillId="2" borderId="47" xfId="0" applyNumberFormat="1" applyFont="1" applyFill="1" applyBorder="1" applyAlignment="1">
      <alignment horizontal="center" vertical="center"/>
    </xf>
    <xf numFmtId="49" fontId="14" fillId="2" borderId="42" xfId="0" applyNumberFormat="1" applyFont="1" applyFill="1" applyBorder="1" applyAlignment="1">
      <alignment horizontal="left" vertical="center"/>
    </xf>
    <xf numFmtId="49" fontId="14" fillId="2" borderId="3" xfId="0" applyNumberFormat="1" applyFont="1" applyFill="1" applyBorder="1" applyAlignment="1">
      <alignment horizontal="right" vertical="center"/>
    </xf>
    <xf numFmtId="0" fontId="14" fillId="2" borderId="42" xfId="0" applyFont="1" applyFill="1" applyBorder="1" applyAlignment="1">
      <alignment vertical="center"/>
    </xf>
    <xf numFmtId="0" fontId="14" fillId="2" borderId="42" xfId="0" applyFont="1" applyFill="1" applyBorder="1" applyAlignment="1">
      <alignment horizontal="center" vertical="center"/>
    </xf>
    <xf numFmtId="4" fontId="14" fillId="2" borderId="3" xfId="0" applyNumberFormat="1" applyFont="1" applyFill="1" applyBorder="1" applyAlignment="1">
      <alignment horizontal="right" vertical="center"/>
    </xf>
    <xf numFmtId="3" fontId="14" fillId="2" borderId="49" xfId="0" applyNumberFormat="1" applyFont="1" applyFill="1" applyBorder="1" applyAlignment="1">
      <alignment horizontal="right" vertical="center"/>
    </xf>
    <xf numFmtId="3" fontId="14" fillId="2" borderId="42" xfId="0" applyNumberFormat="1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horizontal="left" vertical="center" wrapText="1" indent="2"/>
    </xf>
    <xf numFmtId="1" fontId="14" fillId="2" borderId="42" xfId="0" applyNumberFormat="1" applyFont="1" applyFill="1" applyBorder="1" applyAlignment="1">
      <alignment horizontal="left" vertical="center"/>
    </xf>
    <xf numFmtId="0" fontId="14" fillId="2" borderId="3" xfId="0" applyFont="1" applyFill="1" applyBorder="1" applyAlignment="1">
      <alignment vertical="center"/>
    </xf>
    <xf numFmtId="49" fontId="15" fillId="2" borderId="3" xfId="0" applyNumberFormat="1" applyFont="1" applyFill="1" applyBorder="1" applyAlignment="1">
      <alignment horizontal="left" vertical="center" wrapText="1"/>
    </xf>
    <xf numFmtId="3" fontId="15" fillId="2" borderId="49" xfId="0" applyNumberFormat="1" applyFont="1" applyFill="1" applyBorder="1" applyAlignment="1">
      <alignment vertical="center"/>
    </xf>
    <xf numFmtId="1" fontId="14" fillId="2" borderId="23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1" fontId="14" fillId="2" borderId="14" xfId="0" applyNumberFormat="1" applyFont="1" applyFill="1" applyBorder="1" applyAlignment="1">
      <alignment vertical="center"/>
    </xf>
    <xf numFmtId="3" fontId="15" fillId="2" borderId="11" xfId="0" applyNumberFormat="1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49" fontId="14" fillId="2" borderId="40" xfId="0" applyNumberFormat="1" applyFont="1" applyFill="1" applyBorder="1" applyAlignment="1">
      <alignment horizontal="right" vertical="center"/>
    </xf>
    <xf numFmtId="49" fontId="14" fillId="2" borderId="41" xfId="0" applyNumberFormat="1" applyFont="1" applyFill="1" applyBorder="1" applyAlignment="1">
      <alignment horizontal="right" vertical="center"/>
    </xf>
    <xf numFmtId="49" fontId="15" fillId="2" borderId="17" xfId="0" applyNumberFormat="1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right" vertical="center"/>
    </xf>
    <xf numFmtId="0" fontId="16" fillId="2" borderId="17" xfId="0" applyNumberFormat="1" applyFont="1" applyFill="1" applyBorder="1" applyAlignment="1">
      <alignment vertical="center" wrapText="1"/>
    </xf>
    <xf numFmtId="0" fontId="16" fillId="2" borderId="16" xfId="0" applyNumberFormat="1" applyFont="1" applyFill="1" applyBorder="1" applyAlignment="1">
      <alignment vertical="center" wrapText="1"/>
    </xf>
    <xf numFmtId="0" fontId="16" fillId="2" borderId="0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right" vertical="center"/>
    </xf>
    <xf numFmtId="0" fontId="14" fillId="2" borderId="35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horizontal="right" vertical="center"/>
    </xf>
    <xf numFmtId="49" fontId="15" fillId="2" borderId="9" xfId="0" applyNumberFormat="1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right" vertical="center"/>
    </xf>
    <xf numFmtId="0" fontId="15" fillId="2" borderId="8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right" vertical="center"/>
    </xf>
    <xf numFmtId="3" fontId="15" fillId="2" borderId="8" xfId="0" applyNumberFormat="1" applyFont="1" applyFill="1" applyBorder="1" applyAlignment="1">
      <alignment horizontal="right" vertical="center"/>
    </xf>
    <xf numFmtId="3" fontId="15" fillId="2" borderId="9" xfId="0" applyNumberFormat="1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49" fontId="14" fillId="2" borderId="2" xfId="0" applyNumberFormat="1" applyFont="1" applyFill="1" applyBorder="1" applyAlignment="1">
      <alignment horizontal="left" vertical="center" wrapText="1" indent="1"/>
    </xf>
    <xf numFmtId="0" fontId="14" fillId="2" borderId="33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horizontal="right" vertical="center"/>
    </xf>
    <xf numFmtId="49" fontId="14" fillId="2" borderId="8" xfId="0" applyNumberFormat="1" applyFont="1" applyFill="1" applyBorder="1" applyAlignment="1">
      <alignment horizontal="right" vertical="center"/>
    </xf>
    <xf numFmtId="0" fontId="14" fillId="2" borderId="23" xfId="0" applyFont="1" applyFill="1" applyBorder="1" applyAlignment="1">
      <alignment vertical="center"/>
    </xf>
    <xf numFmtId="49" fontId="15" fillId="2" borderId="9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/>
    </xf>
    <xf numFmtId="0" fontId="7" fillId="3" borderId="17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/>
    </xf>
    <xf numFmtId="0" fontId="7" fillId="2" borderId="9" xfId="0" applyFont="1" applyFill="1" applyBorder="1" applyAlignment="1">
      <alignment horizontal="left"/>
    </xf>
    <xf numFmtId="164" fontId="10" fillId="2" borderId="2" xfId="0" applyNumberFormat="1" applyFont="1" applyFill="1" applyBorder="1" applyAlignment="1">
      <alignment/>
    </xf>
    <xf numFmtId="0" fontId="10" fillId="2" borderId="9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 indent="2"/>
    </xf>
    <xf numFmtId="0" fontId="7" fillId="2" borderId="9" xfId="0" applyFont="1" applyFill="1" applyBorder="1" applyAlignment="1">
      <alignment horizontal="left" indent="1"/>
    </xf>
    <xf numFmtId="0" fontId="19" fillId="2" borderId="1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left"/>
    </xf>
    <xf numFmtId="0" fontId="19" fillId="2" borderId="1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center"/>
    </xf>
    <xf numFmtId="164" fontId="10" fillId="2" borderId="11" xfId="0" applyNumberFormat="1" applyFont="1" applyFill="1" applyBorder="1" applyAlignment="1">
      <alignment/>
    </xf>
    <xf numFmtId="0" fontId="7" fillId="2" borderId="26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indent="2"/>
    </xf>
    <xf numFmtId="0" fontId="7" fillId="2" borderId="7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4" fontId="7" fillId="2" borderId="8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164" fontId="7" fillId="2" borderId="8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7" fillId="2" borderId="52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left"/>
    </xf>
    <xf numFmtId="0" fontId="7" fillId="2" borderId="53" xfId="0" applyFont="1" applyFill="1" applyBorder="1" applyAlignment="1">
      <alignment horizontal="center"/>
    </xf>
    <xf numFmtId="4" fontId="7" fillId="2" borderId="54" xfId="0" applyNumberFormat="1" applyFont="1" applyFill="1" applyBorder="1" applyAlignment="1">
      <alignment/>
    </xf>
    <xf numFmtId="0" fontId="7" fillId="2" borderId="55" xfId="0" applyFont="1" applyFill="1" applyBorder="1" applyAlignment="1">
      <alignment/>
    </xf>
    <xf numFmtId="4" fontId="7" fillId="2" borderId="52" xfId="0" applyNumberFormat="1" applyFont="1" applyFill="1" applyBorder="1" applyAlignment="1">
      <alignment/>
    </xf>
    <xf numFmtId="0" fontId="7" fillId="2" borderId="52" xfId="0" applyFont="1" applyFill="1" applyBorder="1" applyAlignment="1">
      <alignment/>
    </xf>
    <xf numFmtId="164" fontId="10" fillId="2" borderId="54" xfId="0" applyNumberFormat="1" applyFont="1" applyFill="1" applyBorder="1" applyAlignment="1">
      <alignment/>
    </xf>
    <xf numFmtId="0" fontId="7" fillId="2" borderId="39" xfId="0" applyFont="1" applyFill="1" applyBorder="1" applyAlignment="1">
      <alignment/>
    </xf>
    <xf numFmtId="0" fontId="7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/>
    </xf>
    <xf numFmtId="0" fontId="7" fillId="2" borderId="10" xfId="0" applyFont="1" applyFill="1" applyBorder="1" applyAlignment="1">
      <alignment vertical="center"/>
    </xf>
    <xf numFmtId="0" fontId="7" fillId="2" borderId="33" xfId="0" applyFont="1" applyFill="1" applyBorder="1" applyAlignment="1">
      <alignment/>
    </xf>
    <xf numFmtId="4" fontId="7" fillId="2" borderId="2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 indent="2"/>
    </xf>
    <xf numFmtId="0" fontId="20" fillId="2" borderId="9" xfId="0" applyFont="1" applyFill="1" applyBorder="1" applyAlignment="1">
      <alignment horizontal="left" vertical="center"/>
    </xf>
    <xf numFmtId="0" fontId="7" fillId="2" borderId="50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4" fontId="7" fillId="2" borderId="3" xfId="0" applyNumberFormat="1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164" fontId="7" fillId="2" borderId="3" xfId="0" applyNumberFormat="1" applyFont="1" applyFill="1" applyBorder="1" applyAlignment="1">
      <alignment/>
    </xf>
    <xf numFmtId="0" fontId="7" fillId="2" borderId="23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14" fillId="2" borderId="36" xfId="0" applyFont="1" applyFill="1" applyBorder="1" applyAlignment="1">
      <alignment vertical="center" wrapText="1"/>
    </xf>
    <xf numFmtId="2" fontId="14" fillId="2" borderId="6" xfId="0" applyNumberFormat="1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164" fontId="14" fillId="2" borderId="56" xfId="0" applyNumberFormat="1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justify" vertical="center" wrapText="1"/>
    </xf>
    <xf numFmtId="2" fontId="14" fillId="2" borderId="16" xfId="0" applyNumberFormat="1" applyFont="1" applyFill="1" applyBorder="1" applyAlignment="1">
      <alignment horizontal="justify" vertical="center" wrapText="1"/>
    </xf>
    <xf numFmtId="0" fontId="14" fillId="2" borderId="16" xfId="0" applyFont="1" applyFill="1" applyBorder="1" applyAlignment="1">
      <alignment horizontal="center" vertical="center" wrapText="1"/>
    </xf>
    <xf numFmtId="164" fontId="14" fillId="2" borderId="43" xfId="0" applyNumberFormat="1" applyFont="1" applyFill="1" applyBorder="1" applyAlignment="1">
      <alignment horizontal="center" vertical="center" wrapText="1"/>
    </xf>
    <xf numFmtId="164" fontId="14" fillId="2" borderId="44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justify"/>
    </xf>
    <xf numFmtId="0" fontId="7" fillId="2" borderId="2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vertical="center" wrapText="1"/>
    </xf>
    <xf numFmtId="3" fontId="7" fillId="2" borderId="10" xfId="0" applyNumberFormat="1" applyFont="1" applyFill="1" applyBorder="1" applyAlignment="1">
      <alignment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7" fillId="2" borderId="19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3" fontId="10" fillId="2" borderId="2" xfId="0" applyNumberFormat="1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vertical="center" wrapText="1"/>
    </xf>
    <xf numFmtId="3" fontId="7" fillId="2" borderId="34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22" fillId="2" borderId="8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vertical="center" wrapText="1"/>
    </xf>
    <xf numFmtId="43" fontId="7" fillId="2" borderId="2" xfId="0" applyNumberFormat="1" applyFont="1" applyFill="1" applyBorder="1" applyAlignment="1">
      <alignment horizontal="right" vertical="center" wrapText="1"/>
    </xf>
    <xf numFmtId="42" fontId="7" fillId="2" borderId="10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left" vertical="center" wrapText="1"/>
    </xf>
    <xf numFmtId="165" fontId="7" fillId="2" borderId="10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42" fontId="7" fillId="2" borderId="2" xfId="0" applyNumberFormat="1" applyFont="1" applyFill="1" applyBorder="1" applyAlignment="1">
      <alignment vertical="center" wrapText="1"/>
    </xf>
    <xf numFmtId="165" fontId="7" fillId="2" borderId="10" xfId="0" applyNumberFormat="1" applyFont="1" applyFill="1" applyBorder="1" applyAlignment="1">
      <alignment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top" wrapText="1"/>
    </xf>
    <xf numFmtId="0" fontId="7" fillId="2" borderId="43" xfId="0" applyFont="1" applyFill="1" applyBorder="1" applyAlignment="1">
      <alignment vertical="center" wrapText="1"/>
    </xf>
    <xf numFmtId="3" fontId="7" fillId="2" borderId="43" xfId="0" applyNumberFormat="1" applyFont="1" applyFill="1" applyBorder="1" applyAlignment="1">
      <alignment vertical="center" wrapText="1"/>
    </xf>
    <xf numFmtId="2" fontId="7" fillId="2" borderId="43" xfId="0" applyNumberFormat="1" applyFont="1" applyFill="1" applyBorder="1" applyAlignment="1">
      <alignment vertical="center" wrapText="1"/>
    </xf>
    <xf numFmtId="0" fontId="7" fillId="2" borderId="47" xfId="0" applyFont="1" applyFill="1" applyBorder="1" applyAlignment="1">
      <alignment horizontal="center" vertical="top" wrapText="1"/>
    </xf>
    <xf numFmtId="0" fontId="21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vertical="center" wrapText="1"/>
    </xf>
    <xf numFmtId="2" fontId="7" fillId="2" borderId="3" xfId="0" applyNumberFormat="1" applyFont="1" applyFill="1" applyBorder="1" applyAlignment="1">
      <alignment vertical="center" wrapText="1"/>
    </xf>
    <xf numFmtId="3" fontId="7" fillId="2" borderId="33" xfId="0" applyNumberFormat="1" applyFont="1" applyFill="1" applyBorder="1" applyAlignment="1">
      <alignment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vertical="center" wrapText="1"/>
    </xf>
    <xf numFmtId="2" fontId="7" fillId="2" borderId="4" xfId="0" applyNumberFormat="1" applyFont="1" applyFill="1" applyBorder="1" applyAlignment="1">
      <alignment vertical="center" wrapText="1"/>
    </xf>
    <xf numFmtId="3" fontId="7" fillId="2" borderId="35" xfId="0" applyNumberFormat="1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vertical="center" wrapText="1"/>
    </xf>
    <xf numFmtId="3" fontId="7" fillId="2" borderId="2" xfId="0" applyNumberFormat="1" applyFont="1" applyFill="1" applyBorder="1" applyAlignment="1">
      <alignment horizontal="center" wrapText="1"/>
    </xf>
    <xf numFmtId="42" fontId="7" fillId="2" borderId="2" xfId="0" applyNumberFormat="1" applyFont="1" applyFill="1" applyBorder="1" applyAlignment="1">
      <alignment horizontal="right" vertical="center" wrapText="1"/>
    </xf>
    <xf numFmtId="0" fontId="7" fillId="2" borderId="47" xfId="0" applyFont="1" applyFill="1" applyBorder="1" applyAlignment="1">
      <alignment/>
    </xf>
    <xf numFmtId="0" fontId="11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48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0" fontId="7" fillId="2" borderId="35" xfId="0" applyFont="1" applyFill="1" applyBorder="1" applyAlignment="1">
      <alignment/>
    </xf>
    <xf numFmtId="42" fontId="10" fillId="2" borderId="10" xfId="0" applyNumberFormat="1" applyFont="1" applyFill="1" applyBorder="1" applyAlignment="1">
      <alignment vertical="center" wrapText="1"/>
    </xf>
    <xf numFmtId="0" fontId="0" fillId="2" borderId="37" xfId="28" applyFill="1" applyBorder="1" applyAlignment="1">
      <alignment horizontal="center"/>
      <protection/>
    </xf>
    <xf numFmtId="0" fontId="0" fillId="2" borderId="57" xfId="28" applyFill="1" applyBorder="1" applyAlignment="1">
      <alignment horizontal="center"/>
      <protection/>
    </xf>
    <xf numFmtId="0" fontId="0" fillId="3" borderId="40" xfId="28" applyFont="1" applyFill="1" applyBorder="1">
      <alignment/>
      <protection/>
    </xf>
    <xf numFmtId="0" fontId="0" fillId="3" borderId="0" xfId="28" applyFill="1">
      <alignment/>
      <protection/>
    </xf>
    <xf numFmtId="0" fontId="0" fillId="2" borderId="58" xfId="28" applyFill="1" applyBorder="1">
      <alignment/>
      <protection/>
    </xf>
    <xf numFmtId="0" fontId="0" fillId="2" borderId="52" xfId="28" applyFill="1" applyBorder="1">
      <alignment/>
      <protection/>
    </xf>
    <xf numFmtId="0" fontId="4" fillId="2" borderId="39" xfId="28" applyFont="1" applyFill="1" applyBorder="1" applyAlignment="1">
      <alignment horizontal="right"/>
      <protection/>
    </xf>
    <xf numFmtId="0" fontId="0" fillId="2" borderId="52" xfId="28" applyFill="1" applyBorder="1" applyAlignment="1">
      <alignment horizontal="justify" vertical="top"/>
      <protection/>
    </xf>
    <xf numFmtId="0" fontId="0" fillId="2" borderId="39" xfId="28" applyFill="1" applyBorder="1" applyAlignment="1">
      <alignment horizontal="justify" vertical="top"/>
      <protection/>
    </xf>
    <xf numFmtId="0" fontId="0" fillId="3" borderId="40" xfId="28" applyFill="1" applyBorder="1">
      <alignment/>
      <protection/>
    </xf>
    <xf numFmtId="0" fontId="0" fillId="2" borderId="40" xfId="28" applyFill="1" applyBorder="1">
      <alignment/>
      <protection/>
    </xf>
    <xf numFmtId="0" fontId="0" fillId="2" borderId="0" xfId="28" applyFill="1" applyBorder="1">
      <alignment/>
      <protection/>
    </xf>
    <xf numFmtId="0" fontId="0" fillId="2" borderId="34" xfId="28" applyFill="1" applyBorder="1" applyAlignment="1">
      <alignment horizontal="right"/>
      <protection/>
    </xf>
    <xf numFmtId="0" fontId="0" fillId="2" borderId="0" xfId="28" applyFill="1" applyBorder="1" applyAlignment="1">
      <alignment horizontal="justify" vertical="top"/>
      <protection/>
    </xf>
    <xf numFmtId="0" fontId="0" fillId="2" borderId="34" xfId="28" applyFill="1" applyBorder="1" applyAlignment="1">
      <alignment horizontal="justify" vertical="top"/>
      <protection/>
    </xf>
    <xf numFmtId="0" fontId="4" fillId="2" borderId="22" xfId="28" applyFont="1" applyFill="1" applyBorder="1" applyAlignment="1">
      <alignment vertical="center"/>
      <protection/>
    </xf>
    <xf numFmtId="0" fontId="0" fillId="2" borderId="2" xfId="28" applyFill="1" applyBorder="1" applyAlignment="1">
      <alignment vertical="center"/>
      <protection/>
    </xf>
    <xf numFmtId="3" fontId="4" fillId="2" borderId="10" xfId="28" applyNumberFormat="1" applyFont="1" applyFill="1" applyBorder="1" applyAlignment="1">
      <alignment vertical="center"/>
      <protection/>
    </xf>
    <xf numFmtId="0" fontId="0" fillId="2" borderId="0" xfId="28" applyFill="1" applyBorder="1" applyAlignment="1">
      <alignment vertical="center"/>
      <protection/>
    </xf>
    <xf numFmtId="200" fontId="0" fillId="2" borderId="34" xfId="28" applyNumberFormat="1" applyFill="1" applyBorder="1" applyAlignment="1">
      <alignment vertical="center"/>
      <protection/>
    </xf>
    <xf numFmtId="0" fontId="0" fillId="3" borderId="40" xfId="28" applyFill="1" applyBorder="1" applyAlignment="1">
      <alignment vertical="center"/>
      <protection/>
    </xf>
    <xf numFmtId="0" fontId="0" fillId="3" borderId="0" xfId="28" applyFill="1" applyAlignment="1">
      <alignment vertical="center"/>
      <protection/>
    </xf>
    <xf numFmtId="0" fontId="4" fillId="2" borderId="2" xfId="28" applyFont="1" applyFill="1" applyBorder="1" applyAlignment="1">
      <alignment vertical="center"/>
      <protection/>
    </xf>
    <xf numFmtId="4" fontId="4" fillId="2" borderId="0" xfId="28" applyNumberFormat="1" applyFont="1" applyFill="1" applyBorder="1" applyAlignment="1">
      <alignment vertical="center"/>
      <protection/>
    </xf>
    <xf numFmtId="200" fontId="4" fillId="2" borderId="34" xfId="28" applyNumberFormat="1" applyFont="1" applyFill="1" applyBorder="1" applyAlignment="1">
      <alignment vertical="center"/>
      <protection/>
    </xf>
    <xf numFmtId="0" fontId="0" fillId="3" borderId="40" xfId="28" applyFont="1" applyFill="1" applyBorder="1" applyAlignment="1">
      <alignment vertical="center"/>
      <protection/>
    </xf>
    <xf numFmtId="0" fontId="4" fillId="2" borderId="40" xfId="28" applyFont="1" applyFill="1" applyBorder="1">
      <alignment/>
      <protection/>
    </xf>
    <xf numFmtId="0" fontId="4" fillId="2" borderId="0" xfId="28" applyFont="1" applyFill="1" applyBorder="1">
      <alignment/>
      <protection/>
    </xf>
    <xf numFmtId="3" fontId="4" fillId="2" borderId="34" xfId="28" applyNumberFormat="1" applyFont="1" applyFill="1" applyBorder="1">
      <alignment/>
      <protection/>
    </xf>
    <xf numFmtId="4" fontId="4" fillId="2" borderId="0" xfId="28" applyNumberFormat="1" applyFont="1" applyFill="1" applyBorder="1">
      <alignment/>
      <protection/>
    </xf>
    <xf numFmtId="200" fontId="4" fillId="2" borderId="34" xfId="28" applyNumberFormat="1" applyFont="1" applyFill="1" applyBorder="1">
      <alignment/>
      <protection/>
    </xf>
    <xf numFmtId="0" fontId="5" fillId="2" borderId="40" xfId="28" applyFont="1" applyFill="1" applyBorder="1">
      <alignment/>
      <protection/>
    </xf>
    <xf numFmtId="0" fontId="0" fillId="2" borderId="39" xfId="28" applyFill="1" applyBorder="1">
      <alignment/>
      <protection/>
    </xf>
    <xf numFmtId="200" fontId="0" fillId="2" borderId="39" xfId="28" applyNumberFormat="1" applyFill="1" applyBorder="1">
      <alignment/>
      <protection/>
    </xf>
    <xf numFmtId="0" fontId="10" fillId="2" borderId="18" xfId="0" applyFont="1" applyFill="1" applyBorder="1" applyAlignment="1">
      <alignment horizontal="center"/>
    </xf>
    <xf numFmtId="0" fontId="10" fillId="2" borderId="32" xfId="0" applyFont="1" applyFill="1" applyBorder="1" applyAlignment="1">
      <alignment/>
    </xf>
    <xf numFmtId="0" fontId="10" fillId="2" borderId="32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6" fontId="7" fillId="2" borderId="1" xfId="0" applyNumberFormat="1" applyFont="1" applyFill="1" applyBorder="1" applyAlignment="1">
      <alignment horizontal="right"/>
    </xf>
    <xf numFmtId="6" fontId="7" fillId="2" borderId="19" xfId="0" applyNumberFormat="1" applyFont="1" applyFill="1" applyBorder="1" applyAlignment="1">
      <alignment horizontal="right"/>
    </xf>
    <xf numFmtId="0" fontId="10" fillId="2" borderId="20" xfId="0" applyFont="1" applyFill="1" applyBorder="1" applyAlignment="1">
      <alignment horizontal="center"/>
    </xf>
    <xf numFmtId="0" fontId="7" fillId="2" borderId="12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0" fillId="2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right"/>
    </xf>
    <xf numFmtId="6" fontId="10" fillId="2" borderId="59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top"/>
    </xf>
    <xf numFmtId="0" fontId="10" fillId="2" borderId="27" xfId="0" applyFont="1" applyFill="1" applyBorder="1" applyAlignment="1">
      <alignment horizontal="left"/>
    </xf>
    <xf numFmtId="0" fontId="12" fillId="2" borderId="4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7" fillId="2" borderId="60" xfId="30" applyFont="1" applyFill="1" applyBorder="1">
      <alignment/>
      <protection/>
    </xf>
    <xf numFmtId="0" fontId="7" fillId="2" borderId="61" xfId="30" applyFont="1" applyFill="1" applyBorder="1">
      <alignment/>
      <protection/>
    </xf>
    <xf numFmtId="0" fontId="7" fillId="2" borderId="32" xfId="30" applyFont="1" applyFill="1" applyBorder="1" applyAlignment="1">
      <alignment horizontal="center"/>
      <protection/>
    </xf>
    <xf numFmtId="0" fontId="7" fillId="2" borderId="56" xfId="30" applyFont="1" applyFill="1" applyBorder="1" applyAlignment="1">
      <alignment horizontal="center"/>
      <protection/>
    </xf>
    <xf numFmtId="1" fontId="12" fillId="2" borderId="48" xfId="0" applyNumberFormat="1" applyFont="1" applyFill="1" applyBorder="1" applyAlignment="1">
      <alignment horizontal="center" vertical="center"/>
    </xf>
    <xf numFmtId="1" fontId="12" fillId="2" borderId="26" xfId="0" applyNumberFormat="1" applyFont="1" applyFill="1" applyBorder="1" applyAlignment="1">
      <alignment horizontal="center" vertical="center"/>
    </xf>
    <xf numFmtId="49" fontId="10" fillId="2" borderId="32" xfId="0" applyNumberFormat="1" applyFont="1" applyFill="1" applyBorder="1" applyAlignment="1">
      <alignment horizontal="center" vertical="center" wrapText="1"/>
    </xf>
    <xf numFmtId="175" fontId="10" fillId="2" borderId="32" xfId="24" applyNumberFormat="1" applyFont="1" applyFill="1" applyBorder="1" applyAlignment="1">
      <alignment horizontal="center"/>
    </xf>
    <xf numFmtId="175" fontId="10" fillId="2" borderId="56" xfId="24" applyNumberFormat="1" applyFont="1" applyFill="1" applyBorder="1" applyAlignment="1">
      <alignment horizontal="center"/>
    </xf>
    <xf numFmtId="175" fontId="5" fillId="2" borderId="34" xfId="28" applyNumberFormat="1" applyFont="1" applyFill="1" applyBorder="1">
      <alignment/>
      <protection/>
    </xf>
    <xf numFmtId="0" fontId="7" fillId="2" borderId="23" xfId="0" applyFont="1" applyFill="1" applyBorder="1" applyAlignment="1">
      <alignment/>
    </xf>
    <xf numFmtId="0" fontId="7" fillId="2" borderId="11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vertical="center" wrapText="1"/>
    </xf>
    <xf numFmtId="0" fontId="28" fillId="3" borderId="0" xfId="0" applyFont="1" applyFill="1" applyAlignment="1">
      <alignment/>
    </xf>
    <xf numFmtId="0" fontId="27" fillId="2" borderId="5" xfId="0" applyFont="1" applyFill="1" applyBorder="1" applyAlignment="1">
      <alignment horizontal="center"/>
    </xf>
    <xf numFmtId="0" fontId="27" fillId="2" borderId="24" xfId="0" applyFont="1" applyFill="1" applyBorder="1" applyAlignment="1">
      <alignment horizontal="center"/>
    </xf>
    <xf numFmtId="0" fontId="27" fillId="2" borderId="37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27" fillId="2" borderId="62" xfId="0" applyFont="1" applyFill="1" applyBorder="1" applyAlignment="1">
      <alignment horizontal="center"/>
    </xf>
    <xf numFmtId="49" fontId="28" fillId="2" borderId="43" xfId="0" applyNumberFormat="1" applyFont="1" applyFill="1" applyBorder="1" applyAlignment="1">
      <alignment vertical="top"/>
    </xf>
    <xf numFmtId="2" fontId="28" fillId="2" borderId="43" xfId="0" applyNumberFormat="1" applyFont="1" applyFill="1" applyBorder="1" applyAlignment="1">
      <alignment vertical="top"/>
    </xf>
    <xf numFmtId="4" fontId="28" fillId="2" borderId="43" xfId="0" applyNumberFormat="1" applyFont="1" applyFill="1" applyBorder="1" applyAlignment="1">
      <alignment vertical="top"/>
    </xf>
    <xf numFmtId="49" fontId="27" fillId="2" borderId="3" xfId="0" applyNumberFormat="1" applyFont="1" applyFill="1" applyBorder="1" applyAlignment="1">
      <alignment/>
    </xf>
    <xf numFmtId="2" fontId="27" fillId="2" borderId="3" xfId="0" applyNumberFormat="1" applyFont="1" applyFill="1" applyBorder="1" applyAlignment="1">
      <alignment/>
    </xf>
    <xf numFmtId="4" fontId="27" fillId="2" borderId="3" xfId="0" applyNumberFormat="1" applyFont="1" applyFill="1" applyBorder="1" applyAlignment="1">
      <alignment/>
    </xf>
    <xf numFmtId="49" fontId="27" fillId="2" borderId="11" xfId="0" applyNumberFormat="1" applyFont="1" applyFill="1" applyBorder="1" applyAlignment="1">
      <alignment/>
    </xf>
    <xf numFmtId="2" fontId="27" fillId="2" borderId="11" xfId="0" applyNumberFormat="1" applyFont="1" applyFill="1" applyBorder="1" applyAlignment="1">
      <alignment/>
    </xf>
    <xf numFmtId="4" fontId="27" fillId="2" borderId="11" xfId="0" applyNumberFormat="1" applyFont="1" applyFill="1" applyBorder="1" applyAlignment="1">
      <alignment/>
    </xf>
    <xf numFmtId="0" fontId="27" fillId="2" borderId="24" xfId="0" applyFont="1" applyFill="1" applyBorder="1" applyAlignment="1">
      <alignment horizontal="left" wrapText="1"/>
    </xf>
    <xf numFmtId="49" fontId="28" fillId="2" borderId="43" xfId="0" applyNumberFormat="1" applyFont="1" applyFill="1" applyBorder="1" applyAlignment="1">
      <alignment horizontal="left" vertical="top" wrapText="1"/>
    </xf>
    <xf numFmtId="49" fontId="27" fillId="2" borderId="3" xfId="0" applyNumberFormat="1" applyFont="1" applyFill="1" applyBorder="1" applyAlignment="1">
      <alignment horizontal="left" wrapText="1"/>
    </xf>
    <xf numFmtId="49" fontId="27" fillId="2" borderId="11" xfId="0" applyNumberFormat="1" applyFont="1" applyFill="1" applyBorder="1" applyAlignment="1">
      <alignment horizontal="left" wrapText="1"/>
    </xf>
    <xf numFmtId="0" fontId="28" fillId="3" borderId="0" xfId="0" applyFont="1" applyFill="1" applyAlignment="1">
      <alignment horizontal="left" wrapText="1"/>
    </xf>
    <xf numFmtId="49" fontId="28" fillId="2" borderId="1" xfId="0" applyNumberFormat="1" applyFont="1" applyFill="1" applyBorder="1" applyAlignment="1">
      <alignment vertical="top"/>
    </xf>
    <xf numFmtId="49" fontId="28" fillId="2" borderId="1" xfId="0" applyNumberFormat="1" applyFont="1" applyFill="1" applyBorder="1" applyAlignment="1">
      <alignment horizontal="left" vertical="top" wrapText="1"/>
    </xf>
    <xf numFmtId="2" fontId="28" fillId="2" borderId="1" xfId="0" applyNumberFormat="1" applyFont="1" applyFill="1" applyBorder="1" applyAlignment="1">
      <alignment vertical="top"/>
    </xf>
    <xf numFmtId="4" fontId="28" fillId="2" borderId="1" xfId="0" applyNumberFormat="1" applyFont="1" applyFill="1" applyBorder="1" applyAlignment="1">
      <alignment vertical="top"/>
    </xf>
    <xf numFmtId="49" fontId="27" fillId="2" borderId="2" xfId="0" applyNumberFormat="1" applyFont="1" applyFill="1" applyBorder="1" applyAlignment="1">
      <alignment/>
    </xf>
    <xf numFmtId="49" fontId="27" fillId="2" borderId="2" xfId="0" applyNumberFormat="1" applyFont="1" applyFill="1" applyBorder="1" applyAlignment="1">
      <alignment horizontal="left" wrapText="1"/>
    </xf>
    <xf numFmtId="2" fontId="27" fillId="2" borderId="2" xfId="0" applyNumberFormat="1" applyFont="1" applyFill="1" applyBorder="1" applyAlignment="1">
      <alignment/>
    </xf>
    <xf numFmtId="4" fontId="27" fillId="2" borderId="2" xfId="0" applyNumberFormat="1" applyFont="1" applyFill="1" applyBorder="1" applyAlignment="1">
      <alignment/>
    </xf>
    <xf numFmtId="0" fontId="27" fillId="2" borderId="29" xfId="0" applyFont="1" applyFill="1" applyBorder="1" applyAlignment="1">
      <alignment horizontal="center"/>
    </xf>
    <xf numFmtId="0" fontId="27" fillId="2" borderId="17" xfId="0" applyFont="1" applyFill="1" applyBorder="1" applyAlignment="1">
      <alignment horizontal="center"/>
    </xf>
    <xf numFmtId="0" fontId="27" fillId="2" borderId="17" xfId="0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27" fillId="2" borderId="41" xfId="0" applyFont="1" applyFill="1" applyBorder="1" applyAlignment="1">
      <alignment horizontal="center"/>
    </xf>
    <xf numFmtId="0" fontId="27" fillId="2" borderId="43" xfId="0" applyFont="1" applyFill="1" applyBorder="1" applyAlignment="1">
      <alignment horizontal="center"/>
    </xf>
    <xf numFmtId="0" fontId="27" fillId="2" borderId="38" xfId="0" applyFont="1" applyFill="1" applyBorder="1" applyAlignment="1">
      <alignment horizontal="center"/>
    </xf>
    <xf numFmtId="2" fontId="27" fillId="2" borderId="44" xfId="0" applyNumberFormat="1" applyFont="1" applyFill="1" applyBorder="1" applyAlignment="1">
      <alignment horizontal="center" wrapText="1"/>
    </xf>
    <xf numFmtId="4" fontId="28" fillId="2" borderId="19" xfId="0" applyNumberFormat="1" applyFont="1" applyFill="1" applyBorder="1" applyAlignment="1">
      <alignment vertical="top"/>
    </xf>
    <xf numFmtId="4" fontId="28" fillId="2" borderId="44" xfId="0" applyNumberFormat="1" applyFont="1" applyFill="1" applyBorder="1" applyAlignment="1">
      <alignment vertical="top"/>
    </xf>
    <xf numFmtId="4" fontId="27" fillId="2" borderId="10" xfId="0" applyNumberFormat="1" applyFont="1" applyFill="1" applyBorder="1" applyAlignment="1">
      <alignment/>
    </xf>
    <xf numFmtId="4" fontId="27" fillId="2" borderId="15" xfId="0" applyNumberFormat="1" applyFont="1" applyFill="1" applyBorder="1" applyAlignment="1">
      <alignment/>
    </xf>
    <xf numFmtId="4" fontId="27" fillId="2" borderId="33" xfId="0" applyNumberFormat="1" applyFont="1" applyFill="1" applyBorder="1" applyAlignment="1">
      <alignment/>
    </xf>
    <xf numFmtId="0" fontId="28" fillId="2" borderId="22" xfId="0" applyFont="1" applyFill="1" applyBorder="1" applyAlignment="1">
      <alignment horizontal="center"/>
    </xf>
    <xf numFmtId="49" fontId="28" fillId="2" borderId="7" xfId="0" applyNumberFormat="1" applyFont="1" applyFill="1" applyBorder="1" applyAlignment="1">
      <alignment horizontal="center" vertical="top"/>
    </xf>
    <xf numFmtId="49" fontId="28" fillId="2" borderId="50" xfId="0" applyNumberFormat="1" applyFont="1" applyFill="1" applyBorder="1" applyAlignment="1">
      <alignment horizontal="center" vertical="top"/>
    </xf>
    <xf numFmtId="49" fontId="28" fillId="2" borderId="22" xfId="0" applyNumberFormat="1" applyFont="1" applyFill="1" applyBorder="1" applyAlignment="1">
      <alignment horizontal="center"/>
    </xf>
    <xf numFmtId="0" fontId="28" fillId="2" borderId="48" xfId="0" applyFont="1" applyFill="1" applyBorder="1" applyAlignment="1">
      <alignment horizontal="center"/>
    </xf>
    <xf numFmtId="49" fontId="28" fillId="2" borderId="47" xfId="0" applyNumberFormat="1" applyFont="1" applyFill="1" applyBorder="1" applyAlignment="1">
      <alignment horizontal="center"/>
    </xf>
    <xf numFmtId="49" fontId="28" fillId="2" borderId="23" xfId="0" applyNumberFormat="1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7" fillId="2" borderId="2" xfId="0" applyFont="1" applyFill="1" applyBorder="1" applyAlignment="1">
      <alignment/>
    </xf>
    <xf numFmtId="0" fontId="28" fillId="2" borderId="2" xfId="0" applyFont="1" applyFill="1" applyBorder="1" applyAlignment="1">
      <alignment/>
    </xf>
    <xf numFmtId="49" fontId="28" fillId="2" borderId="1" xfId="0" applyNumberFormat="1" applyFont="1" applyFill="1" applyBorder="1" applyAlignment="1">
      <alignment horizontal="center" vertical="top"/>
    </xf>
    <xf numFmtId="49" fontId="28" fillId="2" borderId="43" xfId="0" applyNumberFormat="1" applyFont="1" applyFill="1" applyBorder="1" applyAlignment="1">
      <alignment horizontal="center" vertical="top"/>
    </xf>
    <xf numFmtId="49" fontId="27" fillId="2" borderId="2" xfId="0" applyNumberFormat="1" applyFont="1" applyFill="1" applyBorder="1" applyAlignment="1">
      <alignment horizontal="center"/>
    </xf>
    <xf numFmtId="49" fontId="27" fillId="2" borderId="3" xfId="0" applyNumberFormat="1" applyFont="1" applyFill="1" applyBorder="1" applyAlignment="1">
      <alignment horizontal="center"/>
    </xf>
    <xf numFmtId="49" fontId="27" fillId="2" borderId="11" xfId="0" applyNumberFormat="1" applyFont="1" applyFill="1" applyBorder="1" applyAlignment="1">
      <alignment horizontal="center"/>
    </xf>
    <xf numFmtId="0" fontId="27" fillId="2" borderId="17" xfId="0" applyFont="1" applyFill="1" applyBorder="1" applyAlignment="1">
      <alignment wrapText="1"/>
    </xf>
    <xf numFmtId="0" fontId="28" fillId="2" borderId="2" xfId="0" applyFont="1" applyFill="1" applyBorder="1" applyAlignment="1">
      <alignment horizontal="left" wrapText="1"/>
    </xf>
    <xf numFmtId="0" fontId="28" fillId="2" borderId="2" xfId="0" applyFont="1" applyFill="1" applyBorder="1" applyAlignment="1">
      <alignment horizontal="center"/>
    </xf>
    <xf numFmtId="2" fontId="28" fillId="2" borderId="2" xfId="0" applyNumberFormat="1" applyFont="1" applyFill="1" applyBorder="1" applyAlignment="1">
      <alignment/>
    </xf>
    <xf numFmtId="164" fontId="28" fillId="2" borderId="2" xfId="0" applyNumberFormat="1" applyFont="1" applyFill="1" applyBorder="1" applyAlignment="1">
      <alignment/>
    </xf>
    <xf numFmtId="164" fontId="28" fillId="2" borderId="10" xfId="0" applyNumberFormat="1" applyFont="1" applyFill="1" applyBorder="1" applyAlignment="1">
      <alignment/>
    </xf>
    <xf numFmtId="164" fontId="28" fillId="2" borderId="1" xfId="0" applyNumberFormat="1" applyFont="1" applyFill="1" applyBorder="1" applyAlignment="1">
      <alignment vertical="top"/>
    </xf>
    <xf numFmtId="164" fontId="27" fillId="2" borderId="2" xfId="0" applyNumberFormat="1" applyFont="1" applyFill="1" applyBorder="1" applyAlignment="1">
      <alignment/>
    </xf>
    <xf numFmtId="164" fontId="27" fillId="2" borderId="10" xfId="0" applyNumberFormat="1" applyFont="1" applyFill="1" applyBorder="1" applyAlignment="1">
      <alignment/>
    </xf>
    <xf numFmtId="49" fontId="28" fillId="2" borderId="2" xfId="0" applyNumberFormat="1" applyFont="1" applyFill="1" applyBorder="1" applyAlignment="1">
      <alignment vertical="top"/>
    </xf>
    <xf numFmtId="2" fontId="28" fillId="2" borderId="2" xfId="0" applyNumberFormat="1" applyFont="1" applyFill="1" applyBorder="1" applyAlignment="1">
      <alignment vertical="top"/>
    </xf>
    <xf numFmtId="49" fontId="28" fillId="2" borderId="8" xfId="0" applyNumberFormat="1" applyFont="1" applyFill="1" applyBorder="1" applyAlignment="1">
      <alignment vertical="top"/>
    </xf>
    <xf numFmtId="49" fontId="29" fillId="2" borderId="8" xfId="0" applyNumberFormat="1" applyFont="1" applyFill="1" applyBorder="1" applyAlignment="1">
      <alignment horizontal="left" vertical="top" wrapText="1"/>
    </xf>
    <xf numFmtId="49" fontId="28" fillId="2" borderId="43" xfId="0" applyNumberFormat="1" applyFont="1" applyFill="1" applyBorder="1" applyAlignment="1">
      <alignment vertical="top" wrapText="1"/>
    </xf>
    <xf numFmtId="49" fontId="28" fillId="2" borderId="27" xfId="0" applyNumberFormat="1" applyFont="1" applyFill="1" applyBorder="1" applyAlignment="1">
      <alignment vertical="top"/>
    </xf>
    <xf numFmtId="49" fontId="28" fillId="2" borderId="27" xfId="0" applyNumberFormat="1" applyFont="1" applyFill="1" applyBorder="1" applyAlignment="1">
      <alignment vertical="top" wrapText="1"/>
    </xf>
    <xf numFmtId="2" fontId="28" fillId="2" borderId="27" xfId="0" applyNumberFormat="1" applyFont="1" applyFill="1" applyBorder="1" applyAlignment="1">
      <alignment vertical="top"/>
    </xf>
    <xf numFmtId="4" fontId="28" fillId="2" borderId="27" xfId="0" applyNumberFormat="1" applyFont="1" applyFill="1" applyBorder="1" applyAlignment="1">
      <alignment vertical="top"/>
    </xf>
    <xf numFmtId="2" fontId="27" fillId="2" borderId="0" xfId="0" applyNumberFormat="1" applyFont="1" applyFill="1" applyBorder="1" applyAlignment="1">
      <alignment/>
    </xf>
    <xf numFmtId="49" fontId="28" fillId="2" borderId="1" xfId="0" applyNumberFormat="1" applyFont="1" applyFill="1" applyBorder="1" applyAlignment="1">
      <alignment vertical="top" wrapText="1"/>
    </xf>
    <xf numFmtId="49" fontId="27" fillId="2" borderId="2" xfId="0" applyNumberFormat="1" applyFont="1" applyFill="1" applyBorder="1" applyAlignment="1">
      <alignment wrapText="1"/>
    </xf>
    <xf numFmtId="4" fontId="28" fillId="2" borderId="2" xfId="0" applyNumberFormat="1" applyFont="1" applyFill="1" applyBorder="1" applyAlignment="1">
      <alignment vertical="top"/>
    </xf>
    <xf numFmtId="0" fontId="28" fillId="2" borderId="47" xfId="0" applyFont="1" applyFill="1" applyBorder="1" applyAlignment="1">
      <alignment horizontal="center" vertical="top"/>
    </xf>
    <xf numFmtId="49" fontId="27" fillId="2" borderId="3" xfId="31" applyNumberFormat="1" applyFont="1" applyFill="1" applyBorder="1" applyAlignment="1">
      <alignment horizontal="left"/>
      <protection/>
    </xf>
    <xf numFmtId="0" fontId="27" fillId="2" borderId="3" xfId="31" applyFont="1" applyFill="1" applyBorder="1" applyAlignment="1">
      <alignment horizontal="left" wrapText="1"/>
      <protection/>
    </xf>
    <xf numFmtId="49" fontId="27" fillId="2" borderId="0" xfId="0" applyNumberFormat="1" applyFont="1" applyFill="1" applyBorder="1" applyAlignment="1">
      <alignment horizontal="center"/>
    </xf>
    <xf numFmtId="164" fontId="27" fillId="2" borderId="3" xfId="0" applyNumberFormat="1" applyFont="1" applyFill="1" applyBorder="1" applyAlignment="1">
      <alignment/>
    </xf>
    <xf numFmtId="164" fontId="27" fillId="2" borderId="3" xfId="31" applyNumberFormat="1" applyFont="1" applyFill="1" applyBorder="1">
      <alignment/>
      <protection/>
    </xf>
    <xf numFmtId="164" fontId="27" fillId="2" borderId="33" xfId="31" applyNumberFormat="1" applyFont="1" applyFill="1" applyBorder="1">
      <alignment/>
      <protection/>
    </xf>
    <xf numFmtId="0" fontId="28" fillId="2" borderId="7" xfId="0" applyFont="1" applyFill="1" applyBorder="1" applyAlignment="1">
      <alignment horizontal="center" vertical="top"/>
    </xf>
    <xf numFmtId="49" fontId="28" fillId="2" borderId="1" xfId="31" applyNumberFormat="1" applyFont="1" applyFill="1" applyBorder="1" applyAlignment="1">
      <alignment horizontal="left" vertical="top" shrinkToFit="1"/>
      <protection/>
    </xf>
    <xf numFmtId="0" fontId="28" fillId="2" borderId="1" xfId="0" applyFont="1" applyFill="1" applyBorder="1" applyAlignment="1">
      <alignment horizontal="center"/>
    </xf>
    <xf numFmtId="2" fontId="28" fillId="2" borderId="1" xfId="0" applyNumberFormat="1" applyFont="1" applyFill="1" applyBorder="1" applyAlignment="1">
      <alignment/>
    </xf>
    <xf numFmtId="164" fontId="28" fillId="2" borderId="1" xfId="0" applyNumberFormat="1" applyFont="1" applyFill="1" applyBorder="1" applyAlignment="1">
      <alignment/>
    </xf>
    <xf numFmtId="164" fontId="28" fillId="2" borderId="19" xfId="31" applyNumberFormat="1" applyFont="1" applyFill="1" applyBorder="1">
      <alignment/>
      <protection/>
    </xf>
    <xf numFmtId="0" fontId="27" fillId="2" borderId="22" xfId="0" applyFont="1" applyFill="1" applyBorder="1" applyAlignment="1">
      <alignment horizontal="center" vertical="top"/>
    </xf>
    <xf numFmtId="49" fontId="27" fillId="2" borderId="2" xfId="31" applyNumberFormat="1" applyFont="1" applyFill="1" applyBorder="1" applyAlignment="1">
      <alignment horizontal="left"/>
      <protection/>
    </xf>
    <xf numFmtId="0" fontId="30" fillId="2" borderId="2" xfId="31" applyFont="1" applyFill="1" applyBorder="1" applyAlignment="1">
      <alignment horizontal="left" wrapText="1"/>
      <protection/>
    </xf>
    <xf numFmtId="164" fontId="27" fillId="2" borderId="2" xfId="0" applyNumberFormat="1" applyFont="1" applyFill="1" applyBorder="1" applyAlignment="1">
      <alignment/>
    </xf>
    <xf numFmtId="164" fontId="27" fillId="2" borderId="10" xfId="0" applyNumberFormat="1" applyFont="1" applyFill="1" applyBorder="1" applyAlignment="1">
      <alignment/>
    </xf>
    <xf numFmtId="0" fontId="28" fillId="2" borderId="48" xfId="0" applyFont="1" applyFill="1" applyBorder="1" applyAlignment="1">
      <alignment horizontal="center" vertical="top"/>
    </xf>
    <xf numFmtId="49" fontId="27" fillId="2" borderId="4" xfId="31" applyNumberFormat="1" applyFont="1" applyFill="1" applyBorder="1" applyAlignment="1">
      <alignment horizontal="left"/>
      <protection/>
    </xf>
    <xf numFmtId="0" fontId="27" fillId="2" borderId="4" xfId="31" applyFont="1" applyFill="1" applyBorder="1" applyAlignment="1">
      <alignment horizontal="left" wrapText="1"/>
      <protection/>
    </xf>
    <xf numFmtId="164" fontId="27" fillId="2" borderId="0" xfId="0" applyNumberFormat="1" applyFont="1" applyFill="1" applyBorder="1" applyAlignment="1">
      <alignment/>
    </xf>
    <xf numFmtId="164" fontId="27" fillId="2" borderId="0" xfId="31" applyNumberFormat="1" applyFont="1" applyFill="1" applyBorder="1">
      <alignment/>
      <protection/>
    </xf>
    <xf numFmtId="164" fontId="27" fillId="2" borderId="34" xfId="31" applyNumberFormat="1" applyFont="1" applyFill="1" applyBorder="1">
      <alignment/>
      <protection/>
    </xf>
    <xf numFmtId="0" fontId="28" fillId="2" borderId="43" xfId="0" applyFont="1" applyFill="1" applyBorder="1" applyAlignment="1">
      <alignment horizontal="center"/>
    </xf>
    <xf numFmtId="0" fontId="27" fillId="2" borderId="47" xfId="0" applyFont="1" applyFill="1" applyBorder="1" applyAlignment="1">
      <alignment horizontal="center" vertical="top"/>
    </xf>
    <xf numFmtId="164" fontId="27" fillId="2" borderId="33" xfId="0" applyNumberFormat="1" applyFont="1" applyFill="1" applyBorder="1" applyAlignment="1">
      <alignment/>
    </xf>
    <xf numFmtId="0" fontId="28" fillId="2" borderId="22" xfId="0" applyFont="1" applyFill="1" applyBorder="1" applyAlignment="1">
      <alignment horizontal="center" vertical="top"/>
    </xf>
    <xf numFmtId="0" fontId="27" fillId="2" borderId="2" xfId="31" applyFont="1" applyFill="1" applyBorder="1" applyAlignment="1">
      <alignment horizontal="left" wrapText="1"/>
      <protection/>
    </xf>
    <xf numFmtId="0" fontId="28" fillId="2" borderId="2" xfId="31" applyFont="1" applyFill="1" applyBorder="1" applyAlignment="1">
      <alignment horizontal="center"/>
      <protection/>
    </xf>
    <xf numFmtId="2" fontId="28" fillId="2" borderId="2" xfId="31" applyNumberFormat="1" applyFont="1" applyFill="1" applyBorder="1" applyAlignment="1">
      <alignment horizontal="right"/>
      <protection/>
    </xf>
    <xf numFmtId="49" fontId="28" fillId="2" borderId="8" xfId="31" applyNumberFormat="1" applyFont="1" applyFill="1" applyBorder="1" applyAlignment="1">
      <alignment horizontal="left" vertical="top" shrinkToFit="1"/>
      <protection/>
    </xf>
    <xf numFmtId="0" fontId="29" fillId="2" borderId="8" xfId="31" applyFont="1" applyFill="1" applyBorder="1" applyAlignment="1">
      <alignment horizontal="left" vertical="top" wrapText="1"/>
      <protection/>
    </xf>
    <xf numFmtId="49" fontId="27" fillId="2" borderId="2" xfId="31" applyNumberFormat="1" applyFont="1" applyFill="1" applyBorder="1" applyAlignment="1">
      <alignment horizontal="center" vertical="top" shrinkToFit="1"/>
      <protection/>
    </xf>
    <xf numFmtId="2" fontId="27" fillId="2" borderId="2" xfId="0" applyNumberFormat="1" applyFont="1" applyFill="1" applyBorder="1" applyAlignment="1">
      <alignment vertical="top"/>
    </xf>
    <xf numFmtId="164" fontId="27" fillId="2" borderId="2" xfId="0" applyNumberFormat="1" applyFont="1" applyFill="1" applyBorder="1" applyAlignment="1">
      <alignment vertical="top"/>
    </xf>
    <xf numFmtId="164" fontId="27" fillId="2" borderId="10" xfId="0" applyNumberFormat="1" applyFont="1" applyFill="1" applyBorder="1" applyAlignment="1">
      <alignment vertical="top"/>
    </xf>
    <xf numFmtId="0" fontId="28" fillId="2" borderId="1" xfId="0" applyFont="1" applyFill="1" applyBorder="1" applyAlignment="1">
      <alignment horizontal="left" wrapText="1"/>
    </xf>
    <xf numFmtId="49" fontId="28" fillId="2" borderId="1" xfId="31" applyNumberFormat="1" applyFont="1" applyFill="1" applyBorder="1" applyAlignment="1">
      <alignment horizontal="center" vertical="top" shrinkToFit="1"/>
      <protection/>
    </xf>
    <xf numFmtId="0" fontId="28" fillId="2" borderId="1" xfId="0" applyFont="1" applyFill="1" applyBorder="1" applyAlignment="1">
      <alignment/>
    </xf>
    <xf numFmtId="49" fontId="28" fillId="2" borderId="8" xfId="0" applyNumberFormat="1" applyFont="1" applyFill="1" applyBorder="1" applyAlignment="1">
      <alignment vertical="top" wrapText="1"/>
    </xf>
    <xf numFmtId="49" fontId="29" fillId="2" borderId="8" xfId="0" applyNumberFormat="1" applyFont="1" applyFill="1" applyBorder="1" applyAlignment="1">
      <alignment vertical="top" wrapText="1"/>
    </xf>
    <xf numFmtId="49" fontId="28" fillId="2" borderId="1" xfId="0" applyNumberFormat="1" applyFont="1" applyFill="1" applyBorder="1" applyAlignment="1">
      <alignment wrapText="1"/>
    </xf>
    <xf numFmtId="4" fontId="28" fillId="2" borderId="1" xfId="0" applyNumberFormat="1" applyFont="1" applyFill="1" applyBorder="1" applyAlignment="1">
      <alignment/>
    </xf>
    <xf numFmtId="43" fontId="7" fillId="2" borderId="56" xfId="20" applyFont="1" applyFill="1" applyBorder="1" applyAlignment="1">
      <alignment/>
    </xf>
    <xf numFmtId="0" fontId="13" fillId="2" borderId="62" xfId="0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left" vertical="center" wrapText="1"/>
    </xf>
    <xf numFmtId="43" fontId="7" fillId="2" borderId="6" xfId="20" applyFont="1" applyFill="1" applyBorder="1" applyAlignment="1">
      <alignment horizontal="center"/>
    </xf>
    <xf numFmtId="43" fontId="7" fillId="2" borderId="32" xfId="20" applyFont="1" applyFill="1" applyBorder="1" applyAlignment="1">
      <alignment/>
    </xf>
    <xf numFmtId="0" fontId="28" fillId="3" borderId="0" xfId="0" applyFont="1" applyFill="1" applyAlignment="1">
      <alignment wrapText="1"/>
    </xf>
    <xf numFmtId="4" fontId="28" fillId="2" borderId="10" xfId="0" applyNumberFormat="1" applyFont="1" applyFill="1" applyBorder="1" applyAlignment="1">
      <alignment vertical="top"/>
    </xf>
    <xf numFmtId="4" fontId="28" fillId="2" borderId="28" xfId="0" applyNumberFormat="1" applyFont="1" applyFill="1" applyBorder="1" applyAlignment="1">
      <alignment vertical="top"/>
    </xf>
    <xf numFmtId="164" fontId="28" fillId="2" borderId="19" xfId="0" applyNumberFormat="1" applyFont="1" applyFill="1" applyBorder="1" applyAlignment="1">
      <alignment vertical="top"/>
    </xf>
    <xf numFmtId="49" fontId="28" fillId="2" borderId="7" xfId="0" applyNumberFormat="1" applyFont="1" applyFill="1" applyBorder="1" applyAlignment="1">
      <alignment horizontal="center"/>
    </xf>
    <xf numFmtId="4" fontId="28" fillId="2" borderId="19" xfId="0" applyNumberFormat="1" applyFont="1" applyFill="1" applyBorder="1" applyAlignment="1">
      <alignment/>
    </xf>
    <xf numFmtId="164" fontId="28" fillId="2" borderId="19" xfId="0" applyNumberFormat="1" applyFont="1" applyFill="1" applyBorder="1" applyAlignment="1">
      <alignment/>
    </xf>
    <xf numFmtId="0" fontId="28" fillId="2" borderId="7" xfId="0" applyFont="1" applyFill="1" applyBorder="1" applyAlignment="1">
      <alignment horizontal="center"/>
    </xf>
    <xf numFmtId="0" fontId="28" fillId="2" borderId="19" xfId="0" applyFont="1" applyFill="1" applyBorder="1" applyAlignment="1">
      <alignment/>
    </xf>
    <xf numFmtId="4" fontId="27" fillId="2" borderId="19" xfId="0" applyNumberFormat="1" applyFont="1" applyFill="1" applyBorder="1" applyAlignment="1">
      <alignment/>
    </xf>
    <xf numFmtId="0" fontId="28" fillId="2" borderId="23" xfId="0" applyFont="1" applyFill="1" applyBorder="1" applyAlignment="1">
      <alignment horizontal="center"/>
    </xf>
    <xf numFmtId="0" fontId="28" fillId="2" borderId="11" xfId="0" applyFont="1" applyFill="1" applyBorder="1" applyAlignment="1">
      <alignment wrapText="1"/>
    </xf>
    <xf numFmtId="0" fontId="28" fillId="2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left"/>
    </xf>
    <xf numFmtId="0" fontId="0" fillId="3" borderId="0" xfId="0" applyFill="1" applyBorder="1" applyAlignment="1">
      <alignment/>
    </xf>
    <xf numFmtId="0" fontId="12" fillId="2" borderId="60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/>
    </xf>
    <xf numFmtId="0" fontId="28" fillId="0" borderId="0" xfId="29" applyFont="1" applyFill="1" applyBorder="1">
      <alignment/>
      <protection/>
    </xf>
    <xf numFmtId="0" fontId="27" fillId="0" borderId="0" xfId="29" applyFont="1" applyFill="1" applyBorder="1" applyAlignment="1">
      <alignment vertical="center"/>
      <protection/>
    </xf>
    <xf numFmtId="0" fontId="28" fillId="0" borderId="0" xfId="29" applyFont="1" applyFill="1" applyBorder="1" applyAlignment="1">
      <alignment vertical="center"/>
      <protection/>
    </xf>
    <xf numFmtId="0" fontId="28" fillId="3" borderId="0" xfId="29" applyFont="1" applyFill="1">
      <alignment/>
      <protection/>
    </xf>
    <xf numFmtId="0" fontId="28" fillId="0" borderId="52" xfId="29" applyFont="1" applyFill="1" applyBorder="1">
      <alignment/>
      <protection/>
    </xf>
    <xf numFmtId="0" fontId="27" fillId="0" borderId="0" xfId="29" applyFont="1" applyFill="1" applyBorder="1">
      <alignment/>
      <protection/>
    </xf>
    <xf numFmtId="0" fontId="28" fillId="0" borderId="0" xfId="29" applyFont="1" applyFill="1" applyBorder="1" applyAlignment="1">
      <alignment horizontal="left" vertical="top"/>
      <protection/>
    </xf>
    <xf numFmtId="0" fontId="28" fillId="0" borderId="0" xfId="29" applyFont="1" applyFill="1" applyBorder="1" applyAlignment="1">
      <alignment horizontal="left" vertical="top" wrapText="1"/>
      <protection/>
    </xf>
    <xf numFmtId="0" fontId="35" fillId="0" borderId="0" xfId="23" applyFont="1" applyFill="1" applyBorder="1" applyAlignment="1">
      <alignment horizontal="left" vertical="top"/>
    </xf>
    <xf numFmtId="0" fontId="4" fillId="2" borderId="63" xfId="0" applyFont="1" applyFill="1" applyBorder="1" applyAlignment="1">
      <alignment/>
    </xf>
    <xf numFmtId="0" fontId="4" fillId="2" borderId="64" xfId="0" applyFont="1" applyFill="1" applyBorder="1" applyAlignment="1">
      <alignment horizontal="center"/>
    </xf>
    <xf numFmtId="0" fontId="4" fillId="2" borderId="65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0" fontId="0" fillId="2" borderId="36" xfId="0" applyFont="1" applyFill="1" applyBorder="1" applyAlignment="1">
      <alignment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0" xfId="0" applyFont="1" applyFill="1" applyBorder="1" applyAlignment="1">
      <alignment/>
    </xf>
    <xf numFmtId="0" fontId="0" fillId="2" borderId="4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8" xfId="0" applyFont="1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52" xfId="0" applyFill="1" applyBorder="1" applyAlignment="1">
      <alignment/>
    </xf>
    <xf numFmtId="0" fontId="4" fillId="2" borderId="67" xfId="0" applyFont="1" applyFill="1" applyBorder="1" applyAlignment="1">
      <alignment/>
    </xf>
    <xf numFmtId="0" fontId="0" fillId="2" borderId="66" xfId="0" applyFill="1" applyBorder="1" applyAlignment="1">
      <alignment/>
    </xf>
    <xf numFmtId="1" fontId="0" fillId="2" borderId="25" xfId="0" applyNumberFormat="1" applyFill="1" applyBorder="1" applyAlignment="1">
      <alignment/>
    </xf>
    <xf numFmtId="1" fontId="0" fillId="2" borderId="45" xfId="0" applyNumberFormat="1" applyFill="1" applyBorder="1" applyAlignment="1">
      <alignment/>
    </xf>
    <xf numFmtId="0" fontId="4" fillId="2" borderId="68" xfId="0" applyFont="1" applyFill="1" applyBorder="1" applyAlignment="1">
      <alignment horizontal="center"/>
    </xf>
    <xf numFmtId="4" fontId="0" fillId="2" borderId="63" xfId="0" applyNumberFormat="1" applyFill="1" applyBorder="1" applyAlignment="1">
      <alignment/>
    </xf>
    <xf numFmtId="4" fontId="0" fillId="2" borderId="69" xfId="0" applyNumberFormat="1" applyFill="1" applyBorder="1" applyAlignment="1">
      <alignment/>
    </xf>
    <xf numFmtId="4" fontId="4" fillId="2" borderId="68" xfId="0" applyNumberFormat="1" applyFont="1" applyFill="1" applyBorder="1" applyAlignment="1">
      <alignment/>
    </xf>
    <xf numFmtId="0" fontId="27" fillId="2" borderId="24" xfId="0" applyFont="1" applyFill="1" applyBorder="1" applyAlignment="1">
      <alignment horizontal="center" wrapText="1"/>
    </xf>
    <xf numFmtId="49" fontId="28" fillId="2" borderId="2" xfId="0" applyNumberFormat="1" applyFont="1" applyFill="1" applyBorder="1" applyAlignment="1">
      <alignment horizontal="center" vertical="top"/>
    </xf>
    <xf numFmtId="164" fontId="28" fillId="2" borderId="2" xfId="0" applyNumberFormat="1" applyFont="1" applyFill="1" applyBorder="1" applyAlignment="1">
      <alignment vertical="top"/>
    </xf>
    <xf numFmtId="164" fontId="28" fillId="2" borderId="1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5" fillId="2" borderId="36" xfId="28" applyFont="1" applyFill="1" applyBorder="1" applyAlignment="1">
      <alignment horizontal="center"/>
      <protection/>
    </xf>
    <xf numFmtId="0" fontId="25" fillId="2" borderId="37" xfId="28" applyFont="1" applyFill="1" applyBorder="1" applyAlignment="1">
      <alignment horizontal="center"/>
      <protection/>
    </xf>
    <xf numFmtId="0" fontId="25" fillId="2" borderId="57" xfId="28" applyFont="1" applyFill="1" applyBorder="1" applyAlignment="1">
      <alignment horizontal="center"/>
      <protection/>
    </xf>
    <xf numFmtId="0" fontId="27" fillId="2" borderId="2" xfId="0" applyFont="1" applyFill="1" applyBorder="1" applyAlignment="1">
      <alignment/>
    </xf>
    <xf numFmtId="0" fontId="28" fillId="2" borderId="2" xfId="0" applyFont="1" applyFill="1" applyBorder="1" applyAlignment="1">
      <alignment/>
    </xf>
    <xf numFmtId="0" fontId="28" fillId="2" borderId="10" xfId="0" applyFont="1" applyFill="1" applyBorder="1" applyAlignment="1">
      <alignment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7" fillId="2" borderId="4" xfId="0" applyFont="1" applyFill="1" applyBorder="1" applyAlignment="1">
      <alignment/>
    </xf>
    <xf numFmtId="0" fontId="28" fillId="2" borderId="4" xfId="0" applyFont="1" applyFill="1" applyBorder="1" applyAlignment="1">
      <alignment/>
    </xf>
    <xf numFmtId="0" fontId="28" fillId="2" borderId="35" xfId="0" applyFont="1" applyFill="1" applyBorder="1" applyAlignment="1">
      <alignment/>
    </xf>
    <xf numFmtId="43" fontId="7" fillId="2" borderId="46" xfId="20" applyFont="1" applyFill="1" applyBorder="1" applyAlignment="1">
      <alignment horizontal="center"/>
    </xf>
    <xf numFmtId="43" fontId="7" fillId="2" borderId="26" xfId="20" applyFont="1" applyFill="1" applyBorder="1" applyAlignment="1">
      <alignment horizontal="center"/>
    </xf>
    <xf numFmtId="43" fontId="7" fillId="2" borderId="35" xfId="20" applyFont="1" applyFill="1" applyBorder="1" applyAlignment="1">
      <alignment horizontal="center"/>
    </xf>
    <xf numFmtId="43" fontId="7" fillId="2" borderId="51" xfId="20" applyFont="1" applyFill="1" applyBorder="1" applyAlignment="1">
      <alignment horizontal="center"/>
    </xf>
    <xf numFmtId="43" fontId="7" fillId="2" borderId="24" xfId="20" applyFont="1" applyFill="1" applyBorder="1" applyAlignment="1">
      <alignment horizontal="center"/>
    </xf>
    <xf numFmtId="43" fontId="7" fillId="2" borderId="60" xfId="20" applyFont="1" applyFill="1" applyBorder="1" applyAlignment="1">
      <alignment/>
    </xf>
    <xf numFmtId="43" fontId="7" fillId="2" borderId="62" xfId="20" applyFont="1" applyFill="1" applyBorder="1" applyAlignment="1">
      <alignment/>
    </xf>
    <xf numFmtId="43" fontId="7" fillId="2" borderId="38" xfId="20" applyFont="1" applyFill="1" applyBorder="1" applyAlignment="1">
      <alignment/>
    </xf>
    <xf numFmtId="43" fontId="7" fillId="2" borderId="8" xfId="20" applyFont="1" applyFill="1" applyBorder="1" applyAlignment="1">
      <alignment horizontal="center"/>
    </xf>
    <xf numFmtId="43" fontId="7" fillId="2" borderId="9" xfId="20" applyFont="1" applyFill="1" applyBorder="1" applyAlignment="1">
      <alignment horizontal="center"/>
    </xf>
    <xf numFmtId="43" fontId="7" fillId="2" borderId="10" xfId="20" applyFont="1" applyFill="1" applyBorder="1" applyAlignment="1">
      <alignment horizontal="center"/>
    </xf>
    <xf numFmtId="43" fontId="7" fillId="2" borderId="27" xfId="20" applyFont="1" applyFill="1" applyBorder="1" applyAlignment="1">
      <alignment horizontal="center"/>
    </xf>
    <xf numFmtId="43" fontId="7" fillId="2" borderId="1" xfId="20" applyFont="1" applyFill="1" applyBorder="1" applyAlignment="1">
      <alignment horizontal="center"/>
    </xf>
    <xf numFmtId="43" fontId="7" fillId="2" borderId="19" xfId="20" applyFont="1" applyFill="1" applyBorder="1" applyAlignment="1">
      <alignment horizontal="center"/>
    </xf>
    <xf numFmtId="49" fontId="16" fillId="2" borderId="4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12" fillId="2" borderId="62" xfId="0" applyFont="1" applyFill="1" applyBorder="1" applyAlignment="1">
      <alignment horizontal="center" vertical="center"/>
    </xf>
    <xf numFmtId="43" fontId="7" fillId="2" borderId="41" xfId="20" applyFont="1" applyFill="1" applyBorder="1" applyAlignment="1">
      <alignment horizontal="center"/>
    </xf>
    <xf numFmtId="43" fontId="7" fillId="2" borderId="17" xfId="20" applyFont="1" applyFill="1" applyBorder="1" applyAlignment="1">
      <alignment horizontal="center"/>
    </xf>
    <xf numFmtId="43" fontId="7" fillId="2" borderId="34" xfId="20" applyFont="1" applyFill="1" applyBorder="1" applyAlignment="1">
      <alignment horizontal="center"/>
    </xf>
    <xf numFmtId="0" fontId="7" fillId="2" borderId="8" xfId="30" applyFont="1" applyFill="1" applyBorder="1" applyAlignment="1">
      <alignment wrapText="1"/>
      <protection/>
    </xf>
    <xf numFmtId="0" fontId="7" fillId="2" borderId="9" xfId="30" applyFont="1" applyFill="1" applyBorder="1" applyAlignment="1">
      <alignment/>
      <protection/>
    </xf>
    <xf numFmtId="0" fontId="10" fillId="2" borderId="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164" fontId="14" fillId="2" borderId="32" xfId="0" applyNumberFormat="1" applyFont="1" applyFill="1" applyBorder="1" applyAlignment="1">
      <alignment horizontal="center" vertical="center" wrapText="1"/>
    </xf>
    <xf numFmtId="164" fontId="14" fillId="2" borderId="4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3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0" fontId="7" fillId="2" borderId="41" xfId="0" applyFont="1" applyFill="1" applyBorder="1" applyAlignment="1">
      <alignment horizontal="left" vertical="top" wrapText="1"/>
    </xf>
    <xf numFmtId="0" fontId="7" fillId="2" borderId="4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left" vertical="top" wrapText="1"/>
    </xf>
    <xf numFmtId="0" fontId="7" fillId="2" borderId="40" xfId="0" applyFont="1" applyFill="1" applyBorder="1" applyAlignment="1">
      <alignment horizontal="center" vertical="center" wrapText="1"/>
    </xf>
    <xf numFmtId="43" fontId="7" fillId="2" borderId="8" xfId="20" applyFont="1" applyFill="1" applyBorder="1" applyAlignment="1">
      <alignment/>
    </xf>
    <xf numFmtId="43" fontId="7" fillId="2" borderId="9" xfId="20" applyFont="1" applyFill="1" applyBorder="1" applyAlignment="1">
      <alignment/>
    </xf>
    <xf numFmtId="43" fontId="7" fillId="2" borderId="10" xfId="20" applyFont="1" applyFill="1" applyBorder="1" applyAlignment="1">
      <alignment/>
    </xf>
  </cellXfs>
  <cellStyles count="20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Hypertextový odkaz_276_VV_CELEK" xfId="23"/>
    <cellStyle name="Currency" xfId="24"/>
    <cellStyle name="Currency [0]" xfId="25"/>
    <cellStyle name="Normal_laroux" xfId="26"/>
    <cellStyle name="normální_2006-110-V-104 - Cena" xfId="27"/>
    <cellStyle name="normální_269a_R_Petrovice" xfId="28"/>
    <cellStyle name="normální_276_VV_CELEK" xfId="29"/>
    <cellStyle name="normální_kablotherm" xfId="30"/>
    <cellStyle name="normální_POL.XLS" xfId="31"/>
    <cellStyle name="Percent" xfId="32"/>
    <cellStyle name="Followed Hyperlink" xfId="33"/>
    <cellStyle name="Specifikace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124</xdr:row>
      <xdr:rowOff>0</xdr:rowOff>
    </xdr:from>
    <xdr:to>
      <xdr:col>0</xdr:col>
      <xdr:colOff>0</xdr:colOff>
      <xdr:row>128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8953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a\server%20disk\ROZPOCTY\99_06\9906033a_VIN-DIV_VESELI-PRACOVN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DA_informace\projekt_ceny_UN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DA_informace\projekt_ceny_UNI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SERVER\akce\_DA_informace\projekt_ceny_UNIK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skoM\Local%20Settings\Temporary%20Internet%20Files\OLK3\276_specialisti\01-06%20-%20PROSEK%20POINT_V&#221;B&#282;R%20dod._v&#253;kaz-v&#253;m&#283;r_elekt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"/>
      <sheetName val="NORMIK"/>
      <sheetName val="Řídící systém"/>
      <sheetName val="Software ŘS"/>
      <sheetName val="Centrála"/>
      <sheetName val="MaR"/>
      <sheetName val="Rozvodnice"/>
      <sheetName val="Ostatní"/>
      <sheetName val="Dopis"/>
      <sheetName val="Nabídka"/>
      <sheetName val="RabatList"/>
    </sheetNames>
    <sheetDataSet>
      <sheetData sheetId="0">
        <row r="25">
          <cell r="D25">
            <v>160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jekt-UNIK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jekt-UNIK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jekt-UNIKA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 01 - 06 ELEKTROINSTAL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jinek@intast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J46"/>
  <sheetViews>
    <sheetView tabSelected="1" zoomScale="75" zoomScaleNormal="75" workbookViewId="0" topLeftCell="A2">
      <selection activeCell="A9" sqref="A9:J9"/>
    </sheetView>
  </sheetViews>
  <sheetFormatPr defaultColWidth="9.00390625" defaultRowHeight="12.75"/>
  <cols>
    <col min="1" max="1" width="2.875" style="693" customWidth="1"/>
    <col min="2" max="2" width="9.125" style="693" customWidth="1"/>
    <col min="3" max="3" width="7.25390625" style="693" customWidth="1"/>
    <col min="4" max="4" width="9.125" style="693" customWidth="1"/>
    <col min="5" max="5" width="11.625" style="693" customWidth="1"/>
    <col min="6" max="6" width="9.125" style="693" customWidth="1"/>
    <col min="7" max="7" width="7.625" style="693" customWidth="1"/>
    <col min="8" max="8" width="9.125" style="693" customWidth="1"/>
    <col min="9" max="9" width="10.375" style="693" bestFit="1" customWidth="1"/>
    <col min="10" max="16384" width="9.125" style="693" customWidth="1"/>
  </cols>
  <sheetData>
    <row r="1" spans="1:10" ht="12.75">
      <c r="A1" s="692"/>
      <c r="B1" s="692"/>
      <c r="C1" s="692"/>
      <c r="D1" s="692"/>
      <c r="E1" s="692"/>
      <c r="F1" s="692"/>
      <c r="G1" s="692"/>
      <c r="H1" s="692"/>
      <c r="I1" s="692"/>
      <c r="J1" s="692"/>
    </row>
    <row r="2" spans="1:10" ht="12.75">
      <c r="A2" s="692"/>
      <c r="B2" s="692"/>
      <c r="C2" s="692"/>
      <c r="D2" s="692"/>
      <c r="E2" s="692"/>
      <c r="F2" s="692"/>
      <c r="G2" s="692"/>
      <c r="H2" s="692"/>
      <c r="I2" s="692"/>
      <c r="J2" s="692"/>
    </row>
    <row r="3" spans="1:10" ht="12.75">
      <c r="A3" s="692"/>
      <c r="B3" s="692"/>
      <c r="C3" s="692"/>
      <c r="D3" s="692"/>
      <c r="E3" s="692"/>
      <c r="F3" s="692"/>
      <c r="G3" s="692"/>
      <c r="H3" s="692"/>
      <c r="I3" s="692"/>
      <c r="J3" s="692"/>
    </row>
    <row r="4" spans="1:10" ht="12.75">
      <c r="A4" s="692"/>
      <c r="B4" s="692"/>
      <c r="C4" s="692"/>
      <c r="D4" s="692"/>
      <c r="E4" s="692"/>
      <c r="F4" s="692"/>
      <c r="G4" s="692"/>
      <c r="H4" s="692"/>
      <c r="I4" s="692"/>
      <c r="J4" s="692"/>
    </row>
    <row r="5" spans="1:10" ht="12.75">
      <c r="A5" s="692"/>
      <c r="B5" s="692"/>
      <c r="C5" s="692"/>
      <c r="D5" s="692"/>
      <c r="E5" s="692"/>
      <c r="F5" s="692"/>
      <c r="G5" s="692"/>
      <c r="H5" s="692"/>
      <c r="I5" s="692"/>
      <c r="J5" s="692"/>
    </row>
    <row r="6" spans="1:10" ht="12.75">
      <c r="A6" s="692"/>
      <c r="B6" s="692"/>
      <c r="C6" s="692"/>
      <c r="D6" s="692"/>
      <c r="E6" s="692"/>
      <c r="F6" s="692"/>
      <c r="G6" s="692"/>
      <c r="H6" s="692"/>
      <c r="I6" s="692"/>
      <c r="J6" s="692"/>
    </row>
    <row r="7" spans="1:10" ht="15">
      <c r="A7" s="694"/>
      <c r="B7" s="694"/>
      <c r="C7" s="694"/>
      <c r="D7" s="694"/>
      <c r="E7" s="694"/>
      <c r="F7" s="694"/>
      <c r="G7" s="695"/>
      <c r="H7" s="694"/>
      <c r="I7" s="694"/>
      <c r="J7" s="694"/>
    </row>
    <row r="8" spans="1:10" ht="26.25">
      <c r="A8" s="744" t="s">
        <v>1824</v>
      </c>
      <c r="B8" s="744"/>
      <c r="C8" s="744"/>
      <c r="D8" s="744"/>
      <c r="E8" s="744"/>
      <c r="F8" s="744"/>
      <c r="G8" s="744"/>
      <c r="H8" s="744"/>
      <c r="I8" s="744"/>
      <c r="J8" s="744"/>
    </row>
    <row r="9" spans="1:10" ht="18" customHeight="1">
      <c r="A9" s="745" t="s">
        <v>1790</v>
      </c>
      <c r="B9" s="745"/>
      <c r="C9" s="745"/>
      <c r="D9" s="745"/>
      <c r="E9" s="745"/>
      <c r="F9" s="745"/>
      <c r="G9" s="745"/>
      <c r="H9" s="745"/>
      <c r="I9" s="745"/>
      <c r="J9" s="745"/>
    </row>
    <row r="10" spans="1:10" ht="18">
      <c r="A10" s="694"/>
      <c r="B10" s="694"/>
      <c r="C10" s="694"/>
      <c r="D10" s="694"/>
      <c r="E10" s="694"/>
      <c r="F10" s="696"/>
      <c r="G10" s="694"/>
      <c r="H10" s="694"/>
      <c r="I10" s="694"/>
      <c r="J10" s="694"/>
    </row>
    <row r="11" spans="1:10" ht="12.75">
      <c r="A11" s="694"/>
      <c r="B11" s="694"/>
      <c r="C11" s="694"/>
      <c r="D11" s="694"/>
      <c r="E11" s="694"/>
      <c r="F11" s="694"/>
      <c r="G11" s="694"/>
      <c r="H11" s="694"/>
      <c r="I11" s="694"/>
      <c r="J11" s="694"/>
    </row>
    <row r="12" spans="1:10" ht="12.75">
      <c r="A12" s="694"/>
      <c r="B12" s="694"/>
      <c r="C12" s="694"/>
      <c r="D12" s="694"/>
      <c r="E12" s="694"/>
      <c r="F12" s="694"/>
      <c r="G12" s="694"/>
      <c r="H12" s="694"/>
      <c r="I12" s="694"/>
      <c r="J12" s="694"/>
    </row>
    <row r="13" spans="1:10" ht="12.75">
      <c r="A13" s="694"/>
      <c r="B13" s="694"/>
      <c r="C13" s="694"/>
      <c r="D13" s="694"/>
      <c r="E13" s="694"/>
      <c r="F13" s="694"/>
      <c r="G13" s="694"/>
      <c r="H13" s="694"/>
      <c r="I13" s="694"/>
      <c r="J13" s="694"/>
    </row>
    <row r="14" spans="1:10" ht="12.75">
      <c r="A14" s="694"/>
      <c r="B14" s="694"/>
      <c r="C14" s="694"/>
      <c r="D14" s="694"/>
      <c r="E14" s="694"/>
      <c r="F14" s="694"/>
      <c r="G14" s="694"/>
      <c r="H14" s="694"/>
      <c r="I14" s="694"/>
      <c r="J14" s="694"/>
    </row>
    <row r="15" spans="1:10" ht="12.75">
      <c r="A15" s="694"/>
      <c r="B15" s="694"/>
      <c r="C15" s="694"/>
      <c r="D15" s="694"/>
      <c r="E15" s="694"/>
      <c r="F15" s="694"/>
      <c r="G15" s="694"/>
      <c r="H15" s="694"/>
      <c r="I15" s="694"/>
      <c r="J15" s="694"/>
    </row>
    <row r="16" spans="1:10" ht="12.75">
      <c r="A16" s="694"/>
      <c r="B16" s="694"/>
      <c r="C16" s="694"/>
      <c r="D16" s="694"/>
      <c r="E16" s="694"/>
      <c r="F16" s="694"/>
      <c r="G16" s="694"/>
      <c r="H16" s="694"/>
      <c r="I16" s="694"/>
      <c r="J16" s="694"/>
    </row>
    <row r="17" spans="1:10" ht="12.75">
      <c r="A17" s="694"/>
      <c r="B17" s="694"/>
      <c r="C17" s="694"/>
      <c r="D17" s="694"/>
      <c r="E17" s="694"/>
      <c r="F17" s="694"/>
      <c r="G17" s="694"/>
      <c r="H17" s="694"/>
      <c r="I17" s="694"/>
      <c r="J17" s="694"/>
    </row>
    <row r="18" spans="1:10" ht="21" customHeight="1">
      <c r="A18" s="694"/>
      <c r="B18" s="706" t="s">
        <v>1783</v>
      </c>
      <c r="C18" s="694"/>
      <c r="D18" s="698" t="s">
        <v>1791</v>
      </c>
      <c r="E18" s="694"/>
      <c r="F18" s="694"/>
      <c r="G18" s="694"/>
      <c r="H18" s="699"/>
      <c r="I18" s="694"/>
      <c r="J18" s="694"/>
    </row>
    <row r="19" spans="1:10" ht="21" customHeight="1">
      <c r="A19" s="694"/>
      <c r="B19" s="697"/>
      <c r="C19" s="694"/>
      <c r="D19" s="698" t="s">
        <v>1792</v>
      </c>
      <c r="E19" s="694"/>
      <c r="F19" s="694"/>
      <c r="G19" s="694"/>
      <c r="H19" s="699"/>
      <c r="I19" s="694"/>
      <c r="J19" s="694"/>
    </row>
    <row r="20" spans="1:10" ht="21" customHeight="1">
      <c r="A20" s="694"/>
      <c r="B20" s="699"/>
      <c r="C20" s="694"/>
      <c r="D20" s="694" t="s">
        <v>1805</v>
      </c>
      <c r="E20" s="694"/>
      <c r="F20" s="694"/>
      <c r="G20" s="694"/>
      <c r="H20" s="699"/>
      <c r="I20" s="694"/>
      <c r="J20" s="694"/>
    </row>
    <row r="21" spans="1:10" ht="12.75">
      <c r="A21" s="694"/>
      <c r="B21" s="694"/>
      <c r="C21" s="694"/>
      <c r="D21" s="694"/>
      <c r="E21" s="694"/>
      <c r="F21" s="694"/>
      <c r="G21" s="694"/>
      <c r="H21" s="694"/>
      <c r="I21" s="694"/>
      <c r="J21" s="694"/>
    </row>
    <row r="22" spans="1:10" ht="21" customHeight="1">
      <c r="A22" s="694"/>
      <c r="B22" s="706" t="s">
        <v>1784</v>
      </c>
      <c r="C22" s="694"/>
      <c r="D22" s="697" t="s">
        <v>1793</v>
      </c>
      <c r="E22" s="694"/>
      <c r="F22" s="694"/>
      <c r="G22" s="694"/>
      <c r="H22" s="697"/>
      <c r="I22" s="694"/>
      <c r="J22" s="694"/>
    </row>
    <row r="23" spans="1:10" ht="21" customHeight="1">
      <c r="A23" s="694"/>
      <c r="B23" s="697"/>
      <c r="C23" s="694"/>
      <c r="D23" s="697" t="s">
        <v>1794</v>
      </c>
      <c r="E23" s="694"/>
      <c r="F23" s="694"/>
      <c r="G23" s="694"/>
      <c r="H23" s="697"/>
      <c r="I23" s="694"/>
      <c r="J23" s="694"/>
    </row>
    <row r="24" spans="1:10" ht="21" customHeight="1">
      <c r="A24" s="694"/>
      <c r="B24" s="697"/>
      <c r="C24" s="694"/>
      <c r="D24" s="697" t="s">
        <v>1795</v>
      </c>
      <c r="E24" s="694"/>
      <c r="F24" s="694"/>
      <c r="G24" s="694"/>
      <c r="H24" s="697"/>
      <c r="I24" s="694"/>
      <c r="J24" s="694"/>
    </row>
    <row r="25" spans="1:10" ht="12.75">
      <c r="A25" s="694"/>
      <c r="B25" s="694"/>
      <c r="C25" s="694"/>
      <c r="D25" s="694"/>
      <c r="E25" s="694"/>
      <c r="F25" s="694"/>
      <c r="G25" s="694"/>
      <c r="H25" s="694"/>
      <c r="I25" s="694"/>
      <c r="J25" s="694"/>
    </row>
    <row r="26" spans="1:10" ht="21" customHeight="1">
      <c r="A26" s="694"/>
      <c r="B26" s="706" t="s">
        <v>1785</v>
      </c>
      <c r="C26" s="694"/>
      <c r="D26" s="698" t="s">
        <v>1786</v>
      </c>
      <c r="E26" s="694"/>
      <c r="F26" s="694"/>
      <c r="G26" s="694"/>
      <c r="H26" s="697"/>
      <c r="I26" s="694"/>
      <c r="J26" s="694"/>
    </row>
    <row r="27" spans="1:10" ht="21" customHeight="1">
      <c r="A27" s="694"/>
      <c r="B27" s="697"/>
      <c r="C27" s="694"/>
      <c r="D27" s="694" t="s">
        <v>1787</v>
      </c>
      <c r="E27" s="694"/>
      <c r="F27" s="694"/>
      <c r="G27" s="694"/>
      <c r="H27" s="697"/>
      <c r="I27" s="694"/>
      <c r="J27" s="694"/>
    </row>
    <row r="28" spans="1:10" ht="12.75">
      <c r="A28" s="694"/>
      <c r="B28" s="694"/>
      <c r="C28" s="694"/>
      <c r="D28" s="694"/>
      <c r="E28" s="694"/>
      <c r="F28" s="694"/>
      <c r="G28" s="694"/>
      <c r="H28" s="694"/>
      <c r="I28" s="694"/>
      <c r="J28" s="694"/>
    </row>
    <row r="29" spans="1:10" s="708" customFormat="1" ht="21" customHeight="1">
      <c r="A29" s="705"/>
      <c r="B29" s="706" t="s">
        <v>1796</v>
      </c>
      <c r="C29" s="705"/>
      <c r="D29" s="705" t="s">
        <v>1800</v>
      </c>
      <c r="E29" s="705"/>
      <c r="F29" s="705"/>
      <c r="G29" s="705"/>
      <c r="H29" s="706"/>
      <c r="I29" s="705"/>
      <c r="J29" s="705"/>
    </row>
    <row r="30" spans="1:10" s="708" customFormat="1" ht="21" customHeight="1">
      <c r="A30" s="705"/>
      <c r="B30" s="706"/>
      <c r="C30" s="705"/>
      <c r="D30" s="705" t="s">
        <v>1801</v>
      </c>
      <c r="E30" s="705"/>
      <c r="F30" s="705"/>
      <c r="G30" s="705"/>
      <c r="H30" s="706"/>
      <c r="I30" s="705"/>
      <c r="J30" s="705"/>
    </row>
    <row r="31" spans="1:10" ht="12.75">
      <c r="A31" s="694"/>
      <c r="B31" s="694"/>
      <c r="C31" s="694"/>
      <c r="D31" s="694"/>
      <c r="E31" s="694"/>
      <c r="F31" s="694"/>
      <c r="G31" s="694"/>
      <c r="H31" s="694"/>
      <c r="I31" s="694"/>
      <c r="J31" s="694"/>
    </row>
    <row r="32" spans="1:10" s="708" customFormat="1" ht="21" customHeight="1">
      <c r="A32" s="705"/>
      <c r="B32" s="706" t="s">
        <v>1797</v>
      </c>
      <c r="C32" s="705"/>
      <c r="D32" s="707" t="s">
        <v>1798</v>
      </c>
      <c r="E32" s="705"/>
      <c r="F32" s="705"/>
      <c r="G32" s="705"/>
      <c r="H32" s="706"/>
      <c r="I32" s="705"/>
      <c r="J32" s="705"/>
    </row>
    <row r="33" spans="1:10" s="708" customFormat="1" ht="15.75" thickBot="1">
      <c r="A33" s="709"/>
      <c r="B33" s="709"/>
      <c r="C33" s="709"/>
      <c r="D33" s="709"/>
      <c r="E33" s="709"/>
      <c r="F33" s="709"/>
      <c r="G33" s="709"/>
      <c r="H33" s="709"/>
      <c r="I33" s="709"/>
      <c r="J33" s="709"/>
    </row>
    <row r="34" spans="1:10" s="708" customFormat="1" ht="15">
      <c r="A34" s="705"/>
      <c r="B34" s="705"/>
      <c r="C34" s="705"/>
      <c r="D34" s="705"/>
      <c r="E34" s="705"/>
      <c r="F34" s="705"/>
      <c r="G34" s="705"/>
      <c r="H34" s="705"/>
      <c r="I34" s="705"/>
      <c r="J34" s="705"/>
    </row>
    <row r="35" spans="1:10" s="708" customFormat="1" ht="16.5" customHeight="1">
      <c r="A35" s="705"/>
      <c r="B35" s="710" t="s">
        <v>1799</v>
      </c>
      <c r="C35" s="705"/>
      <c r="D35" s="705"/>
      <c r="E35" s="705" t="s">
        <v>1800</v>
      </c>
      <c r="F35" s="705"/>
      <c r="G35" s="705"/>
      <c r="H35" s="710"/>
      <c r="I35" s="705"/>
      <c r="J35" s="705"/>
    </row>
    <row r="36" spans="1:10" s="708" customFormat="1" ht="16.5" customHeight="1">
      <c r="A36" s="705"/>
      <c r="B36" s="710"/>
      <c r="C36" s="705"/>
      <c r="D36" s="705"/>
      <c r="E36" s="705" t="s">
        <v>1801</v>
      </c>
      <c r="F36" s="705"/>
      <c r="G36" s="705"/>
      <c r="H36" s="710"/>
      <c r="I36" s="705"/>
      <c r="J36" s="705"/>
    </row>
    <row r="37" spans="1:10" s="708" customFormat="1" ht="16.5" customHeight="1">
      <c r="A37" s="705"/>
      <c r="B37" s="710"/>
      <c r="C37" s="705"/>
      <c r="D37" s="705"/>
      <c r="E37" s="705" t="s">
        <v>1802</v>
      </c>
      <c r="F37" s="705"/>
      <c r="G37" s="705"/>
      <c r="H37" s="710"/>
      <c r="I37" s="705"/>
      <c r="J37" s="705"/>
    </row>
    <row r="38" spans="1:10" s="708" customFormat="1" ht="15">
      <c r="A38" s="705"/>
      <c r="B38" s="705"/>
      <c r="C38" s="705"/>
      <c r="D38" s="705"/>
      <c r="E38" s="705"/>
      <c r="F38" s="705"/>
      <c r="G38" s="705"/>
      <c r="H38" s="705"/>
      <c r="I38" s="705"/>
      <c r="J38" s="705"/>
    </row>
    <row r="39" spans="1:10" s="708" customFormat="1" ht="15">
      <c r="A39" s="705"/>
      <c r="B39" s="710" t="s">
        <v>1788</v>
      </c>
      <c r="C39" s="705"/>
      <c r="D39" s="705"/>
      <c r="E39" s="711" t="s">
        <v>1803</v>
      </c>
      <c r="F39" s="712"/>
      <c r="G39" s="712"/>
      <c r="H39" s="710"/>
      <c r="I39" s="705"/>
      <c r="J39" s="705"/>
    </row>
    <row r="40" spans="1:10" s="708" customFormat="1" ht="15">
      <c r="A40" s="705"/>
      <c r="B40" s="710"/>
      <c r="C40" s="705"/>
      <c r="D40" s="705"/>
      <c r="E40" s="711"/>
      <c r="F40" s="712"/>
      <c r="G40" s="712"/>
      <c r="H40" s="710"/>
      <c r="I40" s="705"/>
      <c r="J40" s="705"/>
    </row>
    <row r="41" spans="1:10" s="708" customFormat="1" ht="15">
      <c r="A41" s="705"/>
      <c r="B41" s="710"/>
      <c r="C41" s="705"/>
      <c r="D41" s="705"/>
      <c r="E41" s="713" t="s">
        <v>1804</v>
      </c>
      <c r="F41" s="712"/>
      <c r="G41" s="712"/>
      <c r="H41" s="710"/>
      <c r="I41" s="705"/>
      <c r="J41" s="705"/>
    </row>
    <row r="42" spans="1:10" ht="12.75">
      <c r="A42" s="694"/>
      <c r="B42" s="694"/>
      <c r="C42" s="694"/>
      <c r="D42" s="694"/>
      <c r="E42" s="700"/>
      <c r="F42" s="700"/>
      <c r="G42" s="700"/>
      <c r="H42" s="694"/>
      <c r="I42" s="694"/>
      <c r="J42" s="694"/>
    </row>
    <row r="43" spans="1:10" ht="12.75">
      <c r="A43" s="694"/>
      <c r="B43" s="699" t="s">
        <v>1789</v>
      </c>
      <c r="C43" s="694"/>
      <c r="D43" s="694"/>
      <c r="E43" s="701">
        <v>38989</v>
      </c>
      <c r="F43" s="694"/>
      <c r="G43" s="694"/>
      <c r="H43" s="699"/>
      <c r="I43" s="701"/>
      <c r="J43" s="694"/>
    </row>
    <row r="44" spans="1:10" ht="12.75">
      <c r="A44" s="702"/>
      <c r="B44" s="702"/>
      <c r="C44" s="702"/>
      <c r="D44" s="702"/>
      <c r="E44" s="702"/>
      <c r="F44" s="702"/>
      <c r="G44" s="702"/>
      <c r="H44" s="702"/>
      <c r="I44" s="702"/>
      <c r="J44" s="702"/>
    </row>
    <row r="45" spans="1:10" ht="15">
      <c r="A45" s="704"/>
      <c r="B45" s="702"/>
      <c r="C45" s="702"/>
      <c r="D45" s="702"/>
      <c r="E45" s="702"/>
      <c r="F45" s="702"/>
      <c r="G45" s="702"/>
      <c r="H45" s="702"/>
      <c r="I45" s="702"/>
      <c r="J45" s="702"/>
    </row>
    <row r="46" spans="1:10" ht="15">
      <c r="A46" s="704"/>
      <c r="B46" s="702"/>
      <c r="C46" s="702"/>
      <c r="D46" s="702"/>
      <c r="E46" s="702"/>
      <c r="F46" s="702"/>
      <c r="G46" s="702"/>
      <c r="H46" s="702"/>
      <c r="I46" s="702"/>
      <c r="J46" s="702"/>
    </row>
  </sheetData>
  <mergeCells count="2">
    <mergeCell ref="A8:J8"/>
    <mergeCell ref="A9:J9"/>
  </mergeCells>
  <hyperlinks>
    <hyperlink ref="E41" r:id="rId1" display="martin.jinek@intast.cz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96"/>
  <sheetViews>
    <sheetView workbookViewId="0" topLeftCell="A1">
      <pane ySplit="2" topLeftCell="BM3" activePane="bottomLeft" state="frozen"/>
      <selection pane="topLeft" activeCell="A1" sqref="A1"/>
      <selection pane="bottomLeft" activeCell="G68" sqref="G4:G68"/>
    </sheetView>
  </sheetViews>
  <sheetFormatPr defaultColWidth="9.00390625" defaultRowHeight="12.75"/>
  <cols>
    <col min="1" max="1" width="3.875" style="350" customWidth="1"/>
    <col min="2" max="2" width="12.625" style="53" bestFit="1" customWidth="1"/>
    <col min="3" max="3" width="63.125" style="335" bestFit="1" customWidth="1"/>
    <col min="4" max="4" width="5.375" style="50" bestFit="1" customWidth="1"/>
    <col min="5" max="5" width="8.25390625" style="51" customWidth="1"/>
    <col min="6" max="6" width="1.37890625" style="50" customWidth="1"/>
    <col min="7" max="7" width="10.25390625" style="51" customWidth="1"/>
    <col min="8" max="8" width="1.37890625" style="50" customWidth="1"/>
    <col min="9" max="9" width="12.00390625" style="61" customWidth="1"/>
    <col min="10" max="10" width="1.37890625" style="50" customWidth="1"/>
    <col min="11" max="16384" width="9.125" style="22" customWidth="1"/>
  </cols>
  <sheetData>
    <row r="1" spans="1:10" ht="15.75">
      <c r="A1" s="20" t="s">
        <v>1096</v>
      </c>
      <c r="B1" s="21" t="s">
        <v>1097</v>
      </c>
      <c r="C1" s="351" t="s">
        <v>94</v>
      </c>
      <c r="D1" s="351" t="s">
        <v>1098</v>
      </c>
      <c r="E1" s="760" t="s">
        <v>96</v>
      </c>
      <c r="F1" s="761"/>
      <c r="G1" s="762" t="s">
        <v>1099</v>
      </c>
      <c r="H1" s="763"/>
      <c r="I1" s="763"/>
      <c r="J1" s="764"/>
    </row>
    <row r="2" spans="1:10" ht="15.75">
      <c r="A2" s="160" t="s">
        <v>98</v>
      </c>
      <c r="B2" s="161" t="s">
        <v>99</v>
      </c>
      <c r="C2" s="357"/>
      <c r="D2" s="358" t="s">
        <v>1100</v>
      </c>
      <c r="E2" s="757" t="s">
        <v>1101</v>
      </c>
      <c r="F2" s="758"/>
      <c r="G2" s="765" t="s">
        <v>103</v>
      </c>
      <c r="H2" s="766"/>
      <c r="I2" s="765" t="s">
        <v>102</v>
      </c>
      <c r="J2" s="767"/>
    </row>
    <row r="3" spans="1:10" ht="15.75">
      <c r="A3" s="149"/>
      <c r="B3" s="336"/>
      <c r="C3" s="337" t="s">
        <v>601</v>
      </c>
      <c r="D3" s="338"/>
      <c r="E3" s="775"/>
      <c r="F3" s="776"/>
      <c r="G3" s="775"/>
      <c r="H3" s="776"/>
      <c r="I3" s="775"/>
      <c r="J3" s="777"/>
    </row>
    <row r="4" spans="1:10" ht="15.75">
      <c r="A4" s="68"/>
      <c r="B4" s="339"/>
      <c r="C4" s="340" t="s">
        <v>1082</v>
      </c>
      <c r="D4" s="341"/>
      <c r="E4" s="27"/>
      <c r="F4" s="28"/>
      <c r="G4" s="29"/>
      <c r="H4" s="28"/>
      <c r="I4" s="342"/>
      <c r="J4" s="32"/>
    </row>
    <row r="5" spans="1:10" ht="15.75">
      <c r="A5" s="68">
        <v>1</v>
      </c>
      <c r="B5" s="26" t="s">
        <v>1104</v>
      </c>
      <c r="C5" s="343" t="s">
        <v>1105</v>
      </c>
      <c r="D5" s="341" t="s">
        <v>1106</v>
      </c>
      <c r="E5" s="27">
        <v>10</v>
      </c>
      <c r="F5" s="28"/>
      <c r="G5" s="29"/>
      <c r="H5" s="28"/>
      <c r="I5" s="342">
        <f>E5*G5</f>
        <v>0</v>
      </c>
      <c r="J5" s="32"/>
    </row>
    <row r="6" spans="1:10" ht="15.75">
      <c r="A6" s="68">
        <f>A5+1</f>
        <v>2</v>
      </c>
      <c r="B6" s="26" t="s">
        <v>1107</v>
      </c>
      <c r="C6" s="343" t="s">
        <v>1108</v>
      </c>
      <c r="D6" s="341" t="s">
        <v>1109</v>
      </c>
      <c r="E6" s="27">
        <v>5</v>
      </c>
      <c r="F6" s="28"/>
      <c r="G6" s="29"/>
      <c r="H6" s="28"/>
      <c r="I6" s="342">
        <f>E6*G6</f>
        <v>0</v>
      </c>
      <c r="J6" s="32"/>
    </row>
    <row r="7" spans="1:10" ht="15.75">
      <c r="A7" s="68">
        <f>A6+1</f>
        <v>3</v>
      </c>
      <c r="B7" s="26" t="s">
        <v>1110</v>
      </c>
      <c r="C7" s="343" t="s">
        <v>1111</v>
      </c>
      <c r="D7" s="341" t="s">
        <v>152</v>
      </c>
      <c r="E7" s="27">
        <v>47</v>
      </c>
      <c r="F7" s="28"/>
      <c r="G7" s="29"/>
      <c r="H7" s="28"/>
      <c r="I7" s="342">
        <f aca="true" t="shared" si="0" ref="I7:I16">E7*G7</f>
        <v>0</v>
      </c>
      <c r="J7" s="32"/>
    </row>
    <row r="8" spans="1:10" ht="15.75">
      <c r="A8" s="68">
        <f aca="true" t="shared" si="1" ref="A8:A23">A7+1</f>
        <v>4</v>
      </c>
      <c r="B8" s="26" t="s">
        <v>1112</v>
      </c>
      <c r="C8" s="343" t="s">
        <v>1113</v>
      </c>
      <c r="D8" s="341" t="s">
        <v>152</v>
      </c>
      <c r="E8" s="27">
        <v>47</v>
      </c>
      <c r="F8" s="28"/>
      <c r="G8" s="29"/>
      <c r="H8" s="28"/>
      <c r="I8" s="342">
        <f t="shared" si="0"/>
        <v>0</v>
      </c>
      <c r="J8" s="32"/>
    </row>
    <row r="9" spans="1:10" ht="15.75">
      <c r="A9" s="68">
        <f t="shared" si="1"/>
        <v>5</v>
      </c>
      <c r="B9" s="26" t="s">
        <v>1114</v>
      </c>
      <c r="C9" s="343" t="s">
        <v>1115</v>
      </c>
      <c r="D9" s="341" t="s">
        <v>152</v>
      </c>
      <c r="E9" s="27">
        <v>5</v>
      </c>
      <c r="F9" s="28"/>
      <c r="G9" s="29"/>
      <c r="H9" s="28"/>
      <c r="I9" s="342">
        <f t="shared" si="0"/>
        <v>0</v>
      </c>
      <c r="J9" s="32"/>
    </row>
    <row r="10" spans="1:10" ht="15.75">
      <c r="A10" s="68">
        <f t="shared" si="1"/>
        <v>6</v>
      </c>
      <c r="B10" s="26" t="s">
        <v>1116</v>
      </c>
      <c r="C10" s="343" t="s">
        <v>1117</v>
      </c>
      <c r="D10" s="341" t="s">
        <v>152</v>
      </c>
      <c r="E10" s="27">
        <v>5</v>
      </c>
      <c r="F10" s="28"/>
      <c r="G10" s="29"/>
      <c r="H10" s="28"/>
      <c r="I10" s="342">
        <f t="shared" si="0"/>
        <v>0</v>
      </c>
      <c r="J10" s="32"/>
    </row>
    <row r="11" spans="1:10" ht="15.75">
      <c r="A11" s="68">
        <f t="shared" si="1"/>
        <v>7</v>
      </c>
      <c r="B11" s="26" t="s">
        <v>1118</v>
      </c>
      <c r="C11" s="343" t="s">
        <v>1119</v>
      </c>
      <c r="D11" s="341" t="s">
        <v>1120</v>
      </c>
      <c r="E11" s="27">
        <v>40</v>
      </c>
      <c r="F11" s="28"/>
      <c r="G11" s="29"/>
      <c r="H11" s="28"/>
      <c r="I11" s="342">
        <f t="shared" si="0"/>
        <v>0</v>
      </c>
      <c r="J11" s="32"/>
    </row>
    <row r="12" spans="1:10" ht="15.75">
      <c r="A12" s="68">
        <f t="shared" si="1"/>
        <v>8</v>
      </c>
      <c r="B12" s="26" t="s">
        <v>1121</v>
      </c>
      <c r="C12" s="343" t="s">
        <v>1122</v>
      </c>
      <c r="D12" s="341" t="s">
        <v>1120</v>
      </c>
      <c r="E12" s="27">
        <v>40</v>
      </c>
      <c r="F12" s="28"/>
      <c r="G12" s="29"/>
      <c r="H12" s="28"/>
      <c r="I12" s="342">
        <f t="shared" si="0"/>
        <v>0</v>
      </c>
      <c r="J12" s="32"/>
    </row>
    <row r="13" spans="1:10" ht="15.75">
      <c r="A13" s="68">
        <f t="shared" si="1"/>
        <v>9</v>
      </c>
      <c r="B13" s="26" t="s">
        <v>1124</v>
      </c>
      <c r="C13" s="343" t="s">
        <v>1125</v>
      </c>
      <c r="D13" s="341" t="s">
        <v>1120</v>
      </c>
      <c r="E13" s="27">
        <v>15</v>
      </c>
      <c r="F13" s="28"/>
      <c r="G13" s="29"/>
      <c r="H13" s="28"/>
      <c r="I13" s="342">
        <f t="shared" si="0"/>
        <v>0</v>
      </c>
      <c r="J13" s="32"/>
    </row>
    <row r="14" spans="1:10" ht="15.75">
      <c r="A14" s="68">
        <f t="shared" si="1"/>
        <v>10</v>
      </c>
      <c r="B14" s="26" t="s">
        <v>1107</v>
      </c>
      <c r="C14" s="343" t="s">
        <v>1122</v>
      </c>
      <c r="D14" s="341" t="s">
        <v>1120</v>
      </c>
      <c r="E14" s="27">
        <v>15</v>
      </c>
      <c r="F14" s="28"/>
      <c r="G14" s="29"/>
      <c r="H14" s="28"/>
      <c r="I14" s="342">
        <f t="shared" si="0"/>
        <v>0</v>
      </c>
      <c r="J14" s="32"/>
    </row>
    <row r="15" spans="1:10" ht="15.75">
      <c r="A15" s="68">
        <f t="shared" si="1"/>
        <v>11</v>
      </c>
      <c r="B15" s="26" t="s">
        <v>1128</v>
      </c>
      <c r="C15" s="343" t="s">
        <v>1129</v>
      </c>
      <c r="D15" s="341" t="s">
        <v>152</v>
      </c>
      <c r="E15" s="27">
        <f>E7+E9</f>
        <v>52</v>
      </c>
      <c r="F15" s="28"/>
      <c r="G15" s="29"/>
      <c r="H15" s="28"/>
      <c r="I15" s="342">
        <f t="shared" si="0"/>
        <v>0</v>
      </c>
      <c r="J15" s="32"/>
    </row>
    <row r="16" spans="1:10" ht="15.75">
      <c r="A16" s="68">
        <f t="shared" si="1"/>
        <v>12</v>
      </c>
      <c r="B16" s="26" t="s">
        <v>1131</v>
      </c>
      <c r="C16" s="343" t="s">
        <v>1132</v>
      </c>
      <c r="D16" s="341" t="s">
        <v>152</v>
      </c>
      <c r="E16" s="27">
        <v>17</v>
      </c>
      <c r="F16" s="28"/>
      <c r="G16" s="29"/>
      <c r="H16" s="28"/>
      <c r="I16" s="342">
        <f t="shared" si="0"/>
        <v>0</v>
      </c>
      <c r="J16" s="32"/>
    </row>
    <row r="17" spans="1:11" ht="15.75">
      <c r="A17" s="68">
        <f t="shared" si="1"/>
        <v>13</v>
      </c>
      <c r="B17" s="26" t="s">
        <v>1134</v>
      </c>
      <c r="C17" s="343" t="s">
        <v>1135</v>
      </c>
      <c r="D17" s="341" t="s">
        <v>152</v>
      </c>
      <c r="E17" s="27">
        <v>17</v>
      </c>
      <c r="F17" s="28"/>
      <c r="G17" s="29"/>
      <c r="H17" s="28"/>
      <c r="I17" s="342">
        <f aca="true" t="shared" si="2" ref="I17:I23">E17*G17</f>
        <v>0</v>
      </c>
      <c r="J17" s="32"/>
      <c r="K17" s="37"/>
    </row>
    <row r="18" spans="1:11" ht="15.75">
      <c r="A18" s="68">
        <f t="shared" si="1"/>
        <v>14</v>
      </c>
      <c r="B18" s="26" t="s">
        <v>1137</v>
      </c>
      <c r="C18" s="343" t="s">
        <v>1138</v>
      </c>
      <c r="D18" s="341" t="s">
        <v>152</v>
      </c>
      <c r="E18" s="27">
        <v>17</v>
      </c>
      <c r="F18" s="28"/>
      <c r="G18" s="29"/>
      <c r="H18" s="28"/>
      <c r="I18" s="342">
        <f t="shared" si="2"/>
        <v>0</v>
      </c>
      <c r="J18" s="32"/>
      <c r="K18" s="37"/>
    </row>
    <row r="19" spans="1:11" ht="15.75">
      <c r="A19" s="68">
        <f t="shared" si="1"/>
        <v>15</v>
      </c>
      <c r="B19" s="26" t="s">
        <v>1140</v>
      </c>
      <c r="C19" s="343" t="s">
        <v>1141</v>
      </c>
      <c r="D19" s="341" t="s">
        <v>152</v>
      </c>
      <c r="E19" s="27">
        <f>E15-E16</f>
        <v>35</v>
      </c>
      <c r="F19" s="28"/>
      <c r="G19" s="29"/>
      <c r="H19" s="28"/>
      <c r="I19" s="342">
        <f t="shared" si="2"/>
        <v>0</v>
      </c>
      <c r="J19" s="32"/>
      <c r="K19" s="37"/>
    </row>
    <row r="20" spans="1:11" ht="15.75">
      <c r="A20" s="68">
        <f t="shared" si="1"/>
        <v>16</v>
      </c>
      <c r="B20" s="26" t="s">
        <v>1143</v>
      </c>
      <c r="C20" s="343" t="s">
        <v>1144</v>
      </c>
      <c r="D20" s="341" t="s">
        <v>152</v>
      </c>
      <c r="E20" s="27">
        <v>11.96</v>
      </c>
      <c r="F20" s="28"/>
      <c r="G20" s="29"/>
      <c r="H20" s="28"/>
      <c r="I20" s="342">
        <f t="shared" si="2"/>
        <v>0</v>
      </c>
      <c r="J20" s="32"/>
      <c r="K20" s="37"/>
    </row>
    <row r="21" spans="1:11" ht="15.75">
      <c r="A21" s="68">
        <f t="shared" si="1"/>
        <v>17</v>
      </c>
      <c r="B21" s="26"/>
      <c r="C21" s="343" t="s">
        <v>1149</v>
      </c>
      <c r="D21" s="341" t="s">
        <v>152</v>
      </c>
      <c r="E21" s="27">
        <f>63*0.6*0.1</f>
        <v>3.78</v>
      </c>
      <c r="F21" s="28"/>
      <c r="G21" s="29"/>
      <c r="H21" s="28"/>
      <c r="I21" s="342">
        <f t="shared" si="2"/>
        <v>0</v>
      </c>
      <c r="J21" s="32"/>
      <c r="K21" s="37"/>
    </row>
    <row r="22" spans="1:10" s="37" customFormat="1" ht="15.75">
      <c r="A22" s="68">
        <f t="shared" si="1"/>
        <v>18</v>
      </c>
      <c r="B22" s="26"/>
      <c r="C22" s="343" t="s">
        <v>602</v>
      </c>
      <c r="D22" s="341" t="s">
        <v>1120</v>
      </c>
      <c r="E22" s="27">
        <v>15</v>
      </c>
      <c r="F22" s="28"/>
      <c r="G22" s="29"/>
      <c r="H22" s="28"/>
      <c r="I22" s="342">
        <f t="shared" si="2"/>
        <v>0</v>
      </c>
      <c r="J22" s="32"/>
    </row>
    <row r="23" spans="1:10" s="37" customFormat="1" ht="15.75">
      <c r="A23" s="68">
        <f t="shared" si="1"/>
        <v>19</v>
      </c>
      <c r="B23" s="26"/>
      <c r="C23" s="343" t="s">
        <v>603</v>
      </c>
      <c r="D23" s="341" t="s">
        <v>1120</v>
      </c>
      <c r="E23" s="27">
        <v>15</v>
      </c>
      <c r="F23" s="28"/>
      <c r="G23" s="29"/>
      <c r="H23" s="28"/>
      <c r="I23" s="342">
        <f t="shared" si="2"/>
        <v>0</v>
      </c>
      <c r="J23" s="32"/>
    </row>
    <row r="24" spans="1:11" ht="15.75">
      <c r="A24" s="68"/>
      <c r="B24" s="26"/>
      <c r="C24" s="340" t="s">
        <v>1319</v>
      </c>
      <c r="D24" s="341"/>
      <c r="E24" s="27"/>
      <c r="F24" s="28"/>
      <c r="G24" s="29"/>
      <c r="H24" s="28"/>
      <c r="I24" s="344">
        <f>SUM(I5:I23)</f>
        <v>0</v>
      </c>
      <c r="J24" s="32"/>
      <c r="K24" s="37"/>
    </row>
    <row r="25" spans="1:11" ht="15.75">
      <c r="A25" s="68"/>
      <c r="B25" s="339"/>
      <c r="C25" s="340" t="s">
        <v>645</v>
      </c>
      <c r="D25" s="341"/>
      <c r="E25" s="27"/>
      <c r="F25" s="28"/>
      <c r="G25" s="29"/>
      <c r="H25" s="28"/>
      <c r="I25" s="342"/>
      <c r="J25" s="32"/>
      <c r="K25" s="37"/>
    </row>
    <row r="26" spans="1:10" ht="15.75">
      <c r="A26" s="68"/>
      <c r="B26" s="26"/>
      <c r="C26" s="343" t="s">
        <v>605</v>
      </c>
      <c r="D26" s="341"/>
      <c r="E26" s="27"/>
      <c r="F26" s="28"/>
      <c r="G26" s="29"/>
      <c r="H26" s="28"/>
      <c r="I26" s="342"/>
      <c r="J26" s="32"/>
    </row>
    <row r="27" spans="1:10" ht="15.75">
      <c r="A27" s="68">
        <f>A23+1</f>
        <v>20</v>
      </c>
      <c r="B27" s="26"/>
      <c r="C27" s="343" t="s">
        <v>606</v>
      </c>
      <c r="D27" s="341" t="s">
        <v>104</v>
      </c>
      <c r="E27" s="27">
        <v>85</v>
      </c>
      <c r="F27" s="28"/>
      <c r="G27" s="29"/>
      <c r="H27" s="28"/>
      <c r="I27" s="342">
        <f aca="true" t="shared" si="3" ref="I27:I66">E27*G27</f>
        <v>0</v>
      </c>
      <c r="J27" s="32"/>
    </row>
    <row r="28" spans="1:10" ht="15.75">
      <c r="A28" s="68">
        <f>A27+1</f>
        <v>21</v>
      </c>
      <c r="B28" s="26"/>
      <c r="C28" s="343" t="s">
        <v>607</v>
      </c>
      <c r="D28" s="341" t="s">
        <v>104</v>
      </c>
      <c r="E28" s="27">
        <v>2</v>
      </c>
      <c r="F28" s="28"/>
      <c r="G28" s="29"/>
      <c r="H28" s="28"/>
      <c r="I28" s="342">
        <f t="shared" si="3"/>
        <v>0</v>
      </c>
      <c r="J28" s="32"/>
    </row>
    <row r="29" spans="1:10" ht="15.75">
      <c r="A29" s="68">
        <f>A28+1</f>
        <v>22</v>
      </c>
      <c r="B29" s="26"/>
      <c r="C29" s="343" t="s">
        <v>608</v>
      </c>
      <c r="D29" s="341" t="s">
        <v>105</v>
      </c>
      <c r="E29" s="27">
        <v>7</v>
      </c>
      <c r="F29" s="28"/>
      <c r="G29" s="29"/>
      <c r="H29" s="28"/>
      <c r="I29" s="342">
        <f t="shared" si="3"/>
        <v>0</v>
      </c>
      <c r="J29" s="32"/>
    </row>
    <row r="30" spans="1:10" ht="15.75">
      <c r="A30" s="68">
        <f>A29+1</f>
        <v>23</v>
      </c>
      <c r="B30" s="26"/>
      <c r="C30" s="347" t="s">
        <v>609</v>
      </c>
      <c r="D30" s="341" t="s">
        <v>104</v>
      </c>
      <c r="E30" s="27">
        <v>87</v>
      </c>
      <c r="F30" s="28"/>
      <c r="G30" s="29"/>
      <c r="H30" s="28"/>
      <c r="I30" s="342">
        <f t="shared" si="3"/>
        <v>0</v>
      </c>
      <c r="J30" s="32"/>
    </row>
    <row r="31" spans="1:10" ht="15.75">
      <c r="A31" s="68"/>
      <c r="B31" s="26"/>
      <c r="C31" s="343" t="s">
        <v>610</v>
      </c>
      <c r="D31" s="341"/>
      <c r="E31" s="27"/>
      <c r="F31" s="28"/>
      <c r="G31" s="29"/>
      <c r="H31" s="28"/>
      <c r="I31" s="342"/>
      <c r="J31" s="32"/>
    </row>
    <row r="32" spans="1:12" ht="15.75">
      <c r="A32" s="68">
        <f>A30+1</f>
        <v>24</v>
      </c>
      <c r="B32" s="26"/>
      <c r="C32" s="343" t="s">
        <v>611</v>
      </c>
      <c r="D32" s="341" t="s">
        <v>105</v>
      </c>
      <c r="E32" s="27">
        <v>4</v>
      </c>
      <c r="F32" s="28"/>
      <c r="G32" s="29"/>
      <c r="H32" s="28"/>
      <c r="I32" s="342">
        <f t="shared" si="3"/>
        <v>0</v>
      </c>
      <c r="J32" s="32"/>
      <c r="L32" s="61"/>
    </row>
    <row r="33" spans="1:10" ht="15.75">
      <c r="A33" s="68">
        <f>A32+1</f>
        <v>25</v>
      </c>
      <c r="B33" s="26"/>
      <c r="C33" s="343" t="s">
        <v>612</v>
      </c>
      <c r="D33" s="341" t="s">
        <v>105</v>
      </c>
      <c r="E33" s="27">
        <v>2</v>
      </c>
      <c r="F33" s="28"/>
      <c r="G33" s="29"/>
      <c r="H33" s="28"/>
      <c r="I33" s="342">
        <f t="shared" si="3"/>
        <v>0</v>
      </c>
      <c r="J33" s="32"/>
    </row>
    <row r="34" spans="1:10" ht="15.75">
      <c r="A34" s="68">
        <f>A33+1</f>
        <v>26</v>
      </c>
      <c r="B34" s="26"/>
      <c r="C34" s="343" t="s">
        <v>613</v>
      </c>
      <c r="D34" s="341" t="s">
        <v>105</v>
      </c>
      <c r="E34" s="27">
        <v>4</v>
      </c>
      <c r="F34" s="28"/>
      <c r="G34" s="29"/>
      <c r="H34" s="28"/>
      <c r="I34" s="342">
        <f t="shared" si="3"/>
        <v>0</v>
      </c>
      <c r="J34" s="32"/>
    </row>
    <row r="35" spans="1:10" ht="15.75">
      <c r="A35" s="68">
        <f>A34+1</f>
        <v>27</v>
      </c>
      <c r="B35" s="26"/>
      <c r="C35" s="343" t="s">
        <v>614</v>
      </c>
      <c r="D35" s="341" t="s">
        <v>105</v>
      </c>
      <c r="E35" s="27">
        <v>12</v>
      </c>
      <c r="F35" s="28"/>
      <c r="G35" s="29"/>
      <c r="H35" s="28"/>
      <c r="I35" s="342">
        <f t="shared" si="3"/>
        <v>0</v>
      </c>
      <c r="J35" s="32"/>
    </row>
    <row r="36" spans="1:10" ht="15.75">
      <c r="A36" s="68">
        <f>A35+1</f>
        <v>28</v>
      </c>
      <c r="B36" s="26"/>
      <c r="C36" s="347" t="s">
        <v>615</v>
      </c>
      <c r="D36" s="341" t="s">
        <v>113</v>
      </c>
      <c r="E36" s="27">
        <v>4</v>
      </c>
      <c r="F36" s="28"/>
      <c r="G36" s="29"/>
      <c r="H36" s="28"/>
      <c r="I36" s="342">
        <f t="shared" si="3"/>
        <v>0</v>
      </c>
      <c r="J36" s="32"/>
    </row>
    <row r="37" spans="1:10" ht="15.75">
      <c r="A37" s="68">
        <f>A36+1</f>
        <v>29</v>
      </c>
      <c r="B37" s="26"/>
      <c r="C37" s="347" t="s">
        <v>616</v>
      </c>
      <c r="D37" s="341" t="s">
        <v>105</v>
      </c>
      <c r="E37" s="27">
        <v>4</v>
      </c>
      <c r="F37" s="28"/>
      <c r="G37" s="29"/>
      <c r="H37" s="28"/>
      <c r="I37" s="342">
        <f t="shared" si="3"/>
        <v>0</v>
      </c>
      <c r="J37" s="32"/>
    </row>
    <row r="38" spans="1:10" ht="15.75">
      <c r="A38" s="68"/>
      <c r="B38" s="26"/>
      <c r="C38" s="340" t="s">
        <v>646</v>
      </c>
      <c r="D38" s="341"/>
      <c r="E38" s="27"/>
      <c r="F38" s="28"/>
      <c r="G38" s="29"/>
      <c r="H38" s="28"/>
      <c r="I38" s="344">
        <f>SUM(I21:I37)</f>
        <v>0</v>
      </c>
      <c r="J38" s="32"/>
    </row>
    <row r="39" spans="1:10" ht="15.75">
      <c r="A39" s="68"/>
      <c r="B39" s="26"/>
      <c r="C39" s="340" t="s">
        <v>647</v>
      </c>
      <c r="D39" s="341"/>
      <c r="E39" s="27"/>
      <c r="F39" s="28"/>
      <c r="G39" s="29"/>
      <c r="H39" s="28"/>
      <c r="I39" s="342"/>
      <c r="J39" s="32"/>
    </row>
    <row r="40" spans="1:10" ht="15.75">
      <c r="A40" s="68"/>
      <c r="B40" s="26"/>
      <c r="C40" s="343" t="s">
        <v>618</v>
      </c>
      <c r="D40" s="341"/>
      <c r="E40" s="27"/>
      <c r="F40" s="28"/>
      <c r="G40" s="29"/>
      <c r="H40" s="28"/>
      <c r="I40" s="342"/>
      <c r="J40" s="32"/>
    </row>
    <row r="41" spans="1:10" ht="15.75">
      <c r="A41" s="68">
        <f>A37+1</f>
        <v>30</v>
      </c>
      <c r="B41" s="26"/>
      <c r="C41" s="343" t="s">
        <v>619</v>
      </c>
      <c r="D41" s="341" t="s">
        <v>104</v>
      </c>
      <c r="E41" s="27">
        <v>61</v>
      </c>
      <c r="F41" s="28"/>
      <c r="G41" s="29"/>
      <c r="H41" s="28"/>
      <c r="I41" s="342">
        <f t="shared" si="3"/>
        <v>0</v>
      </c>
      <c r="J41" s="32"/>
    </row>
    <row r="42" spans="1:10" ht="15.75">
      <c r="A42" s="68">
        <f>A41+1</f>
        <v>31</v>
      </c>
      <c r="B42" s="26"/>
      <c r="C42" s="347" t="s">
        <v>620</v>
      </c>
      <c r="D42" s="341" t="s">
        <v>104</v>
      </c>
      <c r="E42" s="27">
        <v>61</v>
      </c>
      <c r="F42" s="28"/>
      <c r="G42" s="29"/>
      <c r="H42" s="28"/>
      <c r="I42" s="342">
        <f t="shared" si="3"/>
        <v>0</v>
      </c>
      <c r="J42" s="32"/>
    </row>
    <row r="43" spans="1:10" ht="15.75">
      <c r="A43" s="68">
        <f aca="true" t="shared" si="4" ref="A43:A48">A42+1</f>
        <v>32</v>
      </c>
      <c r="B43" s="26"/>
      <c r="C43" s="343" t="s">
        <v>621</v>
      </c>
      <c r="D43" s="341" t="s">
        <v>104</v>
      </c>
      <c r="E43" s="27">
        <v>6</v>
      </c>
      <c r="F43" s="28"/>
      <c r="G43" s="29"/>
      <c r="H43" s="28"/>
      <c r="I43" s="342">
        <f t="shared" si="3"/>
        <v>0</v>
      </c>
      <c r="J43" s="32"/>
    </row>
    <row r="44" spans="1:10" ht="15.75">
      <c r="A44" s="68">
        <f t="shared" si="4"/>
        <v>33</v>
      </c>
      <c r="B44" s="26"/>
      <c r="C44" s="347" t="s">
        <v>622</v>
      </c>
      <c r="D44" s="341" t="s">
        <v>104</v>
      </c>
      <c r="E44" s="27">
        <v>6</v>
      </c>
      <c r="F44" s="28"/>
      <c r="G44" s="29"/>
      <c r="H44" s="28"/>
      <c r="I44" s="342">
        <f>E44*G44</f>
        <v>0</v>
      </c>
      <c r="J44" s="32"/>
    </row>
    <row r="45" spans="1:10" ht="15.75">
      <c r="A45" s="68">
        <f t="shared" si="4"/>
        <v>34</v>
      </c>
      <c r="B45" s="26"/>
      <c r="C45" s="343" t="s">
        <v>623</v>
      </c>
      <c r="D45" s="341" t="s">
        <v>105</v>
      </c>
      <c r="E45" s="27">
        <v>21</v>
      </c>
      <c r="F45" s="28"/>
      <c r="G45" s="29"/>
      <c r="H45" s="28"/>
      <c r="I45" s="342">
        <f t="shared" si="3"/>
        <v>0</v>
      </c>
      <c r="J45" s="32"/>
    </row>
    <row r="46" spans="1:10" ht="15.75">
      <c r="A46" s="68">
        <f t="shared" si="4"/>
        <v>35</v>
      </c>
      <c r="B46" s="26"/>
      <c r="C46" s="347" t="s">
        <v>624</v>
      </c>
      <c r="D46" s="341" t="s">
        <v>105</v>
      </c>
      <c r="E46" s="27">
        <v>21</v>
      </c>
      <c r="F46" s="28"/>
      <c r="G46" s="29"/>
      <c r="H46" s="28"/>
      <c r="I46" s="342">
        <f t="shared" si="3"/>
        <v>0</v>
      </c>
      <c r="J46" s="32"/>
    </row>
    <row r="47" spans="1:10" ht="15.75">
      <c r="A47" s="68">
        <f t="shared" si="4"/>
        <v>36</v>
      </c>
      <c r="B47" s="26"/>
      <c r="C47" s="343" t="s">
        <v>625</v>
      </c>
      <c r="D47" s="341" t="s">
        <v>105</v>
      </c>
      <c r="E47" s="27">
        <v>6</v>
      </c>
      <c r="F47" s="28"/>
      <c r="G47" s="29"/>
      <c r="H47" s="28"/>
      <c r="I47" s="342">
        <f t="shared" si="3"/>
        <v>0</v>
      </c>
      <c r="J47" s="32"/>
    </row>
    <row r="48" spans="1:10" ht="15.75">
      <c r="A48" s="68">
        <f t="shared" si="4"/>
        <v>37</v>
      </c>
      <c r="B48" s="26"/>
      <c r="C48" s="347" t="s">
        <v>626</v>
      </c>
      <c r="D48" s="341" t="s">
        <v>105</v>
      </c>
      <c r="E48" s="27">
        <v>6</v>
      </c>
      <c r="F48" s="28"/>
      <c r="G48" s="29"/>
      <c r="H48" s="28"/>
      <c r="I48" s="342">
        <f t="shared" si="3"/>
        <v>0</v>
      </c>
      <c r="J48" s="32"/>
    </row>
    <row r="49" spans="1:10" ht="15.75">
      <c r="A49" s="68"/>
      <c r="B49" s="26"/>
      <c r="C49" s="343" t="s">
        <v>627</v>
      </c>
      <c r="D49" s="341" t="s">
        <v>104</v>
      </c>
      <c r="E49" s="27">
        <v>67</v>
      </c>
      <c r="F49" s="28"/>
      <c r="G49" s="29"/>
      <c r="H49" s="28"/>
      <c r="I49" s="342">
        <f t="shared" si="3"/>
        <v>0</v>
      </c>
      <c r="J49" s="32"/>
    </row>
    <row r="50" spans="1:10" ht="15.75">
      <c r="A50" s="68"/>
      <c r="B50" s="26"/>
      <c r="C50" s="343" t="s">
        <v>628</v>
      </c>
      <c r="D50" s="341"/>
      <c r="E50" s="27"/>
      <c r="F50" s="28"/>
      <c r="G50" s="29"/>
      <c r="H50" s="28"/>
      <c r="I50" s="342"/>
      <c r="J50" s="32"/>
    </row>
    <row r="51" spans="1:10" ht="15.75">
      <c r="A51" s="68">
        <f>A48+1</f>
        <v>38</v>
      </c>
      <c r="B51" s="26"/>
      <c r="C51" s="343" t="s">
        <v>629</v>
      </c>
      <c r="D51" s="341" t="s">
        <v>105</v>
      </c>
      <c r="E51" s="27">
        <v>2</v>
      </c>
      <c r="F51" s="28"/>
      <c r="G51" s="29"/>
      <c r="H51" s="28"/>
      <c r="I51" s="342">
        <f t="shared" si="3"/>
        <v>0</v>
      </c>
      <c r="J51" s="32"/>
    </row>
    <row r="52" spans="1:10" ht="15.75">
      <c r="A52" s="68">
        <f>A51+1</f>
        <v>39</v>
      </c>
      <c r="B52" s="26"/>
      <c r="C52" s="343" t="s">
        <v>630</v>
      </c>
      <c r="D52" s="341" t="s">
        <v>105</v>
      </c>
      <c r="E52" s="27">
        <v>2</v>
      </c>
      <c r="F52" s="28"/>
      <c r="G52" s="29"/>
      <c r="H52" s="28"/>
      <c r="I52" s="342">
        <f t="shared" si="3"/>
        <v>0</v>
      </c>
      <c r="J52" s="32"/>
    </row>
    <row r="53" spans="1:10" ht="15.75">
      <c r="A53" s="68">
        <f>A52+1</f>
        <v>40</v>
      </c>
      <c r="B53" s="26"/>
      <c r="C53" s="343" t="s">
        <v>631</v>
      </c>
      <c r="D53" s="341" t="s">
        <v>105</v>
      </c>
      <c r="E53" s="27">
        <v>2</v>
      </c>
      <c r="F53" s="28"/>
      <c r="G53" s="29"/>
      <c r="H53" s="28"/>
      <c r="I53" s="342">
        <f t="shared" si="3"/>
        <v>0</v>
      </c>
      <c r="J53" s="32"/>
    </row>
    <row r="54" spans="1:10" ht="15.75">
      <c r="A54" s="68">
        <f>A53+1</f>
        <v>41</v>
      </c>
      <c r="B54" s="26"/>
      <c r="C54" s="343" t="s">
        <v>632</v>
      </c>
      <c r="D54" s="341" t="s">
        <v>105</v>
      </c>
      <c r="E54" s="27">
        <v>4</v>
      </c>
      <c r="F54" s="28"/>
      <c r="G54" s="29"/>
      <c r="H54" s="28"/>
      <c r="I54" s="342">
        <f t="shared" si="3"/>
        <v>0</v>
      </c>
      <c r="J54" s="32"/>
    </row>
    <row r="55" spans="1:10" ht="15.75">
      <c r="A55" s="68">
        <f>A54+1</f>
        <v>42</v>
      </c>
      <c r="B55" s="26"/>
      <c r="C55" s="347" t="s">
        <v>633</v>
      </c>
      <c r="D55" s="341" t="s">
        <v>105</v>
      </c>
      <c r="E55" s="27">
        <v>2</v>
      </c>
      <c r="F55" s="28"/>
      <c r="G55" s="29"/>
      <c r="H55" s="28"/>
      <c r="I55" s="342">
        <f t="shared" si="3"/>
        <v>0</v>
      </c>
      <c r="J55" s="32"/>
    </row>
    <row r="56" spans="1:10" ht="15.75">
      <c r="A56" s="68"/>
      <c r="B56" s="26"/>
      <c r="C56" s="343" t="s">
        <v>634</v>
      </c>
      <c r="D56" s="341"/>
      <c r="E56" s="27"/>
      <c r="F56" s="28"/>
      <c r="G56" s="29"/>
      <c r="H56" s="28"/>
      <c r="I56" s="342"/>
      <c r="J56" s="32"/>
    </row>
    <row r="57" spans="1:10" ht="15.75">
      <c r="A57" s="68">
        <f>A55+1</f>
        <v>43</v>
      </c>
      <c r="B57" s="26"/>
      <c r="C57" s="343" t="s">
        <v>635</v>
      </c>
      <c r="D57" s="341" t="s">
        <v>104</v>
      </c>
      <c r="E57" s="27">
        <v>10</v>
      </c>
      <c r="F57" s="28"/>
      <c r="G57" s="29"/>
      <c r="H57" s="28"/>
      <c r="I57" s="342">
        <f>E57*G57</f>
        <v>0</v>
      </c>
      <c r="J57" s="32"/>
    </row>
    <row r="58" spans="1:10" ht="15.75">
      <c r="A58" s="68">
        <f>A57+1</f>
        <v>44</v>
      </c>
      <c r="B58" s="26"/>
      <c r="C58" s="343" t="s">
        <v>636</v>
      </c>
      <c r="D58" s="341" t="s">
        <v>105</v>
      </c>
      <c r="E58" s="27">
        <v>3</v>
      </c>
      <c r="F58" s="28"/>
      <c r="G58" s="29"/>
      <c r="H58" s="28"/>
      <c r="I58" s="342">
        <f>E58*G58</f>
        <v>0</v>
      </c>
      <c r="J58" s="32"/>
    </row>
    <row r="59" spans="1:10" ht="15.75">
      <c r="A59" s="68">
        <f>A58+1</f>
        <v>45</v>
      </c>
      <c r="B59" s="26"/>
      <c r="C59" s="347" t="s">
        <v>637</v>
      </c>
      <c r="D59" s="341" t="s">
        <v>104</v>
      </c>
      <c r="E59" s="27">
        <v>10</v>
      </c>
      <c r="F59" s="28"/>
      <c r="G59" s="29"/>
      <c r="H59" s="28"/>
      <c r="I59" s="342">
        <f>E59*G59</f>
        <v>0</v>
      </c>
      <c r="J59" s="32"/>
    </row>
    <row r="60" spans="1:10" ht="15.75">
      <c r="A60" s="68"/>
      <c r="B60" s="26"/>
      <c r="C60" s="343" t="s">
        <v>638</v>
      </c>
      <c r="D60" s="341"/>
      <c r="E60" s="27"/>
      <c r="F60" s="28"/>
      <c r="G60" s="29"/>
      <c r="H60" s="28"/>
      <c r="I60" s="342"/>
      <c r="J60" s="32"/>
    </row>
    <row r="61" spans="1:10" ht="15.75">
      <c r="A61" s="68">
        <f>A59+1</f>
        <v>46</v>
      </c>
      <c r="B61" s="26"/>
      <c r="C61" s="343" t="s">
        <v>639</v>
      </c>
      <c r="D61" s="341" t="s">
        <v>105</v>
      </c>
      <c r="E61" s="27">
        <v>4</v>
      </c>
      <c r="F61" s="28"/>
      <c r="G61" s="29"/>
      <c r="H61" s="28"/>
      <c r="I61" s="342">
        <f t="shared" si="3"/>
        <v>0</v>
      </c>
      <c r="J61" s="32"/>
    </row>
    <row r="62" spans="1:10" ht="15.75">
      <c r="A62" s="68">
        <f>A61+1</f>
        <v>47</v>
      </c>
      <c r="B62" s="26"/>
      <c r="C62" s="347" t="s">
        <v>640</v>
      </c>
      <c r="D62" s="341" t="s">
        <v>105</v>
      </c>
      <c r="E62" s="27">
        <v>4</v>
      </c>
      <c r="F62" s="28"/>
      <c r="G62" s="29"/>
      <c r="H62" s="28"/>
      <c r="I62" s="342">
        <f t="shared" si="3"/>
        <v>0</v>
      </c>
      <c r="J62" s="32"/>
    </row>
    <row r="63" spans="1:10" ht="15.75">
      <c r="A63" s="68"/>
      <c r="B63" s="26"/>
      <c r="C63" s="343" t="s">
        <v>641</v>
      </c>
      <c r="D63" s="341"/>
      <c r="E63" s="27"/>
      <c r="F63" s="28"/>
      <c r="G63" s="29"/>
      <c r="H63" s="28"/>
      <c r="I63" s="342"/>
      <c r="J63" s="32"/>
    </row>
    <row r="64" spans="1:10" ht="15.75">
      <c r="A64" s="68">
        <f>A62+1</f>
        <v>48</v>
      </c>
      <c r="B64" s="26"/>
      <c r="C64" s="348" t="s">
        <v>642</v>
      </c>
      <c r="D64" s="341" t="s">
        <v>113</v>
      </c>
      <c r="E64" s="27">
        <v>1</v>
      </c>
      <c r="F64" s="28"/>
      <c r="G64" s="29"/>
      <c r="H64" s="28"/>
      <c r="I64" s="342">
        <f t="shared" si="3"/>
        <v>0</v>
      </c>
      <c r="J64" s="32"/>
    </row>
    <row r="65" spans="1:10" ht="15.75">
      <c r="A65" s="68">
        <f>A64+1</f>
        <v>49</v>
      </c>
      <c r="B65" s="26"/>
      <c r="C65" s="343" t="s">
        <v>643</v>
      </c>
      <c r="D65" s="341" t="s">
        <v>105</v>
      </c>
      <c r="E65" s="27">
        <v>2</v>
      </c>
      <c r="F65" s="28"/>
      <c r="G65" s="29"/>
      <c r="H65" s="28"/>
      <c r="I65" s="342">
        <f t="shared" si="3"/>
        <v>0</v>
      </c>
      <c r="J65" s="32"/>
    </row>
    <row r="66" spans="1:10" ht="15.75">
      <c r="A66" s="68">
        <f>A65+1</f>
        <v>50</v>
      </c>
      <c r="B66" s="26"/>
      <c r="C66" s="343" t="s">
        <v>644</v>
      </c>
      <c r="D66" s="341" t="s">
        <v>113</v>
      </c>
      <c r="E66" s="27">
        <v>1</v>
      </c>
      <c r="F66" s="28"/>
      <c r="G66" s="29"/>
      <c r="H66" s="28"/>
      <c r="I66" s="342">
        <f t="shared" si="3"/>
        <v>0</v>
      </c>
      <c r="J66" s="32"/>
    </row>
    <row r="67" spans="1:10" ht="15.75">
      <c r="A67" s="68"/>
      <c r="B67" s="26"/>
      <c r="C67" s="340" t="s">
        <v>648</v>
      </c>
      <c r="D67" s="341"/>
      <c r="E67" s="27"/>
      <c r="F67" s="28"/>
      <c r="G67" s="29"/>
      <c r="H67" s="28"/>
      <c r="I67" s="344">
        <f>SUM(I41:I66)</f>
        <v>0</v>
      </c>
      <c r="J67" s="32"/>
    </row>
    <row r="68" spans="1:11" s="334" customFormat="1" ht="15.75">
      <c r="A68" s="536"/>
      <c r="B68" s="349"/>
      <c r="C68" s="340" t="s">
        <v>184</v>
      </c>
      <c r="D68" s="341"/>
      <c r="E68" s="27"/>
      <c r="F68" s="28"/>
      <c r="G68" s="29"/>
      <c r="H68" s="28"/>
      <c r="I68" s="342"/>
      <c r="J68" s="32"/>
      <c r="K68" s="22"/>
    </row>
    <row r="69" spans="1:11" s="334" customFormat="1" ht="15.75">
      <c r="A69" s="536"/>
      <c r="B69" s="349"/>
      <c r="C69" s="343" t="s">
        <v>1082</v>
      </c>
      <c r="D69" s="341"/>
      <c r="E69" s="27"/>
      <c r="F69" s="28"/>
      <c r="G69" s="29"/>
      <c r="H69" s="28"/>
      <c r="I69" s="342">
        <f>I24</f>
        <v>0</v>
      </c>
      <c r="J69" s="32"/>
      <c r="K69" s="22"/>
    </row>
    <row r="70" spans="1:11" s="334" customFormat="1" ht="15.75">
      <c r="A70" s="536"/>
      <c r="B70" s="349"/>
      <c r="C70" s="343" t="s">
        <v>604</v>
      </c>
      <c r="D70" s="341"/>
      <c r="E70" s="27"/>
      <c r="F70" s="28"/>
      <c r="G70" s="29"/>
      <c r="H70" s="28"/>
      <c r="I70" s="342">
        <f>I38</f>
        <v>0</v>
      </c>
      <c r="J70" s="32"/>
      <c r="K70" s="22"/>
    </row>
    <row r="71" spans="1:11" s="334" customFormat="1" ht="15.75">
      <c r="A71" s="536"/>
      <c r="B71" s="349"/>
      <c r="C71" s="343" t="s">
        <v>617</v>
      </c>
      <c r="D71" s="341"/>
      <c r="E71" s="27"/>
      <c r="F71" s="28"/>
      <c r="G71" s="29"/>
      <c r="H71" s="28"/>
      <c r="I71" s="342">
        <f>I67</f>
        <v>0</v>
      </c>
      <c r="J71" s="32"/>
      <c r="K71" s="22"/>
    </row>
    <row r="72" spans="1:11" s="334" customFormat="1" ht="16.5" thickBot="1">
      <c r="A72" s="537"/>
      <c r="B72" s="353"/>
      <c r="C72" s="354" t="s">
        <v>649</v>
      </c>
      <c r="D72" s="355"/>
      <c r="E72" s="42"/>
      <c r="F72" s="43"/>
      <c r="G72" s="44"/>
      <c r="H72" s="43"/>
      <c r="I72" s="356">
        <f>SUM(I69:I71)</f>
        <v>0</v>
      </c>
      <c r="J72" s="47"/>
      <c r="K72" s="22"/>
    </row>
    <row r="73" spans="1:9" s="37" customFormat="1" ht="15.75">
      <c r="A73" s="58"/>
      <c r="B73" s="58"/>
      <c r="C73" s="381"/>
      <c r="D73" s="58"/>
      <c r="E73" s="52"/>
      <c r="G73" s="52"/>
      <c r="I73" s="163"/>
    </row>
    <row r="74" spans="1:9" s="37" customFormat="1" ht="15.75">
      <c r="A74" s="58"/>
      <c r="B74" s="58"/>
      <c r="C74" s="381"/>
      <c r="D74" s="58"/>
      <c r="E74" s="52"/>
      <c r="G74" s="52"/>
      <c r="I74" s="163"/>
    </row>
    <row r="75" spans="1:9" s="37" customFormat="1" ht="15.75">
      <c r="A75" s="58"/>
      <c r="B75" s="58"/>
      <c r="C75" s="381"/>
      <c r="D75" s="58"/>
      <c r="E75" s="52"/>
      <c r="G75" s="52"/>
      <c r="I75" s="163"/>
    </row>
    <row r="76" spans="1:9" s="37" customFormat="1" ht="15.75">
      <c r="A76" s="58"/>
      <c r="B76" s="58"/>
      <c r="C76" s="381"/>
      <c r="D76" s="58"/>
      <c r="E76" s="52"/>
      <c r="G76" s="52"/>
      <c r="I76" s="163"/>
    </row>
    <row r="77" spans="1:9" s="37" customFormat="1" ht="15.75">
      <c r="A77" s="58"/>
      <c r="B77" s="58"/>
      <c r="C77" s="381"/>
      <c r="D77" s="58"/>
      <c r="E77" s="52"/>
      <c r="G77" s="52"/>
      <c r="I77" s="163"/>
    </row>
    <row r="78" spans="1:9" s="37" customFormat="1" ht="15.75">
      <c r="A78" s="58"/>
      <c r="B78" s="58"/>
      <c r="C78" s="381"/>
      <c r="D78" s="58"/>
      <c r="E78" s="52"/>
      <c r="G78" s="52"/>
      <c r="I78" s="163"/>
    </row>
    <row r="79" spans="1:9" s="37" customFormat="1" ht="15.75">
      <c r="A79" s="58"/>
      <c r="B79" s="58"/>
      <c r="C79" s="381"/>
      <c r="D79" s="58"/>
      <c r="E79" s="52"/>
      <c r="G79" s="52"/>
      <c r="I79" s="163"/>
    </row>
    <row r="80" spans="1:9" s="37" customFormat="1" ht="15.75">
      <c r="A80" s="58"/>
      <c r="B80" s="58"/>
      <c r="C80" s="381"/>
      <c r="D80" s="58"/>
      <c r="E80" s="52"/>
      <c r="G80" s="52"/>
      <c r="I80" s="163"/>
    </row>
    <row r="81" spans="1:9" s="37" customFormat="1" ht="15.75">
      <c r="A81" s="58"/>
      <c r="B81" s="58"/>
      <c r="C81" s="381"/>
      <c r="D81" s="58"/>
      <c r="E81" s="52"/>
      <c r="G81" s="52"/>
      <c r="I81" s="163"/>
    </row>
    <row r="82" spans="1:9" s="37" customFormat="1" ht="15.75">
      <c r="A82" s="58"/>
      <c r="B82" s="58"/>
      <c r="C82" s="381"/>
      <c r="D82" s="58"/>
      <c r="E82" s="52"/>
      <c r="G82" s="52"/>
      <c r="I82" s="163"/>
    </row>
    <row r="83" spans="1:9" s="37" customFormat="1" ht="15.75">
      <c r="A83" s="58"/>
      <c r="B83" s="58"/>
      <c r="C83" s="381"/>
      <c r="D83" s="58"/>
      <c r="E83" s="52"/>
      <c r="G83" s="52"/>
      <c r="I83" s="163"/>
    </row>
    <row r="84" spans="1:9" s="37" customFormat="1" ht="15.75">
      <c r="A84" s="58"/>
      <c r="B84" s="58"/>
      <c r="C84" s="381"/>
      <c r="D84" s="58"/>
      <c r="E84" s="52"/>
      <c r="G84" s="52"/>
      <c r="I84" s="163"/>
    </row>
    <row r="85" spans="1:9" s="37" customFormat="1" ht="15.75">
      <c r="A85" s="58"/>
      <c r="B85" s="58"/>
      <c r="C85" s="381"/>
      <c r="D85" s="58"/>
      <c r="E85" s="52"/>
      <c r="G85" s="52"/>
      <c r="I85" s="163"/>
    </row>
    <row r="86" spans="1:9" s="37" customFormat="1" ht="15.75">
      <c r="A86" s="58"/>
      <c r="B86" s="58"/>
      <c r="C86" s="381"/>
      <c r="D86" s="58"/>
      <c r="E86" s="52"/>
      <c r="G86" s="52"/>
      <c r="I86" s="163"/>
    </row>
    <row r="87" spans="1:9" s="37" customFormat="1" ht="15.75">
      <c r="A87" s="58"/>
      <c r="B87" s="58"/>
      <c r="C87" s="381"/>
      <c r="D87" s="58"/>
      <c r="E87" s="52"/>
      <c r="G87" s="52"/>
      <c r="I87" s="163"/>
    </row>
    <row r="88" spans="1:9" s="37" customFormat="1" ht="15.75">
      <c r="A88" s="58"/>
      <c r="B88" s="58"/>
      <c r="C88" s="381"/>
      <c r="D88" s="58"/>
      <c r="E88" s="52"/>
      <c r="G88" s="52"/>
      <c r="I88" s="163"/>
    </row>
    <row r="89" spans="1:9" s="37" customFormat="1" ht="15.75">
      <c r="A89" s="58"/>
      <c r="B89" s="58"/>
      <c r="C89" s="381"/>
      <c r="D89" s="58"/>
      <c r="E89" s="52"/>
      <c r="G89" s="52"/>
      <c r="I89" s="163"/>
    </row>
    <row r="90" spans="1:9" s="37" customFormat="1" ht="15.75">
      <c r="A90" s="58"/>
      <c r="B90" s="58"/>
      <c r="C90" s="381"/>
      <c r="D90" s="58"/>
      <c r="E90" s="52"/>
      <c r="G90" s="52"/>
      <c r="I90" s="163"/>
    </row>
    <row r="91" spans="1:9" s="37" customFormat="1" ht="15.75">
      <c r="A91" s="58"/>
      <c r="B91" s="58"/>
      <c r="C91" s="381"/>
      <c r="D91" s="58"/>
      <c r="E91" s="52"/>
      <c r="G91" s="52"/>
      <c r="I91" s="163"/>
    </row>
    <row r="92" spans="1:9" s="37" customFormat="1" ht="15.75">
      <c r="A92" s="58"/>
      <c r="B92" s="58"/>
      <c r="C92" s="381"/>
      <c r="D92" s="58"/>
      <c r="E92" s="52"/>
      <c r="G92" s="52"/>
      <c r="I92" s="163"/>
    </row>
    <row r="93" spans="1:9" s="37" customFormat="1" ht="15.75">
      <c r="A93" s="58"/>
      <c r="B93" s="58"/>
      <c r="C93" s="381"/>
      <c r="D93" s="58"/>
      <c r="E93" s="52"/>
      <c r="G93" s="52"/>
      <c r="I93" s="163"/>
    </row>
    <row r="94" spans="1:9" s="37" customFormat="1" ht="15.75">
      <c r="A94" s="58"/>
      <c r="B94" s="58"/>
      <c r="C94" s="382"/>
      <c r="D94" s="58"/>
      <c r="E94" s="52"/>
      <c r="G94" s="52"/>
      <c r="I94" s="165"/>
    </row>
    <row r="95" spans="1:9" s="37" customFormat="1" ht="15.75">
      <c r="A95" s="58"/>
      <c r="B95" s="58"/>
      <c r="C95" s="381"/>
      <c r="D95" s="58"/>
      <c r="E95" s="52"/>
      <c r="G95" s="52"/>
      <c r="I95" s="163"/>
    </row>
    <row r="96" spans="1:9" s="37" customFormat="1" ht="15.75">
      <c r="A96" s="58"/>
      <c r="B96" s="58"/>
      <c r="C96" s="383"/>
      <c r="D96" s="58"/>
      <c r="E96" s="52"/>
      <c r="G96" s="52"/>
      <c r="I96" s="163"/>
    </row>
    <row r="97" spans="1:9" s="37" customFormat="1" ht="15.75">
      <c r="A97" s="58"/>
      <c r="B97" s="58"/>
      <c r="C97" s="382"/>
      <c r="D97" s="58"/>
      <c r="E97" s="52"/>
      <c r="G97" s="52"/>
      <c r="I97" s="163"/>
    </row>
    <row r="98" spans="1:9" s="37" customFormat="1" ht="15.75">
      <c r="A98" s="58"/>
      <c r="B98" s="58"/>
      <c r="C98" s="381"/>
      <c r="D98" s="58"/>
      <c r="E98" s="52"/>
      <c r="G98" s="52"/>
      <c r="I98" s="163"/>
    </row>
    <row r="99" spans="1:9" s="37" customFormat="1" ht="15.75">
      <c r="A99" s="529"/>
      <c r="B99" s="58"/>
      <c r="C99" s="385"/>
      <c r="D99" s="58"/>
      <c r="E99" s="52"/>
      <c r="G99" s="52"/>
      <c r="I99" s="163"/>
    </row>
    <row r="100" spans="1:9" s="37" customFormat="1" ht="15.75">
      <c r="A100" s="529"/>
      <c r="B100" s="58"/>
      <c r="C100" s="385"/>
      <c r="D100" s="58"/>
      <c r="E100" s="52"/>
      <c r="G100" s="52"/>
      <c r="I100" s="163"/>
    </row>
    <row r="101" spans="1:9" s="37" customFormat="1" ht="15.75">
      <c r="A101" s="58"/>
      <c r="B101" s="58"/>
      <c r="C101" s="381"/>
      <c r="D101" s="58"/>
      <c r="E101" s="52"/>
      <c r="G101" s="52"/>
      <c r="I101" s="163"/>
    </row>
    <row r="102" spans="1:9" s="37" customFormat="1" ht="15.75">
      <c r="A102" s="58"/>
      <c r="B102" s="58"/>
      <c r="C102" s="381"/>
      <c r="D102" s="58"/>
      <c r="E102" s="52"/>
      <c r="G102" s="52"/>
      <c r="I102" s="163"/>
    </row>
    <row r="103" spans="1:9" s="37" customFormat="1" ht="15.75">
      <c r="A103" s="58"/>
      <c r="B103" s="58"/>
      <c r="C103" s="381"/>
      <c r="D103" s="58"/>
      <c r="E103" s="52"/>
      <c r="G103" s="52"/>
      <c r="I103" s="163"/>
    </row>
    <row r="104" spans="1:9" s="37" customFormat="1" ht="15.75">
      <c r="A104" s="58"/>
      <c r="B104" s="58"/>
      <c r="C104" s="381"/>
      <c r="D104" s="58"/>
      <c r="E104" s="52"/>
      <c r="G104" s="52"/>
      <c r="I104" s="163"/>
    </row>
    <row r="105" spans="1:9" s="37" customFormat="1" ht="15.75">
      <c r="A105" s="58"/>
      <c r="B105" s="383"/>
      <c r="C105" s="381"/>
      <c r="D105" s="58"/>
      <c r="E105" s="52"/>
      <c r="G105" s="52"/>
      <c r="I105" s="163"/>
    </row>
    <row r="106" spans="1:9" s="37" customFormat="1" ht="15.75">
      <c r="A106" s="58"/>
      <c r="B106" s="383"/>
      <c r="C106" s="382"/>
      <c r="D106" s="58"/>
      <c r="E106" s="52"/>
      <c r="G106" s="52"/>
      <c r="I106" s="165"/>
    </row>
    <row r="107" spans="1:9" s="37" customFormat="1" ht="15.75">
      <c r="A107" s="58"/>
      <c r="B107" s="383"/>
      <c r="C107" s="381"/>
      <c r="D107" s="58"/>
      <c r="E107" s="52"/>
      <c r="G107" s="52"/>
      <c r="I107" s="163"/>
    </row>
    <row r="108" spans="1:9" s="37" customFormat="1" ht="15.75">
      <c r="A108" s="58"/>
      <c r="B108" s="383"/>
      <c r="C108" s="382"/>
      <c r="D108" s="58"/>
      <c r="E108" s="52"/>
      <c r="G108" s="52"/>
      <c r="I108" s="163"/>
    </row>
    <row r="109" spans="1:9" s="37" customFormat="1" ht="15.75">
      <c r="A109" s="58"/>
      <c r="B109" s="58"/>
      <c r="C109" s="381"/>
      <c r="D109" s="58"/>
      <c r="E109" s="52"/>
      <c r="G109" s="52"/>
      <c r="I109" s="163"/>
    </row>
    <row r="110" spans="1:9" s="37" customFormat="1" ht="15.75">
      <c r="A110" s="58"/>
      <c r="B110" s="58"/>
      <c r="C110" s="381"/>
      <c r="D110" s="58"/>
      <c r="E110" s="52"/>
      <c r="G110" s="52"/>
      <c r="I110" s="163"/>
    </row>
    <row r="111" spans="1:9" s="37" customFormat="1" ht="15.75">
      <c r="A111" s="58"/>
      <c r="B111" s="58"/>
      <c r="C111" s="381"/>
      <c r="D111" s="58"/>
      <c r="E111" s="52"/>
      <c r="G111" s="52"/>
      <c r="I111" s="163"/>
    </row>
    <row r="112" spans="1:9" s="37" customFormat="1" ht="15.75">
      <c r="A112" s="58"/>
      <c r="B112" s="58"/>
      <c r="C112" s="381"/>
      <c r="D112" s="58"/>
      <c r="E112" s="52"/>
      <c r="G112" s="52"/>
      <c r="I112" s="163"/>
    </row>
    <row r="113" spans="1:9" s="37" customFormat="1" ht="15.75">
      <c r="A113" s="58"/>
      <c r="B113" s="58"/>
      <c r="C113" s="381"/>
      <c r="D113" s="58"/>
      <c r="E113" s="52"/>
      <c r="G113" s="52"/>
      <c r="I113" s="163"/>
    </row>
    <row r="114" spans="1:9" s="37" customFormat="1" ht="15.75">
      <c r="A114" s="58"/>
      <c r="B114" s="58"/>
      <c r="C114" s="382"/>
      <c r="D114" s="58"/>
      <c r="E114" s="52"/>
      <c r="G114" s="52"/>
      <c r="I114" s="165"/>
    </row>
    <row r="115" spans="1:9" s="37" customFormat="1" ht="15.75">
      <c r="A115" s="58"/>
      <c r="B115" s="58"/>
      <c r="C115" s="381"/>
      <c r="D115" s="58"/>
      <c r="E115" s="52"/>
      <c r="G115" s="52"/>
      <c r="I115" s="163"/>
    </row>
    <row r="116" spans="1:9" s="37" customFormat="1" ht="15.75">
      <c r="A116" s="58"/>
      <c r="B116" s="58"/>
      <c r="D116" s="58"/>
      <c r="E116" s="52"/>
      <c r="G116" s="52"/>
      <c r="I116" s="163"/>
    </row>
    <row r="117" spans="1:9" s="37" customFormat="1" ht="15.75">
      <c r="A117" s="58"/>
      <c r="B117" s="58"/>
      <c r="C117" s="381"/>
      <c r="D117" s="58"/>
      <c r="E117" s="52"/>
      <c r="G117" s="52"/>
      <c r="I117" s="163"/>
    </row>
    <row r="118" spans="1:9" s="37" customFormat="1" ht="15.75">
      <c r="A118" s="58"/>
      <c r="B118" s="58"/>
      <c r="C118" s="381"/>
      <c r="D118" s="58"/>
      <c r="E118" s="52"/>
      <c r="G118" s="52"/>
      <c r="I118" s="163"/>
    </row>
    <row r="119" spans="1:9" s="37" customFormat="1" ht="15.75">
      <c r="A119" s="58"/>
      <c r="B119" s="58"/>
      <c r="C119" s="381"/>
      <c r="D119" s="58"/>
      <c r="E119" s="52"/>
      <c r="G119" s="52"/>
      <c r="I119" s="163"/>
    </row>
    <row r="120" spans="1:9" s="37" customFormat="1" ht="15.75">
      <c r="A120" s="58"/>
      <c r="B120" s="58"/>
      <c r="C120" s="381"/>
      <c r="D120" s="58"/>
      <c r="E120" s="52"/>
      <c r="G120" s="52"/>
      <c r="I120" s="163"/>
    </row>
    <row r="121" spans="1:9" s="37" customFormat="1" ht="15.75">
      <c r="A121" s="58"/>
      <c r="B121" s="58"/>
      <c r="C121" s="381"/>
      <c r="D121" s="58"/>
      <c r="E121" s="52"/>
      <c r="G121" s="52"/>
      <c r="I121" s="163"/>
    </row>
    <row r="122" spans="1:9" s="37" customFormat="1" ht="15.75">
      <c r="A122" s="58"/>
      <c r="B122" s="58"/>
      <c r="D122" s="58"/>
      <c r="E122" s="52"/>
      <c r="G122" s="52"/>
      <c r="I122" s="163"/>
    </row>
    <row r="123" spans="1:9" s="37" customFormat="1" ht="15.75">
      <c r="A123" s="58"/>
      <c r="B123" s="58"/>
      <c r="D123" s="58"/>
      <c r="E123" s="52"/>
      <c r="G123" s="52"/>
      <c r="I123" s="163"/>
    </row>
    <row r="124" spans="1:9" s="37" customFormat="1" ht="15.75">
      <c r="A124" s="58"/>
      <c r="B124" s="58"/>
      <c r="D124" s="58"/>
      <c r="E124" s="52"/>
      <c r="G124" s="52"/>
      <c r="I124" s="163"/>
    </row>
    <row r="125" spans="1:9" s="37" customFormat="1" ht="15.75">
      <c r="A125" s="58"/>
      <c r="B125" s="58"/>
      <c r="D125" s="58"/>
      <c r="E125" s="52"/>
      <c r="G125" s="52"/>
      <c r="I125" s="163"/>
    </row>
    <row r="126" spans="1:9" s="37" customFormat="1" ht="15.75">
      <c r="A126" s="58"/>
      <c r="B126" s="58"/>
      <c r="D126" s="58"/>
      <c r="E126" s="52"/>
      <c r="G126" s="52"/>
      <c r="I126" s="163"/>
    </row>
    <row r="127" spans="1:9" s="37" customFormat="1" ht="15.75">
      <c r="A127" s="58"/>
      <c r="B127" s="58"/>
      <c r="D127" s="58"/>
      <c r="E127" s="52"/>
      <c r="G127" s="52"/>
      <c r="I127" s="163"/>
    </row>
    <row r="128" spans="1:9" s="37" customFormat="1" ht="15.75">
      <c r="A128" s="58"/>
      <c r="B128" s="58"/>
      <c r="D128" s="58"/>
      <c r="E128" s="52"/>
      <c r="G128" s="52"/>
      <c r="I128" s="163"/>
    </row>
    <row r="129" spans="1:9" s="37" customFormat="1" ht="15.75">
      <c r="A129" s="58"/>
      <c r="B129" s="58"/>
      <c r="D129" s="58"/>
      <c r="E129" s="52"/>
      <c r="G129" s="52"/>
      <c r="I129" s="163"/>
    </row>
    <row r="130" spans="1:9" s="37" customFormat="1" ht="15.75">
      <c r="A130" s="58"/>
      <c r="B130" s="58"/>
      <c r="D130" s="58"/>
      <c r="E130" s="52"/>
      <c r="G130" s="52"/>
      <c r="I130" s="163"/>
    </row>
    <row r="131" spans="1:9" s="37" customFormat="1" ht="15.75">
      <c r="A131" s="58"/>
      <c r="B131" s="58"/>
      <c r="D131" s="58"/>
      <c r="E131" s="52"/>
      <c r="G131" s="52"/>
      <c r="I131" s="163"/>
    </row>
    <row r="132" spans="1:9" s="37" customFormat="1" ht="15.75">
      <c r="A132" s="58"/>
      <c r="B132" s="58"/>
      <c r="D132" s="58"/>
      <c r="E132" s="52"/>
      <c r="G132" s="52"/>
      <c r="I132" s="163"/>
    </row>
    <row r="133" spans="1:9" s="37" customFormat="1" ht="15.75">
      <c r="A133" s="58"/>
      <c r="B133" s="58"/>
      <c r="D133" s="58"/>
      <c r="E133" s="52"/>
      <c r="G133" s="52"/>
      <c r="I133" s="163"/>
    </row>
    <row r="134" spans="1:9" s="37" customFormat="1" ht="15.75">
      <c r="A134" s="58"/>
      <c r="B134" s="58"/>
      <c r="D134" s="58"/>
      <c r="E134" s="52"/>
      <c r="G134" s="52"/>
      <c r="I134" s="163"/>
    </row>
    <row r="135" spans="1:9" s="37" customFormat="1" ht="15.75">
      <c r="A135" s="58"/>
      <c r="B135" s="58"/>
      <c r="D135" s="58"/>
      <c r="E135" s="52"/>
      <c r="G135" s="52"/>
      <c r="I135" s="163"/>
    </row>
    <row r="136" spans="1:9" s="37" customFormat="1" ht="15.75">
      <c r="A136" s="58"/>
      <c r="B136" s="58"/>
      <c r="D136" s="58"/>
      <c r="E136" s="52"/>
      <c r="G136" s="52"/>
      <c r="I136" s="163"/>
    </row>
    <row r="137" spans="1:9" s="37" customFormat="1" ht="15.75">
      <c r="A137" s="58"/>
      <c r="B137" s="58"/>
      <c r="D137" s="58"/>
      <c r="E137" s="52"/>
      <c r="G137" s="52"/>
      <c r="I137" s="163"/>
    </row>
    <row r="138" spans="1:9" s="37" customFormat="1" ht="15.75">
      <c r="A138" s="58"/>
      <c r="B138" s="58"/>
      <c r="C138" s="381"/>
      <c r="D138" s="58"/>
      <c r="E138" s="52"/>
      <c r="G138" s="52"/>
      <c r="I138" s="163"/>
    </row>
    <row r="139" spans="1:9" s="37" customFormat="1" ht="15.75">
      <c r="A139" s="58"/>
      <c r="B139" s="58"/>
      <c r="C139" s="381"/>
      <c r="D139" s="58"/>
      <c r="E139" s="52"/>
      <c r="G139" s="52"/>
      <c r="I139" s="163"/>
    </row>
    <row r="140" spans="1:9" s="37" customFormat="1" ht="15.75">
      <c r="A140" s="58"/>
      <c r="B140" s="58"/>
      <c r="C140" s="381"/>
      <c r="D140" s="58"/>
      <c r="E140" s="52"/>
      <c r="G140" s="52"/>
      <c r="I140" s="163"/>
    </row>
    <row r="141" spans="1:9" s="37" customFormat="1" ht="15.75">
      <c r="A141" s="58"/>
      <c r="B141" s="58"/>
      <c r="C141" s="381"/>
      <c r="D141" s="58"/>
      <c r="E141" s="52"/>
      <c r="G141" s="52"/>
      <c r="I141" s="163"/>
    </row>
    <row r="142" spans="1:9" s="37" customFormat="1" ht="15.75">
      <c r="A142" s="58"/>
      <c r="B142" s="58"/>
      <c r="C142" s="381"/>
      <c r="D142" s="58"/>
      <c r="E142" s="52"/>
      <c r="G142" s="52"/>
      <c r="I142" s="163"/>
    </row>
    <row r="143" spans="1:9" s="37" customFormat="1" ht="15.75">
      <c r="A143" s="58"/>
      <c r="B143" s="58"/>
      <c r="C143" s="381"/>
      <c r="D143" s="58"/>
      <c r="E143" s="52"/>
      <c r="G143" s="52"/>
      <c r="I143" s="163"/>
    </row>
    <row r="144" spans="1:9" s="37" customFormat="1" ht="15.75">
      <c r="A144" s="58"/>
      <c r="B144" s="58"/>
      <c r="C144" s="381"/>
      <c r="D144" s="58"/>
      <c r="E144" s="52"/>
      <c r="G144" s="52"/>
      <c r="I144" s="163"/>
    </row>
    <row r="145" spans="1:9" s="37" customFormat="1" ht="15.75">
      <c r="A145" s="58"/>
      <c r="B145" s="58"/>
      <c r="C145" s="381"/>
      <c r="D145" s="58"/>
      <c r="E145" s="52"/>
      <c r="G145" s="52"/>
      <c r="I145" s="163"/>
    </row>
    <row r="146" spans="1:9" s="37" customFormat="1" ht="15.75">
      <c r="A146" s="58"/>
      <c r="B146" s="58"/>
      <c r="C146" s="381"/>
      <c r="D146" s="58"/>
      <c r="E146" s="52"/>
      <c r="G146" s="52"/>
      <c r="I146" s="163"/>
    </row>
    <row r="147" spans="1:9" s="37" customFormat="1" ht="15.75">
      <c r="A147" s="58"/>
      <c r="B147" s="58"/>
      <c r="C147" s="381"/>
      <c r="D147" s="58"/>
      <c r="E147" s="52"/>
      <c r="G147" s="52"/>
      <c r="I147" s="163"/>
    </row>
    <row r="148" spans="1:9" s="37" customFormat="1" ht="15.75">
      <c r="A148" s="58"/>
      <c r="B148" s="58"/>
      <c r="C148" s="381"/>
      <c r="D148" s="58"/>
      <c r="E148" s="52"/>
      <c r="G148" s="52"/>
      <c r="I148" s="163"/>
    </row>
    <row r="149" spans="1:9" s="37" customFormat="1" ht="15.75">
      <c r="A149" s="58"/>
      <c r="B149" s="58"/>
      <c r="C149" s="381"/>
      <c r="D149" s="58"/>
      <c r="E149" s="52"/>
      <c r="G149" s="52"/>
      <c r="I149" s="163"/>
    </row>
    <row r="150" spans="1:9" s="37" customFormat="1" ht="15.75">
      <c r="A150" s="58"/>
      <c r="B150" s="58"/>
      <c r="C150" s="381"/>
      <c r="D150" s="58"/>
      <c r="E150" s="52"/>
      <c r="G150" s="52"/>
      <c r="I150" s="163"/>
    </row>
    <row r="151" spans="1:9" s="37" customFormat="1" ht="15.75">
      <c r="A151" s="58"/>
      <c r="B151" s="58"/>
      <c r="C151" s="381"/>
      <c r="D151" s="58"/>
      <c r="E151" s="52"/>
      <c r="G151" s="52"/>
      <c r="I151" s="163"/>
    </row>
    <row r="152" spans="1:9" s="37" customFormat="1" ht="15.75">
      <c r="A152" s="58"/>
      <c r="B152" s="58"/>
      <c r="C152" s="382"/>
      <c r="D152" s="58"/>
      <c r="E152" s="52"/>
      <c r="G152" s="54"/>
      <c r="H152" s="55"/>
      <c r="I152" s="165"/>
    </row>
    <row r="153" spans="1:9" s="37" customFormat="1" ht="15.75">
      <c r="A153" s="58"/>
      <c r="B153" s="58"/>
      <c r="C153" s="381"/>
      <c r="D153" s="58"/>
      <c r="E153" s="52"/>
      <c r="G153" s="54"/>
      <c r="H153" s="55"/>
      <c r="I153" s="165"/>
    </row>
    <row r="154" spans="1:9" s="37" customFormat="1" ht="15.75">
      <c r="A154" s="58"/>
      <c r="B154" s="383"/>
      <c r="C154" s="382"/>
      <c r="D154" s="58"/>
      <c r="E154" s="52"/>
      <c r="G154" s="54"/>
      <c r="H154" s="55"/>
      <c r="I154" s="165"/>
    </row>
    <row r="155" spans="1:9" s="37" customFormat="1" ht="15.75">
      <c r="A155" s="58"/>
      <c r="B155" s="58"/>
      <c r="C155" s="386"/>
      <c r="D155" s="58"/>
      <c r="E155" s="52"/>
      <c r="G155" s="56"/>
      <c r="H155" s="55"/>
      <c r="I155" s="165"/>
    </row>
    <row r="156" spans="1:9" s="37" customFormat="1" ht="15.75">
      <c r="A156" s="58"/>
      <c r="B156" s="58"/>
      <c r="C156" s="381"/>
      <c r="D156" s="58"/>
      <c r="E156" s="52"/>
      <c r="G156" s="56"/>
      <c r="H156" s="55"/>
      <c r="I156" s="163"/>
    </row>
    <row r="157" spans="1:9" s="37" customFormat="1" ht="15.75">
      <c r="A157" s="58"/>
      <c r="B157" s="58"/>
      <c r="C157" s="381"/>
      <c r="D157" s="58"/>
      <c r="E157" s="52"/>
      <c r="G157" s="56"/>
      <c r="H157" s="55"/>
      <c r="I157" s="163"/>
    </row>
    <row r="158" spans="1:9" s="37" customFormat="1" ht="15.75">
      <c r="A158" s="58"/>
      <c r="B158" s="58"/>
      <c r="C158" s="381"/>
      <c r="D158" s="58"/>
      <c r="E158" s="52"/>
      <c r="G158" s="56"/>
      <c r="H158" s="55"/>
      <c r="I158" s="163"/>
    </row>
    <row r="159" spans="1:9" s="37" customFormat="1" ht="15.75">
      <c r="A159" s="58"/>
      <c r="B159" s="58"/>
      <c r="C159" s="381"/>
      <c r="D159" s="58"/>
      <c r="E159" s="52"/>
      <c r="G159" s="56"/>
      <c r="H159" s="55"/>
      <c r="I159" s="163"/>
    </row>
    <row r="160" spans="1:9" s="37" customFormat="1" ht="15.75">
      <c r="A160" s="58"/>
      <c r="B160" s="58"/>
      <c r="C160" s="381"/>
      <c r="D160" s="58"/>
      <c r="E160" s="52"/>
      <c r="G160" s="56"/>
      <c r="H160" s="55"/>
      <c r="I160" s="163"/>
    </row>
    <row r="161" spans="1:9" s="37" customFormat="1" ht="15.75">
      <c r="A161" s="58"/>
      <c r="B161" s="58"/>
      <c r="C161" s="381"/>
      <c r="D161" s="58"/>
      <c r="E161" s="52"/>
      <c r="G161" s="56"/>
      <c r="H161" s="55"/>
      <c r="I161" s="163"/>
    </row>
    <row r="162" spans="1:9" s="37" customFormat="1" ht="15.75">
      <c r="A162" s="58"/>
      <c r="B162" s="58"/>
      <c r="C162" s="381"/>
      <c r="D162" s="58"/>
      <c r="E162" s="52"/>
      <c r="G162" s="56"/>
      <c r="H162" s="55"/>
      <c r="I162" s="163"/>
    </row>
    <row r="163" spans="1:9" s="37" customFormat="1" ht="15.75">
      <c r="A163" s="58"/>
      <c r="B163" s="58"/>
      <c r="C163" s="381"/>
      <c r="D163" s="58"/>
      <c r="E163" s="52"/>
      <c r="G163" s="56"/>
      <c r="H163" s="55"/>
      <c r="I163" s="163"/>
    </row>
    <row r="164" spans="1:9" s="37" customFormat="1" ht="15.75">
      <c r="A164" s="58"/>
      <c r="B164" s="58"/>
      <c r="C164" s="381"/>
      <c r="D164" s="58"/>
      <c r="E164" s="52"/>
      <c r="G164" s="56"/>
      <c r="H164" s="55"/>
      <c r="I164" s="163"/>
    </row>
    <row r="165" spans="1:9" s="37" customFormat="1" ht="15.75">
      <c r="A165" s="58"/>
      <c r="B165" s="58"/>
      <c r="C165" s="381"/>
      <c r="D165" s="58"/>
      <c r="E165" s="52"/>
      <c r="G165" s="54"/>
      <c r="H165" s="55"/>
      <c r="I165" s="165"/>
    </row>
    <row r="166" spans="1:9" s="37" customFormat="1" ht="15.75">
      <c r="A166" s="58"/>
      <c r="B166" s="58"/>
      <c r="C166" s="381"/>
      <c r="D166" s="58"/>
      <c r="E166" s="52"/>
      <c r="G166" s="54"/>
      <c r="H166" s="55"/>
      <c r="I166" s="165"/>
    </row>
    <row r="167" spans="1:9" s="37" customFormat="1" ht="15.75">
      <c r="A167" s="58"/>
      <c r="B167" s="58"/>
      <c r="C167" s="381"/>
      <c r="D167" s="58"/>
      <c r="E167" s="52"/>
      <c r="F167" s="57"/>
      <c r="G167" s="52"/>
      <c r="H167" s="57"/>
      <c r="I167" s="163"/>
    </row>
    <row r="168" spans="1:9" s="37" customFormat="1" ht="15.75">
      <c r="A168" s="58"/>
      <c r="B168" s="58"/>
      <c r="C168" s="381"/>
      <c r="D168" s="58"/>
      <c r="E168" s="52"/>
      <c r="F168" s="57"/>
      <c r="G168" s="52"/>
      <c r="H168" s="57"/>
      <c r="I168" s="163"/>
    </row>
    <row r="169" spans="1:9" s="37" customFormat="1" ht="15.75">
      <c r="A169" s="58"/>
      <c r="B169" s="58"/>
      <c r="C169" s="381"/>
      <c r="D169" s="58"/>
      <c r="E169" s="52"/>
      <c r="F169" s="57"/>
      <c r="G169" s="52"/>
      <c r="H169" s="57"/>
      <c r="I169" s="163"/>
    </row>
    <row r="170" spans="1:9" s="37" customFormat="1" ht="15.75">
      <c r="A170" s="58"/>
      <c r="B170" s="58"/>
      <c r="C170" s="381"/>
      <c r="D170" s="58"/>
      <c r="E170" s="52"/>
      <c r="F170" s="57"/>
      <c r="G170" s="52"/>
      <c r="H170" s="57"/>
      <c r="I170" s="163"/>
    </row>
    <row r="171" spans="1:9" s="37" customFormat="1" ht="15.75">
      <c r="A171" s="58"/>
      <c r="B171" s="58"/>
      <c r="C171" s="381"/>
      <c r="D171" s="58"/>
      <c r="E171" s="52"/>
      <c r="F171" s="57"/>
      <c r="G171" s="52"/>
      <c r="H171" s="57"/>
      <c r="I171" s="163"/>
    </row>
    <row r="172" spans="1:9" s="37" customFormat="1" ht="15.75">
      <c r="A172" s="58"/>
      <c r="B172" s="58"/>
      <c r="C172" s="381"/>
      <c r="D172" s="58"/>
      <c r="E172" s="52"/>
      <c r="F172" s="57"/>
      <c r="G172" s="52"/>
      <c r="H172" s="57"/>
      <c r="I172" s="163"/>
    </row>
    <row r="173" spans="1:9" s="37" customFormat="1" ht="15.75">
      <c r="A173" s="58"/>
      <c r="B173" s="58"/>
      <c r="C173" s="381"/>
      <c r="D173" s="58"/>
      <c r="E173" s="52"/>
      <c r="G173" s="52"/>
      <c r="H173" s="57"/>
      <c r="I173" s="163"/>
    </row>
    <row r="174" spans="1:9" s="37" customFormat="1" ht="15.75">
      <c r="A174" s="58"/>
      <c r="C174" s="381"/>
      <c r="D174" s="58"/>
      <c r="E174" s="52"/>
      <c r="G174" s="52"/>
      <c r="I174" s="163"/>
    </row>
    <row r="175" spans="1:9" s="37" customFormat="1" ht="15.75">
      <c r="A175" s="58"/>
      <c r="C175" s="381"/>
      <c r="D175" s="58"/>
      <c r="E175" s="52"/>
      <c r="G175" s="52"/>
      <c r="I175" s="163"/>
    </row>
    <row r="176" spans="1:9" s="37" customFormat="1" ht="15.75">
      <c r="A176" s="58"/>
      <c r="C176" s="381"/>
      <c r="D176" s="58"/>
      <c r="E176" s="52"/>
      <c r="G176" s="52"/>
      <c r="I176" s="163"/>
    </row>
    <row r="177" spans="1:9" s="37" customFormat="1" ht="15.75">
      <c r="A177" s="58"/>
      <c r="C177" s="381"/>
      <c r="E177" s="52"/>
      <c r="F177" s="60"/>
      <c r="G177" s="52"/>
      <c r="I177" s="163"/>
    </row>
    <row r="178" spans="1:9" s="37" customFormat="1" ht="15.75">
      <c r="A178" s="58"/>
      <c r="C178" s="381"/>
      <c r="E178" s="52"/>
      <c r="F178" s="52"/>
      <c r="G178" s="52"/>
      <c r="I178" s="163"/>
    </row>
    <row r="179" spans="1:9" s="37" customFormat="1" ht="15.75">
      <c r="A179" s="58"/>
      <c r="C179" s="381"/>
      <c r="E179" s="52"/>
      <c r="F179" s="52"/>
      <c r="G179" s="52"/>
      <c r="I179" s="163"/>
    </row>
    <row r="180" spans="1:9" s="37" customFormat="1" ht="15.75">
      <c r="A180" s="58"/>
      <c r="C180" s="381"/>
      <c r="E180" s="52"/>
      <c r="F180" s="52"/>
      <c r="G180" s="52"/>
      <c r="I180" s="163"/>
    </row>
    <row r="181" spans="1:9" s="37" customFormat="1" ht="15.75">
      <c r="A181" s="58"/>
      <c r="C181" s="381"/>
      <c r="E181" s="52"/>
      <c r="F181" s="52"/>
      <c r="G181" s="52"/>
      <c r="I181" s="163"/>
    </row>
    <row r="182" spans="1:9" s="37" customFormat="1" ht="15.75">
      <c r="A182" s="58"/>
      <c r="C182" s="381"/>
      <c r="E182" s="52"/>
      <c r="F182" s="52"/>
      <c r="G182" s="52"/>
      <c r="I182" s="163"/>
    </row>
    <row r="183" spans="1:9" s="37" customFormat="1" ht="15.75">
      <c r="A183" s="58"/>
      <c r="C183" s="381"/>
      <c r="E183" s="52"/>
      <c r="F183" s="52"/>
      <c r="G183" s="52"/>
      <c r="I183" s="163"/>
    </row>
    <row r="184" spans="1:9" s="37" customFormat="1" ht="15.75">
      <c r="A184" s="58"/>
      <c r="C184" s="381"/>
      <c r="E184" s="52"/>
      <c r="G184" s="52"/>
      <c r="I184" s="163"/>
    </row>
    <row r="185" spans="1:9" s="37" customFormat="1" ht="15.75">
      <c r="A185" s="58"/>
      <c r="C185" s="381"/>
      <c r="E185" s="52"/>
      <c r="G185" s="52"/>
      <c r="I185" s="163"/>
    </row>
    <row r="186" spans="1:9" s="37" customFormat="1" ht="15.75">
      <c r="A186" s="58"/>
      <c r="C186" s="381"/>
      <c r="E186" s="52"/>
      <c r="G186" s="52"/>
      <c r="I186" s="163"/>
    </row>
    <row r="187" spans="1:9" s="37" customFormat="1" ht="15.75">
      <c r="A187" s="58"/>
      <c r="C187" s="381"/>
      <c r="E187" s="52"/>
      <c r="G187" s="52"/>
      <c r="I187" s="163"/>
    </row>
    <row r="188" spans="1:9" s="37" customFormat="1" ht="15.75">
      <c r="A188" s="58"/>
      <c r="C188" s="381"/>
      <c r="E188" s="52"/>
      <c r="G188" s="52"/>
      <c r="I188" s="163"/>
    </row>
    <row r="189" spans="1:9" s="37" customFormat="1" ht="15.75">
      <c r="A189" s="58"/>
      <c r="C189" s="381"/>
      <c r="E189" s="52"/>
      <c r="G189" s="52"/>
      <c r="I189" s="163"/>
    </row>
    <row r="190" spans="1:9" s="37" customFormat="1" ht="15.75">
      <c r="A190" s="58"/>
      <c r="C190" s="381"/>
      <c r="E190" s="52"/>
      <c r="G190" s="52"/>
      <c r="I190" s="163"/>
    </row>
    <row r="191" spans="1:9" s="37" customFormat="1" ht="15.75">
      <c r="A191" s="58"/>
      <c r="C191" s="381"/>
      <c r="E191" s="52"/>
      <c r="G191" s="52"/>
      <c r="I191" s="163"/>
    </row>
    <row r="192" spans="1:9" s="37" customFormat="1" ht="15.75">
      <c r="A192" s="58"/>
      <c r="C192" s="381"/>
      <c r="E192" s="52"/>
      <c r="G192" s="52"/>
      <c r="I192" s="163"/>
    </row>
    <row r="193" spans="1:9" s="37" customFormat="1" ht="15.75">
      <c r="A193" s="58"/>
      <c r="C193" s="381"/>
      <c r="E193" s="52"/>
      <c r="G193" s="52"/>
      <c r="I193" s="163"/>
    </row>
    <row r="194" spans="1:9" s="37" customFormat="1" ht="15.75">
      <c r="A194" s="58"/>
      <c r="C194" s="381"/>
      <c r="E194" s="52"/>
      <c r="G194" s="52"/>
      <c r="I194" s="163"/>
    </row>
    <row r="195" spans="1:9" s="37" customFormat="1" ht="15.75">
      <c r="A195" s="58"/>
      <c r="C195" s="381"/>
      <c r="E195" s="52"/>
      <c r="G195" s="52"/>
      <c r="I195" s="163"/>
    </row>
    <row r="196" spans="1:9" s="37" customFormat="1" ht="15.75">
      <c r="A196" s="58"/>
      <c r="C196" s="381"/>
      <c r="E196" s="52"/>
      <c r="G196" s="52"/>
      <c r="I196" s="163"/>
    </row>
    <row r="197" spans="1:9" s="37" customFormat="1" ht="15.75">
      <c r="A197" s="58"/>
      <c r="C197" s="381"/>
      <c r="E197" s="52"/>
      <c r="G197" s="52"/>
      <c r="I197" s="163"/>
    </row>
    <row r="198" spans="1:9" s="37" customFormat="1" ht="15.75">
      <c r="A198" s="58"/>
      <c r="C198" s="381"/>
      <c r="E198" s="52"/>
      <c r="G198" s="52"/>
      <c r="I198" s="163"/>
    </row>
    <row r="199" spans="1:9" s="37" customFormat="1" ht="15.75">
      <c r="A199" s="58"/>
      <c r="C199" s="381"/>
      <c r="E199" s="52"/>
      <c r="G199" s="52"/>
      <c r="I199" s="163"/>
    </row>
    <row r="200" spans="1:9" s="37" customFormat="1" ht="15.75">
      <c r="A200" s="58"/>
      <c r="C200" s="381"/>
      <c r="E200" s="52"/>
      <c r="G200" s="52"/>
      <c r="I200" s="163"/>
    </row>
    <row r="201" spans="1:9" s="37" customFormat="1" ht="15.75">
      <c r="A201" s="58"/>
      <c r="C201" s="381"/>
      <c r="E201" s="52"/>
      <c r="G201" s="52"/>
      <c r="I201" s="163"/>
    </row>
    <row r="202" spans="1:9" s="37" customFormat="1" ht="15.75">
      <c r="A202" s="58"/>
      <c r="C202" s="381"/>
      <c r="E202" s="52"/>
      <c r="G202" s="52"/>
      <c r="I202" s="163"/>
    </row>
    <row r="203" spans="1:9" s="37" customFormat="1" ht="15.75">
      <c r="A203" s="58"/>
      <c r="C203" s="381"/>
      <c r="E203" s="52"/>
      <c r="G203" s="52"/>
      <c r="I203" s="163"/>
    </row>
    <row r="204" spans="1:9" s="37" customFormat="1" ht="15.75">
      <c r="A204" s="58"/>
      <c r="C204" s="381"/>
      <c r="E204" s="52"/>
      <c r="G204" s="52"/>
      <c r="I204" s="163"/>
    </row>
    <row r="205" spans="1:9" s="37" customFormat="1" ht="15.75">
      <c r="A205" s="58"/>
      <c r="C205" s="381"/>
      <c r="E205" s="52"/>
      <c r="G205" s="52"/>
      <c r="I205" s="163"/>
    </row>
    <row r="206" spans="1:9" s="37" customFormat="1" ht="15.75">
      <c r="A206" s="58"/>
      <c r="C206" s="381"/>
      <c r="E206" s="52"/>
      <c r="G206" s="52"/>
      <c r="I206" s="163"/>
    </row>
    <row r="207" spans="1:9" s="37" customFormat="1" ht="15.75">
      <c r="A207" s="58"/>
      <c r="C207" s="381"/>
      <c r="E207" s="52"/>
      <c r="G207" s="52"/>
      <c r="I207" s="163"/>
    </row>
    <row r="208" spans="1:9" s="37" customFormat="1" ht="15.75">
      <c r="A208" s="58"/>
      <c r="C208" s="381"/>
      <c r="E208" s="52"/>
      <c r="G208" s="52"/>
      <c r="I208" s="163"/>
    </row>
    <row r="209" spans="1:9" s="37" customFormat="1" ht="15.75">
      <c r="A209" s="58"/>
      <c r="C209" s="381"/>
      <c r="E209" s="52"/>
      <c r="G209" s="52"/>
      <c r="I209" s="163"/>
    </row>
    <row r="210" spans="1:9" s="37" customFormat="1" ht="15.75">
      <c r="A210" s="58"/>
      <c r="C210" s="381"/>
      <c r="E210" s="52"/>
      <c r="G210" s="52"/>
      <c r="I210" s="163"/>
    </row>
    <row r="211" spans="1:9" s="37" customFormat="1" ht="15.75">
      <c r="A211" s="58"/>
      <c r="C211" s="381"/>
      <c r="E211" s="52"/>
      <c r="G211" s="52"/>
      <c r="I211" s="163"/>
    </row>
    <row r="212" spans="1:9" s="37" customFormat="1" ht="15.75">
      <c r="A212" s="58"/>
      <c r="C212" s="381"/>
      <c r="E212" s="52"/>
      <c r="G212" s="52"/>
      <c r="I212" s="163"/>
    </row>
    <row r="213" spans="1:9" s="37" customFormat="1" ht="15.75">
      <c r="A213" s="58"/>
      <c r="C213" s="381"/>
      <c r="E213" s="52"/>
      <c r="G213" s="52"/>
      <c r="I213" s="163"/>
    </row>
    <row r="214" spans="1:9" s="37" customFormat="1" ht="15.75">
      <c r="A214" s="58"/>
      <c r="C214" s="381"/>
      <c r="E214" s="52"/>
      <c r="G214" s="52"/>
      <c r="I214" s="163"/>
    </row>
    <row r="215" spans="1:9" s="37" customFormat="1" ht="15.75">
      <c r="A215" s="58"/>
      <c r="C215" s="381"/>
      <c r="E215" s="52"/>
      <c r="G215" s="52"/>
      <c r="I215" s="163"/>
    </row>
    <row r="216" spans="1:9" s="37" customFormat="1" ht="15.75">
      <c r="A216" s="58"/>
      <c r="C216" s="381"/>
      <c r="E216" s="52"/>
      <c r="G216" s="52"/>
      <c r="I216" s="163"/>
    </row>
    <row r="217" spans="1:9" s="37" customFormat="1" ht="15.75">
      <c r="A217" s="58"/>
      <c r="C217" s="381"/>
      <c r="E217" s="52"/>
      <c r="G217" s="52"/>
      <c r="I217" s="163"/>
    </row>
    <row r="218" spans="1:9" s="37" customFormat="1" ht="15.75">
      <c r="A218" s="58"/>
      <c r="C218" s="381"/>
      <c r="E218" s="52"/>
      <c r="G218" s="52"/>
      <c r="I218" s="163"/>
    </row>
    <row r="219" spans="1:9" s="37" customFormat="1" ht="15.75">
      <c r="A219" s="58"/>
      <c r="C219" s="381"/>
      <c r="E219" s="52"/>
      <c r="G219" s="52"/>
      <c r="I219" s="163"/>
    </row>
    <row r="220" spans="1:9" s="37" customFormat="1" ht="15.75">
      <c r="A220" s="58"/>
      <c r="C220" s="381"/>
      <c r="E220" s="52"/>
      <c r="G220" s="52"/>
      <c r="I220" s="163"/>
    </row>
    <row r="221" spans="1:9" s="37" customFormat="1" ht="15.75">
      <c r="A221" s="58"/>
      <c r="C221" s="381"/>
      <c r="E221" s="52"/>
      <c r="G221" s="52"/>
      <c r="I221" s="163"/>
    </row>
    <row r="222" spans="1:9" s="37" customFormat="1" ht="15.75">
      <c r="A222" s="58"/>
      <c r="C222" s="381"/>
      <c r="E222" s="52"/>
      <c r="G222" s="52"/>
      <c r="I222" s="163"/>
    </row>
    <row r="223" spans="1:9" s="37" customFormat="1" ht="15.75">
      <c r="A223" s="58"/>
      <c r="C223" s="381"/>
      <c r="E223" s="52"/>
      <c r="G223" s="52"/>
      <c r="I223" s="163"/>
    </row>
    <row r="224" spans="1:9" s="37" customFormat="1" ht="15.75">
      <c r="A224" s="58"/>
      <c r="C224" s="381"/>
      <c r="E224" s="52"/>
      <c r="G224" s="52"/>
      <c r="I224" s="163"/>
    </row>
    <row r="225" spans="1:9" s="37" customFormat="1" ht="15.75">
      <c r="A225" s="58"/>
      <c r="C225" s="381"/>
      <c r="E225" s="52"/>
      <c r="G225" s="52"/>
      <c r="I225" s="163"/>
    </row>
    <row r="226" spans="1:9" s="37" customFormat="1" ht="15.75">
      <c r="A226" s="58"/>
      <c r="C226" s="381"/>
      <c r="E226" s="52"/>
      <c r="G226" s="52"/>
      <c r="I226" s="163"/>
    </row>
    <row r="227" spans="1:9" s="37" customFormat="1" ht="15.75">
      <c r="A227" s="58"/>
      <c r="C227" s="381"/>
      <c r="E227" s="52"/>
      <c r="G227" s="52"/>
      <c r="I227" s="163"/>
    </row>
    <row r="228" spans="1:9" s="37" customFormat="1" ht="15.75">
      <c r="A228" s="58"/>
      <c r="C228" s="381"/>
      <c r="E228" s="52"/>
      <c r="G228" s="52"/>
      <c r="I228" s="163"/>
    </row>
    <row r="229" spans="1:9" s="37" customFormat="1" ht="15.75">
      <c r="A229" s="58"/>
      <c r="C229" s="381"/>
      <c r="E229" s="52"/>
      <c r="G229" s="52"/>
      <c r="I229" s="163"/>
    </row>
    <row r="230" spans="1:9" s="37" customFormat="1" ht="15.75">
      <c r="A230" s="58"/>
      <c r="C230" s="381"/>
      <c r="E230" s="52"/>
      <c r="G230" s="52"/>
      <c r="I230" s="163"/>
    </row>
    <row r="231" spans="1:9" s="37" customFormat="1" ht="15.75">
      <c r="A231" s="58"/>
      <c r="C231" s="381"/>
      <c r="E231" s="52"/>
      <c r="G231" s="52"/>
      <c r="I231" s="163"/>
    </row>
    <row r="232" spans="1:9" s="37" customFormat="1" ht="15.75">
      <c r="A232" s="58"/>
      <c r="C232" s="381"/>
      <c r="E232" s="52"/>
      <c r="G232" s="52"/>
      <c r="I232" s="163"/>
    </row>
    <row r="233" spans="1:9" s="37" customFormat="1" ht="15.75">
      <c r="A233" s="58"/>
      <c r="C233" s="381"/>
      <c r="E233" s="52"/>
      <c r="G233" s="52"/>
      <c r="I233" s="163"/>
    </row>
    <row r="234" spans="1:9" s="37" customFormat="1" ht="15.75">
      <c r="A234" s="58"/>
      <c r="C234" s="381"/>
      <c r="E234" s="52"/>
      <c r="G234" s="52"/>
      <c r="I234" s="163"/>
    </row>
    <row r="235" spans="1:9" s="37" customFormat="1" ht="15.75">
      <c r="A235" s="58"/>
      <c r="C235" s="381"/>
      <c r="E235" s="52"/>
      <c r="G235" s="52"/>
      <c r="I235" s="163"/>
    </row>
    <row r="236" spans="1:9" s="37" customFormat="1" ht="15.75">
      <c r="A236" s="58"/>
      <c r="C236" s="381"/>
      <c r="E236" s="52"/>
      <c r="G236" s="52"/>
      <c r="I236" s="163"/>
    </row>
    <row r="237" spans="1:9" s="37" customFormat="1" ht="15.75">
      <c r="A237" s="58"/>
      <c r="C237" s="381"/>
      <c r="E237" s="52"/>
      <c r="G237" s="52"/>
      <c r="I237" s="163"/>
    </row>
    <row r="238" spans="1:9" s="37" customFormat="1" ht="15.75">
      <c r="A238" s="58"/>
      <c r="C238" s="381"/>
      <c r="E238" s="52"/>
      <c r="G238" s="52"/>
      <c r="I238" s="163"/>
    </row>
    <row r="239" spans="1:9" s="37" customFormat="1" ht="15.75">
      <c r="A239" s="58"/>
      <c r="C239" s="381"/>
      <c r="E239" s="52"/>
      <c r="G239" s="52"/>
      <c r="I239" s="163"/>
    </row>
    <row r="240" spans="1:9" s="37" customFormat="1" ht="15.75">
      <c r="A240" s="58"/>
      <c r="C240" s="381"/>
      <c r="E240" s="52"/>
      <c r="G240" s="52"/>
      <c r="I240" s="163"/>
    </row>
    <row r="241" spans="1:9" s="37" customFormat="1" ht="15.75">
      <c r="A241" s="58"/>
      <c r="C241" s="381"/>
      <c r="E241" s="52"/>
      <c r="G241" s="52"/>
      <c r="I241" s="163"/>
    </row>
    <row r="242" spans="1:9" s="37" customFormat="1" ht="15.75">
      <c r="A242" s="58"/>
      <c r="C242" s="381"/>
      <c r="E242" s="52"/>
      <c r="G242" s="52"/>
      <c r="I242" s="163"/>
    </row>
    <row r="243" spans="1:9" s="37" customFormat="1" ht="15.75">
      <c r="A243" s="58"/>
      <c r="C243" s="381"/>
      <c r="E243" s="52"/>
      <c r="G243" s="52"/>
      <c r="I243" s="163"/>
    </row>
    <row r="244" spans="1:9" s="37" customFormat="1" ht="15.75">
      <c r="A244" s="58"/>
      <c r="C244" s="381"/>
      <c r="E244" s="52"/>
      <c r="G244" s="52"/>
      <c r="I244" s="163"/>
    </row>
    <row r="245" spans="1:9" s="37" customFormat="1" ht="15.75">
      <c r="A245" s="58"/>
      <c r="C245" s="381"/>
      <c r="E245" s="52"/>
      <c r="G245" s="52"/>
      <c r="I245" s="163"/>
    </row>
    <row r="246" spans="1:9" s="37" customFormat="1" ht="15.75">
      <c r="A246" s="58"/>
      <c r="C246" s="381"/>
      <c r="E246" s="52"/>
      <c r="G246" s="52"/>
      <c r="I246" s="163"/>
    </row>
    <row r="247" spans="1:9" s="37" customFormat="1" ht="15.75">
      <c r="A247" s="58"/>
      <c r="C247" s="381"/>
      <c r="E247" s="52"/>
      <c r="G247" s="52"/>
      <c r="I247" s="163"/>
    </row>
    <row r="248" spans="1:9" s="37" customFormat="1" ht="15.75">
      <c r="A248" s="58"/>
      <c r="C248" s="381"/>
      <c r="E248" s="52"/>
      <c r="G248" s="52"/>
      <c r="I248" s="163"/>
    </row>
    <row r="249" spans="1:9" s="37" customFormat="1" ht="15.75">
      <c r="A249" s="58"/>
      <c r="C249" s="381"/>
      <c r="E249" s="52"/>
      <c r="G249" s="52"/>
      <c r="I249" s="163"/>
    </row>
    <row r="250" spans="1:9" s="37" customFormat="1" ht="15.75">
      <c r="A250" s="58"/>
      <c r="C250" s="381"/>
      <c r="E250" s="52"/>
      <c r="G250" s="52"/>
      <c r="I250" s="163"/>
    </row>
    <row r="251" spans="1:9" s="37" customFormat="1" ht="15.75">
      <c r="A251" s="58"/>
      <c r="C251" s="381"/>
      <c r="E251" s="52"/>
      <c r="G251" s="52"/>
      <c r="I251" s="163"/>
    </row>
    <row r="252" spans="1:9" s="37" customFormat="1" ht="15.75">
      <c r="A252" s="58"/>
      <c r="C252" s="381"/>
      <c r="E252" s="52"/>
      <c r="G252" s="52"/>
      <c r="I252" s="163"/>
    </row>
    <row r="253" spans="1:9" s="37" customFormat="1" ht="15.75">
      <c r="A253" s="58"/>
      <c r="C253" s="381"/>
      <c r="E253" s="52"/>
      <c r="G253" s="52"/>
      <c r="I253" s="163"/>
    </row>
    <row r="254" spans="1:9" s="37" customFormat="1" ht="15.75">
      <c r="A254" s="58"/>
      <c r="C254" s="381"/>
      <c r="E254" s="52"/>
      <c r="G254" s="52"/>
      <c r="I254" s="163"/>
    </row>
    <row r="255" spans="1:9" s="37" customFormat="1" ht="15.75">
      <c r="A255" s="58"/>
      <c r="C255" s="381"/>
      <c r="E255" s="52"/>
      <c r="G255" s="52"/>
      <c r="I255" s="163"/>
    </row>
    <row r="256" spans="1:9" s="37" customFormat="1" ht="15.75">
      <c r="A256" s="58"/>
      <c r="C256" s="381"/>
      <c r="E256" s="52"/>
      <c r="G256" s="52"/>
      <c r="I256" s="163"/>
    </row>
    <row r="257" spans="1:9" s="37" customFormat="1" ht="15.75">
      <c r="A257" s="58"/>
      <c r="C257" s="381"/>
      <c r="E257" s="52"/>
      <c r="G257" s="52"/>
      <c r="I257" s="163"/>
    </row>
    <row r="258" spans="1:9" s="37" customFormat="1" ht="15.75">
      <c r="A258" s="58"/>
      <c r="C258" s="381"/>
      <c r="E258" s="52"/>
      <c r="G258" s="52"/>
      <c r="I258" s="163"/>
    </row>
    <row r="259" spans="1:9" s="37" customFormat="1" ht="15.75">
      <c r="A259" s="58"/>
      <c r="C259" s="381"/>
      <c r="E259" s="52"/>
      <c r="G259" s="52"/>
      <c r="I259" s="163"/>
    </row>
    <row r="260" spans="1:9" s="37" customFormat="1" ht="15.75">
      <c r="A260" s="58"/>
      <c r="C260" s="381"/>
      <c r="E260" s="52"/>
      <c r="G260" s="52"/>
      <c r="I260" s="163"/>
    </row>
    <row r="261" spans="1:9" s="37" customFormat="1" ht="15.75">
      <c r="A261" s="58"/>
      <c r="C261" s="381"/>
      <c r="E261" s="52"/>
      <c r="G261" s="52"/>
      <c r="I261" s="163"/>
    </row>
    <row r="262" spans="1:9" s="37" customFormat="1" ht="15.75">
      <c r="A262" s="58"/>
      <c r="C262" s="381"/>
      <c r="E262" s="52"/>
      <c r="G262" s="52"/>
      <c r="I262" s="163"/>
    </row>
    <row r="263" spans="1:9" s="37" customFormat="1" ht="15.75">
      <c r="A263" s="58"/>
      <c r="C263" s="381"/>
      <c r="E263" s="52"/>
      <c r="G263" s="52"/>
      <c r="I263" s="163"/>
    </row>
    <row r="264" spans="1:9" s="37" customFormat="1" ht="15.75">
      <c r="A264" s="58"/>
      <c r="C264" s="381"/>
      <c r="E264" s="52"/>
      <c r="G264" s="52"/>
      <c r="I264" s="163"/>
    </row>
    <row r="265" spans="1:9" s="37" customFormat="1" ht="15.75">
      <c r="A265" s="58"/>
      <c r="C265" s="381"/>
      <c r="E265" s="52"/>
      <c r="G265" s="52"/>
      <c r="I265" s="163"/>
    </row>
    <row r="266" spans="1:9" s="37" customFormat="1" ht="15.75">
      <c r="A266" s="58"/>
      <c r="C266" s="381"/>
      <c r="E266" s="52"/>
      <c r="G266" s="52"/>
      <c r="I266" s="163"/>
    </row>
    <row r="267" spans="1:9" s="37" customFormat="1" ht="15.75">
      <c r="A267" s="58"/>
      <c r="C267" s="381"/>
      <c r="E267" s="52"/>
      <c r="G267" s="52"/>
      <c r="I267" s="163"/>
    </row>
    <row r="268" spans="1:9" s="37" customFormat="1" ht="15.75">
      <c r="A268" s="58"/>
      <c r="C268" s="381"/>
      <c r="E268" s="52"/>
      <c r="G268" s="52"/>
      <c r="I268" s="163"/>
    </row>
    <row r="269" spans="1:9" s="37" customFormat="1" ht="15.75">
      <c r="A269" s="58"/>
      <c r="C269" s="381"/>
      <c r="E269" s="52"/>
      <c r="G269" s="52"/>
      <c r="I269" s="163"/>
    </row>
    <row r="270" spans="1:9" s="37" customFormat="1" ht="15.75">
      <c r="A270" s="58"/>
      <c r="C270" s="381"/>
      <c r="E270" s="52"/>
      <c r="G270" s="52"/>
      <c r="I270" s="163"/>
    </row>
    <row r="271" spans="1:9" s="37" customFormat="1" ht="15.75">
      <c r="A271" s="58"/>
      <c r="C271" s="381"/>
      <c r="E271" s="52"/>
      <c r="G271" s="52"/>
      <c r="I271" s="163"/>
    </row>
    <row r="272" spans="1:9" s="37" customFormat="1" ht="15.75">
      <c r="A272" s="58"/>
      <c r="C272" s="381"/>
      <c r="E272" s="52"/>
      <c r="G272" s="52"/>
      <c r="I272" s="163"/>
    </row>
    <row r="273" spans="1:9" s="37" customFormat="1" ht="15.75">
      <c r="A273" s="58"/>
      <c r="C273" s="381"/>
      <c r="E273" s="52"/>
      <c r="G273" s="52"/>
      <c r="I273" s="163"/>
    </row>
    <row r="274" spans="1:9" s="37" customFormat="1" ht="15.75">
      <c r="A274" s="58"/>
      <c r="C274" s="381"/>
      <c r="E274" s="52"/>
      <c r="G274" s="52"/>
      <c r="I274" s="163"/>
    </row>
    <row r="275" spans="1:9" s="37" customFormat="1" ht="15.75">
      <c r="A275" s="58"/>
      <c r="C275" s="381"/>
      <c r="E275" s="52"/>
      <c r="G275" s="52"/>
      <c r="I275" s="163"/>
    </row>
    <row r="276" spans="1:9" s="37" customFormat="1" ht="15.75">
      <c r="A276" s="58"/>
      <c r="C276" s="381"/>
      <c r="E276" s="52"/>
      <c r="G276" s="52"/>
      <c r="I276" s="163"/>
    </row>
    <row r="277" spans="1:9" s="37" customFormat="1" ht="15.75">
      <c r="A277" s="58"/>
      <c r="C277" s="381"/>
      <c r="E277" s="52"/>
      <c r="G277" s="52"/>
      <c r="I277" s="163"/>
    </row>
    <row r="278" spans="1:9" s="37" customFormat="1" ht="15.75">
      <c r="A278" s="58"/>
      <c r="C278" s="381"/>
      <c r="E278" s="52"/>
      <c r="G278" s="52"/>
      <c r="I278" s="163"/>
    </row>
    <row r="279" spans="1:9" s="37" customFormat="1" ht="15.75">
      <c r="A279" s="58"/>
      <c r="C279" s="381"/>
      <c r="E279" s="52"/>
      <c r="G279" s="52"/>
      <c r="I279" s="163"/>
    </row>
    <row r="280" spans="1:9" s="37" customFormat="1" ht="15.75">
      <c r="A280" s="58"/>
      <c r="C280" s="381"/>
      <c r="E280" s="52"/>
      <c r="G280" s="52"/>
      <c r="I280" s="163"/>
    </row>
    <row r="281" spans="1:9" s="37" customFormat="1" ht="15.75">
      <c r="A281" s="58"/>
      <c r="C281" s="381"/>
      <c r="E281" s="52"/>
      <c r="G281" s="52"/>
      <c r="I281" s="163"/>
    </row>
    <row r="282" spans="1:9" s="37" customFormat="1" ht="15.75">
      <c r="A282" s="58"/>
      <c r="C282" s="381"/>
      <c r="E282" s="52"/>
      <c r="G282" s="52"/>
      <c r="I282" s="163"/>
    </row>
    <row r="283" spans="1:9" s="37" customFormat="1" ht="15.75">
      <c r="A283" s="58"/>
      <c r="C283" s="381"/>
      <c r="E283" s="52"/>
      <c r="G283" s="52"/>
      <c r="I283" s="163"/>
    </row>
    <row r="284" spans="1:9" s="37" customFormat="1" ht="15.75">
      <c r="A284" s="58"/>
      <c r="C284" s="381"/>
      <c r="E284" s="52"/>
      <c r="G284" s="52"/>
      <c r="I284" s="163"/>
    </row>
    <row r="285" spans="1:9" s="37" customFormat="1" ht="15.75">
      <c r="A285" s="58"/>
      <c r="C285" s="381"/>
      <c r="E285" s="52"/>
      <c r="G285" s="52"/>
      <c r="I285" s="163"/>
    </row>
    <row r="286" spans="1:9" s="37" customFormat="1" ht="15.75">
      <c r="A286" s="58"/>
      <c r="C286" s="381"/>
      <c r="E286" s="52"/>
      <c r="G286" s="52"/>
      <c r="I286" s="163"/>
    </row>
    <row r="287" spans="1:9" s="37" customFormat="1" ht="15.75">
      <c r="A287" s="58"/>
      <c r="C287" s="381"/>
      <c r="E287" s="52"/>
      <c r="G287" s="52"/>
      <c r="I287" s="163"/>
    </row>
    <row r="288" spans="1:9" s="37" customFormat="1" ht="15.75">
      <c r="A288" s="58"/>
      <c r="C288" s="381"/>
      <c r="E288" s="52"/>
      <c r="G288" s="52"/>
      <c r="I288" s="163"/>
    </row>
    <row r="289" spans="1:9" s="37" customFormat="1" ht="15.75">
      <c r="A289" s="58"/>
      <c r="C289" s="381"/>
      <c r="E289" s="52"/>
      <c r="G289" s="52"/>
      <c r="I289" s="163"/>
    </row>
    <row r="290" spans="1:9" s="37" customFormat="1" ht="15.75">
      <c r="A290" s="58"/>
      <c r="C290" s="381"/>
      <c r="E290" s="52"/>
      <c r="G290" s="52"/>
      <c r="I290" s="163"/>
    </row>
    <row r="291" spans="1:9" s="37" customFormat="1" ht="15.75">
      <c r="A291" s="58"/>
      <c r="C291" s="381"/>
      <c r="E291" s="52"/>
      <c r="G291" s="52"/>
      <c r="I291" s="163"/>
    </row>
    <row r="292" spans="1:9" s="37" customFormat="1" ht="15.75">
      <c r="A292" s="58"/>
      <c r="C292" s="381"/>
      <c r="E292" s="52"/>
      <c r="G292" s="52"/>
      <c r="I292" s="163"/>
    </row>
    <row r="293" spans="1:9" s="37" customFormat="1" ht="15.75">
      <c r="A293" s="58"/>
      <c r="C293" s="381"/>
      <c r="E293" s="52"/>
      <c r="G293" s="52"/>
      <c r="I293" s="163"/>
    </row>
    <row r="294" spans="1:9" s="37" customFormat="1" ht="15.75">
      <c r="A294" s="58"/>
      <c r="C294" s="381"/>
      <c r="E294" s="52"/>
      <c r="G294" s="52"/>
      <c r="I294" s="163"/>
    </row>
    <row r="295" spans="1:9" s="37" customFormat="1" ht="15.75">
      <c r="A295" s="58"/>
      <c r="C295" s="381"/>
      <c r="E295" s="52"/>
      <c r="G295" s="52"/>
      <c r="I295" s="163"/>
    </row>
    <row r="296" spans="1:9" s="37" customFormat="1" ht="15.75">
      <c r="A296" s="58"/>
      <c r="C296" s="381"/>
      <c r="E296" s="52"/>
      <c r="G296" s="52"/>
      <c r="I296" s="163"/>
    </row>
    <row r="297" spans="1:9" s="37" customFormat="1" ht="15.75">
      <c r="A297" s="58"/>
      <c r="C297" s="381"/>
      <c r="E297" s="52"/>
      <c r="G297" s="52"/>
      <c r="I297" s="163"/>
    </row>
    <row r="298" spans="1:9" s="37" customFormat="1" ht="15.75">
      <c r="A298" s="58"/>
      <c r="C298" s="381"/>
      <c r="E298" s="52"/>
      <c r="G298" s="52"/>
      <c r="I298" s="163"/>
    </row>
    <row r="299" spans="1:9" s="37" customFormat="1" ht="15.75">
      <c r="A299" s="58"/>
      <c r="C299" s="381"/>
      <c r="E299" s="52"/>
      <c r="G299" s="52"/>
      <c r="I299" s="163"/>
    </row>
    <row r="300" spans="1:9" s="37" customFormat="1" ht="15.75">
      <c r="A300" s="58"/>
      <c r="C300" s="381"/>
      <c r="E300" s="52"/>
      <c r="G300" s="52"/>
      <c r="I300" s="163"/>
    </row>
    <row r="301" spans="1:9" s="37" customFormat="1" ht="15.75">
      <c r="A301" s="58"/>
      <c r="C301" s="381"/>
      <c r="E301" s="52"/>
      <c r="G301" s="52"/>
      <c r="I301" s="163"/>
    </row>
    <row r="302" spans="1:9" s="37" customFormat="1" ht="15.75">
      <c r="A302" s="58"/>
      <c r="C302" s="381"/>
      <c r="E302" s="52"/>
      <c r="G302" s="52"/>
      <c r="I302" s="163"/>
    </row>
    <row r="303" spans="1:9" s="37" customFormat="1" ht="15.75">
      <c r="A303" s="58"/>
      <c r="C303" s="381"/>
      <c r="E303" s="52"/>
      <c r="G303" s="52"/>
      <c r="I303" s="163"/>
    </row>
    <row r="304" spans="1:9" s="37" customFormat="1" ht="15.75">
      <c r="A304" s="58"/>
      <c r="C304" s="381"/>
      <c r="E304" s="52"/>
      <c r="G304" s="52"/>
      <c r="I304" s="163"/>
    </row>
    <row r="305" spans="1:9" s="37" customFormat="1" ht="15.75">
      <c r="A305" s="58"/>
      <c r="C305" s="381"/>
      <c r="E305" s="52"/>
      <c r="G305" s="52"/>
      <c r="I305" s="163"/>
    </row>
    <row r="306" spans="1:9" s="37" customFormat="1" ht="15.75">
      <c r="A306" s="58"/>
      <c r="C306" s="381"/>
      <c r="E306" s="52"/>
      <c r="G306" s="52"/>
      <c r="I306" s="163"/>
    </row>
    <row r="307" spans="1:9" s="37" customFormat="1" ht="15.75">
      <c r="A307" s="58"/>
      <c r="C307" s="381"/>
      <c r="E307" s="52"/>
      <c r="G307" s="52"/>
      <c r="I307" s="163"/>
    </row>
    <row r="308" spans="1:9" s="37" customFormat="1" ht="15.75">
      <c r="A308" s="58"/>
      <c r="C308" s="381"/>
      <c r="E308" s="52"/>
      <c r="G308" s="52"/>
      <c r="I308" s="163"/>
    </row>
    <row r="309" spans="1:9" s="37" customFormat="1" ht="15.75">
      <c r="A309" s="58"/>
      <c r="C309" s="381"/>
      <c r="E309" s="52"/>
      <c r="G309" s="52"/>
      <c r="I309" s="163"/>
    </row>
    <row r="310" spans="1:9" s="37" customFormat="1" ht="15.75">
      <c r="A310" s="58"/>
      <c r="C310" s="381"/>
      <c r="E310" s="52"/>
      <c r="G310" s="52"/>
      <c r="I310" s="163"/>
    </row>
    <row r="311" spans="1:9" s="37" customFormat="1" ht="15.75">
      <c r="A311" s="58"/>
      <c r="C311" s="381"/>
      <c r="E311" s="52"/>
      <c r="G311" s="52"/>
      <c r="I311" s="163"/>
    </row>
    <row r="312" spans="1:9" s="37" customFormat="1" ht="15.75">
      <c r="A312" s="58"/>
      <c r="C312" s="381"/>
      <c r="E312" s="52"/>
      <c r="G312" s="52"/>
      <c r="I312" s="163"/>
    </row>
    <row r="313" spans="1:9" s="37" customFormat="1" ht="15.75">
      <c r="A313" s="58"/>
      <c r="C313" s="381"/>
      <c r="E313" s="52"/>
      <c r="G313" s="52"/>
      <c r="I313" s="163"/>
    </row>
    <row r="314" spans="1:9" s="37" customFormat="1" ht="15.75">
      <c r="A314" s="58"/>
      <c r="C314" s="381"/>
      <c r="E314" s="52"/>
      <c r="G314" s="52"/>
      <c r="I314" s="163"/>
    </row>
    <row r="315" spans="1:9" s="37" customFormat="1" ht="15.75">
      <c r="A315" s="58"/>
      <c r="C315" s="381"/>
      <c r="E315" s="52"/>
      <c r="G315" s="52"/>
      <c r="I315" s="163"/>
    </row>
    <row r="316" spans="1:9" s="37" customFormat="1" ht="15.75">
      <c r="A316" s="58"/>
      <c r="C316" s="381"/>
      <c r="E316" s="52"/>
      <c r="G316" s="52"/>
      <c r="I316" s="163"/>
    </row>
    <row r="317" spans="1:9" s="37" customFormat="1" ht="15.75">
      <c r="A317" s="58"/>
      <c r="C317" s="381"/>
      <c r="E317" s="52"/>
      <c r="G317" s="52"/>
      <c r="I317" s="163"/>
    </row>
    <row r="318" spans="1:9" s="37" customFormat="1" ht="15.75">
      <c r="A318" s="58"/>
      <c r="C318" s="381"/>
      <c r="E318" s="52"/>
      <c r="G318" s="52"/>
      <c r="I318" s="163"/>
    </row>
    <row r="319" spans="1:9" s="37" customFormat="1" ht="15.75">
      <c r="A319" s="58"/>
      <c r="C319" s="381"/>
      <c r="E319" s="52"/>
      <c r="G319" s="52"/>
      <c r="I319" s="163"/>
    </row>
    <row r="320" spans="1:9" s="37" customFormat="1" ht="15.75">
      <c r="A320" s="58"/>
      <c r="C320" s="381"/>
      <c r="E320" s="52"/>
      <c r="G320" s="52"/>
      <c r="I320" s="163"/>
    </row>
    <row r="321" spans="1:9" s="37" customFormat="1" ht="15.75">
      <c r="A321" s="58"/>
      <c r="C321" s="381"/>
      <c r="E321" s="52"/>
      <c r="G321" s="52"/>
      <c r="I321" s="163"/>
    </row>
    <row r="322" spans="1:9" s="37" customFormat="1" ht="15.75">
      <c r="A322" s="58"/>
      <c r="C322" s="381"/>
      <c r="E322" s="52"/>
      <c r="G322" s="52"/>
      <c r="I322" s="163"/>
    </row>
    <row r="323" spans="1:9" s="37" customFormat="1" ht="15.75">
      <c r="A323" s="58"/>
      <c r="C323" s="381"/>
      <c r="E323" s="52"/>
      <c r="G323" s="52"/>
      <c r="I323" s="163"/>
    </row>
    <row r="324" spans="1:9" s="37" customFormat="1" ht="15.75">
      <c r="A324" s="58"/>
      <c r="C324" s="381"/>
      <c r="E324" s="52"/>
      <c r="G324" s="52"/>
      <c r="I324" s="163"/>
    </row>
    <row r="325" spans="1:9" s="37" customFormat="1" ht="15.75">
      <c r="A325" s="58"/>
      <c r="C325" s="381"/>
      <c r="E325" s="52"/>
      <c r="G325" s="52"/>
      <c r="I325" s="163"/>
    </row>
    <row r="326" spans="1:9" s="37" customFormat="1" ht="15.75">
      <c r="A326" s="58"/>
      <c r="C326" s="381"/>
      <c r="E326" s="52"/>
      <c r="G326" s="52"/>
      <c r="I326" s="163"/>
    </row>
    <row r="327" spans="1:9" s="37" customFormat="1" ht="15.75">
      <c r="A327" s="58"/>
      <c r="C327" s="381"/>
      <c r="E327" s="52"/>
      <c r="G327" s="52"/>
      <c r="I327" s="163"/>
    </row>
    <row r="328" spans="1:9" s="37" customFormat="1" ht="15.75">
      <c r="A328" s="58"/>
      <c r="C328" s="381"/>
      <c r="E328" s="52"/>
      <c r="G328" s="52"/>
      <c r="I328" s="163"/>
    </row>
    <row r="329" spans="1:9" s="37" customFormat="1" ht="15.75">
      <c r="A329" s="58"/>
      <c r="C329" s="381"/>
      <c r="E329" s="52"/>
      <c r="G329" s="52"/>
      <c r="I329" s="163"/>
    </row>
    <row r="330" spans="1:9" s="37" customFormat="1" ht="15.75">
      <c r="A330" s="58"/>
      <c r="C330" s="381"/>
      <c r="E330" s="52"/>
      <c r="G330" s="52"/>
      <c r="I330" s="163"/>
    </row>
    <row r="331" spans="1:9" s="37" customFormat="1" ht="15.75">
      <c r="A331" s="58"/>
      <c r="C331" s="381"/>
      <c r="E331" s="52"/>
      <c r="G331" s="52"/>
      <c r="I331" s="163"/>
    </row>
    <row r="332" spans="1:9" s="37" customFormat="1" ht="15.75">
      <c r="A332" s="58"/>
      <c r="C332" s="381"/>
      <c r="E332" s="52"/>
      <c r="G332" s="52"/>
      <c r="I332" s="163"/>
    </row>
    <row r="333" spans="1:9" s="37" customFormat="1" ht="15.75">
      <c r="A333" s="58"/>
      <c r="C333" s="381"/>
      <c r="E333" s="52"/>
      <c r="G333" s="52"/>
      <c r="I333" s="163"/>
    </row>
    <row r="334" spans="1:9" s="37" customFormat="1" ht="15.75">
      <c r="A334" s="58"/>
      <c r="C334" s="381"/>
      <c r="E334" s="52"/>
      <c r="G334" s="52"/>
      <c r="I334" s="163"/>
    </row>
    <row r="335" spans="1:9" s="37" customFormat="1" ht="15.75">
      <c r="A335" s="58"/>
      <c r="C335" s="381"/>
      <c r="E335" s="52"/>
      <c r="G335" s="52"/>
      <c r="I335" s="163"/>
    </row>
    <row r="336" spans="1:9" s="37" customFormat="1" ht="15.75">
      <c r="A336" s="58"/>
      <c r="C336" s="381"/>
      <c r="E336" s="52"/>
      <c r="G336" s="52"/>
      <c r="I336" s="163"/>
    </row>
    <row r="337" spans="1:9" s="37" customFormat="1" ht="15.75">
      <c r="A337" s="58"/>
      <c r="C337" s="381"/>
      <c r="E337" s="52"/>
      <c r="G337" s="52"/>
      <c r="I337" s="163"/>
    </row>
    <row r="338" spans="1:9" s="37" customFormat="1" ht="15.75">
      <c r="A338" s="58"/>
      <c r="C338" s="381"/>
      <c r="E338" s="52"/>
      <c r="G338" s="52"/>
      <c r="I338" s="163"/>
    </row>
    <row r="339" spans="1:9" s="37" customFormat="1" ht="15.75">
      <c r="A339" s="58"/>
      <c r="C339" s="381"/>
      <c r="E339" s="52"/>
      <c r="G339" s="52"/>
      <c r="I339" s="163"/>
    </row>
    <row r="340" spans="1:9" s="37" customFormat="1" ht="15.75">
      <c r="A340" s="58"/>
      <c r="C340" s="381"/>
      <c r="E340" s="52"/>
      <c r="G340" s="52"/>
      <c r="I340" s="163"/>
    </row>
    <row r="341" spans="1:9" s="37" customFormat="1" ht="15.75">
      <c r="A341" s="58"/>
      <c r="C341" s="381"/>
      <c r="E341" s="52"/>
      <c r="G341" s="52"/>
      <c r="I341" s="163"/>
    </row>
    <row r="342" spans="1:9" s="37" customFormat="1" ht="15.75">
      <c r="A342" s="58"/>
      <c r="C342" s="381"/>
      <c r="E342" s="52"/>
      <c r="G342" s="52"/>
      <c r="I342" s="163"/>
    </row>
    <row r="343" spans="1:9" s="37" customFormat="1" ht="15.75">
      <c r="A343" s="58"/>
      <c r="C343" s="381"/>
      <c r="E343" s="52"/>
      <c r="G343" s="52"/>
      <c r="I343" s="163"/>
    </row>
    <row r="344" spans="1:9" s="37" customFormat="1" ht="15.75">
      <c r="A344" s="58"/>
      <c r="C344" s="381"/>
      <c r="E344" s="52"/>
      <c r="G344" s="52"/>
      <c r="I344" s="163"/>
    </row>
    <row r="345" spans="1:9" s="37" customFormat="1" ht="15.75">
      <c r="A345" s="58"/>
      <c r="C345" s="381"/>
      <c r="E345" s="52"/>
      <c r="G345" s="52"/>
      <c r="I345" s="163"/>
    </row>
    <row r="346" spans="1:9" s="37" customFormat="1" ht="15.75">
      <c r="A346" s="58"/>
      <c r="C346" s="381"/>
      <c r="E346" s="52"/>
      <c r="G346" s="52"/>
      <c r="I346" s="163"/>
    </row>
    <row r="347" spans="1:9" s="37" customFormat="1" ht="15.75">
      <c r="A347" s="58"/>
      <c r="C347" s="381"/>
      <c r="E347" s="52"/>
      <c r="G347" s="52"/>
      <c r="I347" s="163"/>
    </row>
    <row r="348" spans="1:9" s="37" customFormat="1" ht="15.75">
      <c r="A348" s="58"/>
      <c r="C348" s="381"/>
      <c r="E348" s="52"/>
      <c r="G348" s="52"/>
      <c r="I348" s="163"/>
    </row>
    <row r="349" spans="1:9" s="37" customFormat="1" ht="15.75">
      <c r="A349" s="58"/>
      <c r="C349" s="381"/>
      <c r="E349" s="52"/>
      <c r="G349" s="52"/>
      <c r="I349" s="163"/>
    </row>
    <row r="350" spans="1:9" s="37" customFormat="1" ht="15.75">
      <c r="A350" s="58"/>
      <c r="C350" s="381"/>
      <c r="E350" s="52"/>
      <c r="G350" s="52"/>
      <c r="I350" s="163"/>
    </row>
    <row r="351" spans="1:9" s="37" customFormat="1" ht="15.75">
      <c r="A351" s="58"/>
      <c r="C351" s="381"/>
      <c r="E351" s="52"/>
      <c r="G351" s="52"/>
      <c r="I351" s="163"/>
    </row>
    <row r="352" spans="1:9" s="37" customFormat="1" ht="15.75">
      <c r="A352" s="58"/>
      <c r="C352" s="381"/>
      <c r="E352" s="52"/>
      <c r="G352" s="52"/>
      <c r="I352" s="163"/>
    </row>
    <row r="353" spans="1:9" s="37" customFormat="1" ht="15.75">
      <c r="A353" s="58"/>
      <c r="C353" s="381"/>
      <c r="E353" s="52"/>
      <c r="G353" s="52"/>
      <c r="I353" s="163"/>
    </row>
    <row r="354" spans="1:9" s="37" customFormat="1" ht="15.75">
      <c r="A354" s="58"/>
      <c r="C354" s="381"/>
      <c r="E354" s="52"/>
      <c r="G354" s="52"/>
      <c r="I354" s="163"/>
    </row>
    <row r="355" spans="1:9" s="37" customFormat="1" ht="15.75">
      <c r="A355" s="58"/>
      <c r="C355" s="381"/>
      <c r="E355" s="52"/>
      <c r="G355" s="52"/>
      <c r="I355" s="163"/>
    </row>
    <row r="356" spans="1:9" s="37" customFormat="1" ht="15.75">
      <c r="A356" s="58"/>
      <c r="C356" s="381"/>
      <c r="E356" s="52"/>
      <c r="G356" s="52"/>
      <c r="I356" s="163"/>
    </row>
    <row r="357" spans="1:9" s="37" customFormat="1" ht="15.75">
      <c r="A357" s="58"/>
      <c r="C357" s="381"/>
      <c r="E357" s="52"/>
      <c r="G357" s="52"/>
      <c r="I357" s="163"/>
    </row>
    <row r="358" spans="1:9" s="37" customFormat="1" ht="15.75">
      <c r="A358" s="58"/>
      <c r="C358" s="381"/>
      <c r="E358" s="52"/>
      <c r="G358" s="52"/>
      <c r="I358" s="163"/>
    </row>
    <row r="359" spans="1:9" s="37" customFormat="1" ht="15.75">
      <c r="A359" s="58"/>
      <c r="C359" s="381"/>
      <c r="E359" s="52"/>
      <c r="G359" s="52"/>
      <c r="I359" s="163"/>
    </row>
    <row r="360" spans="1:9" s="37" customFormat="1" ht="15.75">
      <c r="A360" s="58"/>
      <c r="C360" s="381"/>
      <c r="E360" s="52"/>
      <c r="G360" s="52"/>
      <c r="I360" s="163"/>
    </row>
    <row r="361" spans="1:9" s="37" customFormat="1" ht="15.75">
      <c r="A361" s="58"/>
      <c r="C361" s="381"/>
      <c r="E361" s="52"/>
      <c r="G361" s="52"/>
      <c r="I361" s="163"/>
    </row>
    <row r="362" spans="1:9" s="37" customFormat="1" ht="15.75">
      <c r="A362" s="58"/>
      <c r="C362" s="381"/>
      <c r="E362" s="52"/>
      <c r="G362" s="52"/>
      <c r="I362" s="163"/>
    </row>
    <row r="363" spans="1:9" s="37" customFormat="1" ht="15.75">
      <c r="A363" s="58"/>
      <c r="C363" s="381"/>
      <c r="E363" s="52"/>
      <c r="G363" s="52"/>
      <c r="I363" s="163"/>
    </row>
    <row r="364" spans="1:9" s="37" customFormat="1" ht="15.75">
      <c r="A364" s="58"/>
      <c r="C364" s="381"/>
      <c r="E364" s="52"/>
      <c r="G364" s="52"/>
      <c r="I364" s="163"/>
    </row>
    <row r="365" spans="1:9" s="37" customFormat="1" ht="15.75">
      <c r="A365" s="58"/>
      <c r="C365" s="381"/>
      <c r="E365" s="52"/>
      <c r="G365" s="52"/>
      <c r="I365" s="163"/>
    </row>
    <row r="366" spans="1:9" s="37" customFormat="1" ht="15.75">
      <c r="A366" s="58"/>
      <c r="C366" s="381"/>
      <c r="E366" s="52"/>
      <c r="G366" s="52"/>
      <c r="I366" s="163"/>
    </row>
    <row r="367" spans="1:9" s="37" customFormat="1" ht="15.75">
      <c r="A367" s="58"/>
      <c r="C367" s="381"/>
      <c r="E367" s="52"/>
      <c r="G367" s="52"/>
      <c r="I367" s="163"/>
    </row>
    <row r="368" spans="1:9" s="37" customFormat="1" ht="15.75">
      <c r="A368" s="58"/>
      <c r="C368" s="381"/>
      <c r="E368" s="52"/>
      <c r="G368" s="52"/>
      <c r="I368" s="163"/>
    </row>
    <row r="369" spans="1:9" s="37" customFormat="1" ht="15.75">
      <c r="A369" s="58"/>
      <c r="C369" s="381"/>
      <c r="E369" s="52"/>
      <c r="G369" s="52"/>
      <c r="I369" s="163"/>
    </row>
    <row r="370" spans="1:9" s="37" customFormat="1" ht="15.75">
      <c r="A370" s="58"/>
      <c r="C370" s="381"/>
      <c r="E370" s="52"/>
      <c r="G370" s="52"/>
      <c r="I370" s="163"/>
    </row>
    <row r="371" spans="1:9" s="37" customFormat="1" ht="15.75">
      <c r="A371" s="58"/>
      <c r="C371" s="381"/>
      <c r="E371" s="52"/>
      <c r="G371" s="52"/>
      <c r="I371" s="163"/>
    </row>
    <row r="372" spans="1:9" s="37" customFormat="1" ht="15.75">
      <c r="A372" s="58"/>
      <c r="C372" s="381"/>
      <c r="E372" s="52"/>
      <c r="G372" s="52"/>
      <c r="I372" s="163"/>
    </row>
    <row r="373" spans="1:9" s="37" customFormat="1" ht="15.75">
      <c r="A373" s="58"/>
      <c r="C373" s="381"/>
      <c r="E373" s="52"/>
      <c r="G373" s="52"/>
      <c r="I373" s="163"/>
    </row>
    <row r="374" spans="1:9" s="37" customFormat="1" ht="15.75">
      <c r="A374" s="58"/>
      <c r="C374" s="381"/>
      <c r="E374" s="52"/>
      <c r="G374" s="52"/>
      <c r="I374" s="163"/>
    </row>
    <row r="375" spans="1:9" s="37" customFormat="1" ht="15.75">
      <c r="A375" s="58"/>
      <c r="C375" s="381"/>
      <c r="E375" s="52"/>
      <c r="G375" s="52"/>
      <c r="I375" s="163"/>
    </row>
    <row r="376" spans="1:9" s="37" customFormat="1" ht="15.75">
      <c r="A376" s="58"/>
      <c r="C376" s="381"/>
      <c r="E376" s="52"/>
      <c r="G376" s="52"/>
      <c r="I376" s="163"/>
    </row>
    <row r="377" spans="1:9" s="37" customFormat="1" ht="15.75">
      <c r="A377" s="58"/>
      <c r="C377" s="381"/>
      <c r="E377" s="52"/>
      <c r="G377" s="52"/>
      <c r="I377" s="163"/>
    </row>
    <row r="378" spans="1:9" s="37" customFormat="1" ht="15.75">
      <c r="A378" s="58"/>
      <c r="C378" s="381"/>
      <c r="E378" s="52"/>
      <c r="G378" s="52"/>
      <c r="I378" s="163"/>
    </row>
    <row r="379" spans="1:9" s="37" customFormat="1" ht="15.75">
      <c r="A379" s="58"/>
      <c r="C379" s="381"/>
      <c r="E379" s="52"/>
      <c r="G379" s="52"/>
      <c r="I379" s="163"/>
    </row>
    <row r="380" spans="1:9" s="37" customFormat="1" ht="15.75">
      <c r="A380" s="58"/>
      <c r="C380" s="381"/>
      <c r="E380" s="52"/>
      <c r="G380" s="52"/>
      <c r="I380" s="163"/>
    </row>
    <row r="381" spans="1:9" s="37" customFormat="1" ht="15.75">
      <c r="A381" s="58"/>
      <c r="C381" s="381"/>
      <c r="E381" s="52"/>
      <c r="G381" s="52"/>
      <c r="I381" s="163"/>
    </row>
    <row r="382" spans="1:9" s="37" customFormat="1" ht="15.75">
      <c r="A382" s="58"/>
      <c r="C382" s="381"/>
      <c r="E382" s="52"/>
      <c r="G382" s="52"/>
      <c r="I382" s="163"/>
    </row>
    <row r="383" spans="1:9" s="37" customFormat="1" ht="15.75">
      <c r="A383" s="58"/>
      <c r="C383" s="381"/>
      <c r="E383" s="52"/>
      <c r="G383" s="52"/>
      <c r="I383" s="163"/>
    </row>
    <row r="384" spans="1:9" s="37" customFormat="1" ht="15.75">
      <c r="A384" s="58"/>
      <c r="C384" s="381"/>
      <c r="E384" s="52"/>
      <c r="G384" s="52"/>
      <c r="I384" s="163"/>
    </row>
    <row r="385" spans="1:9" s="37" customFormat="1" ht="15.75">
      <c r="A385" s="58"/>
      <c r="C385" s="381"/>
      <c r="E385" s="52"/>
      <c r="G385" s="52"/>
      <c r="I385" s="163"/>
    </row>
    <row r="386" spans="1:9" s="37" customFormat="1" ht="15.75">
      <c r="A386" s="58"/>
      <c r="C386" s="381"/>
      <c r="E386" s="52"/>
      <c r="G386" s="52"/>
      <c r="I386" s="163"/>
    </row>
    <row r="387" spans="1:9" s="37" customFormat="1" ht="15.75">
      <c r="A387" s="58"/>
      <c r="C387" s="381"/>
      <c r="E387" s="52"/>
      <c r="G387" s="52"/>
      <c r="I387" s="163"/>
    </row>
    <row r="388" spans="1:9" s="37" customFormat="1" ht="15.75">
      <c r="A388" s="58"/>
      <c r="C388" s="381"/>
      <c r="E388" s="52"/>
      <c r="G388" s="52"/>
      <c r="I388" s="163"/>
    </row>
    <row r="389" spans="1:9" s="37" customFormat="1" ht="15.75">
      <c r="A389" s="58"/>
      <c r="C389" s="381"/>
      <c r="E389" s="52"/>
      <c r="G389" s="52"/>
      <c r="I389" s="163"/>
    </row>
    <row r="390" spans="1:9" s="37" customFormat="1" ht="15.75">
      <c r="A390" s="58"/>
      <c r="C390" s="381"/>
      <c r="E390" s="52"/>
      <c r="G390" s="52"/>
      <c r="I390" s="163"/>
    </row>
    <row r="391" spans="1:9" s="37" customFormat="1" ht="15.75">
      <c r="A391" s="58"/>
      <c r="C391" s="381"/>
      <c r="E391" s="52"/>
      <c r="G391" s="52"/>
      <c r="I391" s="163"/>
    </row>
    <row r="392" spans="1:9" s="37" customFormat="1" ht="15.75">
      <c r="A392" s="58"/>
      <c r="C392" s="381"/>
      <c r="E392" s="52"/>
      <c r="G392" s="52"/>
      <c r="I392" s="163"/>
    </row>
    <row r="393" spans="1:9" s="37" customFormat="1" ht="15.75">
      <c r="A393" s="58"/>
      <c r="C393" s="381"/>
      <c r="E393" s="52"/>
      <c r="G393" s="52"/>
      <c r="I393" s="163"/>
    </row>
    <row r="394" spans="1:9" s="37" customFormat="1" ht="15.75">
      <c r="A394" s="58"/>
      <c r="C394" s="381"/>
      <c r="E394" s="52"/>
      <c r="G394" s="52"/>
      <c r="I394" s="163"/>
    </row>
    <row r="395" spans="1:9" s="37" customFormat="1" ht="15.75">
      <c r="A395" s="58"/>
      <c r="C395" s="381"/>
      <c r="E395" s="52"/>
      <c r="G395" s="52"/>
      <c r="I395" s="163"/>
    </row>
    <row r="396" spans="1:9" s="37" customFormat="1" ht="15.75">
      <c r="A396" s="58"/>
      <c r="C396" s="381"/>
      <c r="E396" s="52"/>
      <c r="G396" s="52"/>
      <c r="I396" s="163"/>
    </row>
    <row r="397" spans="1:9" s="37" customFormat="1" ht="15.75">
      <c r="A397" s="58"/>
      <c r="C397" s="381"/>
      <c r="E397" s="52"/>
      <c r="G397" s="52"/>
      <c r="I397" s="163"/>
    </row>
    <row r="398" spans="1:9" s="37" customFormat="1" ht="15.75">
      <c r="A398" s="58"/>
      <c r="C398" s="381"/>
      <c r="E398" s="52"/>
      <c r="G398" s="52"/>
      <c r="I398" s="163"/>
    </row>
    <row r="399" spans="1:9" s="37" customFormat="1" ht="15.75">
      <c r="A399" s="58"/>
      <c r="C399" s="381"/>
      <c r="E399" s="52"/>
      <c r="G399" s="52"/>
      <c r="I399" s="163"/>
    </row>
    <row r="400" spans="1:9" s="37" customFormat="1" ht="15.75">
      <c r="A400" s="58"/>
      <c r="C400" s="381"/>
      <c r="E400" s="52"/>
      <c r="G400" s="52"/>
      <c r="I400" s="163"/>
    </row>
    <row r="401" spans="1:9" s="37" customFormat="1" ht="15.75">
      <c r="A401" s="58"/>
      <c r="C401" s="381"/>
      <c r="E401" s="52"/>
      <c r="G401" s="52"/>
      <c r="I401" s="163"/>
    </row>
    <row r="402" spans="1:9" s="37" customFormat="1" ht="15.75">
      <c r="A402" s="58"/>
      <c r="C402" s="381"/>
      <c r="E402" s="52"/>
      <c r="G402" s="52"/>
      <c r="I402" s="163"/>
    </row>
    <row r="403" spans="1:9" s="37" customFormat="1" ht="15.75">
      <c r="A403" s="58"/>
      <c r="C403" s="381"/>
      <c r="E403" s="52"/>
      <c r="G403" s="52"/>
      <c r="I403" s="163"/>
    </row>
    <row r="404" spans="1:9" s="37" customFormat="1" ht="15.75">
      <c r="A404" s="58"/>
      <c r="C404" s="381"/>
      <c r="E404" s="52"/>
      <c r="G404" s="52"/>
      <c r="I404" s="163"/>
    </row>
    <row r="405" spans="1:9" s="37" customFormat="1" ht="15.75">
      <c r="A405" s="58"/>
      <c r="C405" s="381"/>
      <c r="E405" s="52"/>
      <c r="G405" s="52"/>
      <c r="I405" s="163"/>
    </row>
    <row r="406" spans="1:9" s="37" customFormat="1" ht="15.75">
      <c r="A406" s="58"/>
      <c r="C406" s="381"/>
      <c r="E406" s="52"/>
      <c r="G406" s="52"/>
      <c r="I406" s="163"/>
    </row>
    <row r="407" spans="1:9" s="37" customFormat="1" ht="15.75">
      <c r="A407" s="58"/>
      <c r="C407" s="381"/>
      <c r="E407" s="52"/>
      <c r="G407" s="52"/>
      <c r="I407" s="163"/>
    </row>
    <row r="408" spans="1:9" s="37" customFormat="1" ht="15.75">
      <c r="A408" s="58"/>
      <c r="C408" s="381"/>
      <c r="E408" s="52"/>
      <c r="G408" s="52"/>
      <c r="I408" s="163"/>
    </row>
    <row r="409" spans="1:9" s="37" customFormat="1" ht="15.75">
      <c r="A409" s="58"/>
      <c r="C409" s="381"/>
      <c r="E409" s="52"/>
      <c r="G409" s="52"/>
      <c r="I409" s="163"/>
    </row>
    <row r="410" spans="1:9" s="37" customFormat="1" ht="15.75">
      <c r="A410" s="58"/>
      <c r="C410" s="381"/>
      <c r="E410" s="52"/>
      <c r="G410" s="52"/>
      <c r="I410" s="163"/>
    </row>
    <row r="411" spans="1:9" s="37" customFormat="1" ht="15.75">
      <c r="A411" s="58"/>
      <c r="C411" s="381"/>
      <c r="E411" s="52"/>
      <c r="G411" s="52"/>
      <c r="I411" s="163"/>
    </row>
    <row r="412" spans="1:9" s="37" customFormat="1" ht="15.75">
      <c r="A412" s="58"/>
      <c r="C412" s="381"/>
      <c r="E412" s="52"/>
      <c r="G412" s="52"/>
      <c r="I412" s="163"/>
    </row>
    <row r="413" spans="1:9" s="37" customFormat="1" ht="15.75">
      <c r="A413" s="58"/>
      <c r="C413" s="381"/>
      <c r="E413" s="52"/>
      <c r="G413" s="52"/>
      <c r="I413" s="163"/>
    </row>
    <row r="414" spans="1:9" s="37" customFormat="1" ht="15.75">
      <c r="A414" s="58"/>
      <c r="C414" s="381"/>
      <c r="E414" s="52"/>
      <c r="G414" s="52"/>
      <c r="I414" s="163"/>
    </row>
    <row r="415" spans="1:9" s="37" customFormat="1" ht="15.75">
      <c r="A415" s="58"/>
      <c r="C415" s="381"/>
      <c r="E415" s="52"/>
      <c r="G415" s="52"/>
      <c r="I415" s="163"/>
    </row>
    <row r="416" spans="1:9" s="37" customFormat="1" ht="15.75">
      <c r="A416" s="58"/>
      <c r="C416" s="381"/>
      <c r="E416" s="52"/>
      <c r="G416" s="52"/>
      <c r="I416" s="163"/>
    </row>
    <row r="417" spans="1:9" s="37" customFormat="1" ht="15.75">
      <c r="A417" s="58"/>
      <c r="C417" s="381"/>
      <c r="E417" s="52"/>
      <c r="G417" s="52"/>
      <c r="I417" s="163"/>
    </row>
    <row r="418" spans="1:9" s="37" customFormat="1" ht="15.75">
      <c r="A418" s="58"/>
      <c r="C418" s="381"/>
      <c r="E418" s="52"/>
      <c r="G418" s="52"/>
      <c r="I418" s="163"/>
    </row>
    <row r="419" spans="1:9" s="37" customFormat="1" ht="15.75">
      <c r="A419" s="58"/>
      <c r="C419" s="381"/>
      <c r="E419" s="52"/>
      <c r="G419" s="52"/>
      <c r="I419" s="163"/>
    </row>
    <row r="420" spans="1:9" s="37" customFormat="1" ht="15.75">
      <c r="A420" s="58"/>
      <c r="C420" s="381"/>
      <c r="E420" s="52"/>
      <c r="G420" s="52"/>
      <c r="I420" s="163"/>
    </row>
    <row r="421" spans="1:9" s="37" customFormat="1" ht="15.75">
      <c r="A421" s="58"/>
      <c r="C421" s="381"/>
      <c r="E421" s="52"/>
      <c r="G421" s="52"/>
      <c r="I421" s="163"/>
    </row>
    <row r="422" spans="1:9" s="37" customFormat="1" ht="15.75">
      <c r="A422" s="58"/>
      <c r="C422" s="381"/>
      <c r="E422" s="52"/>
      <c r="G422" s="52"/>
      <c r="I422" s="163"/>
    </row>
    <row r="423" spans="1:9" s="37" customFormat="1" ht="15.75">
      <c r="A423" s="58"/>
      <c r="C423" s="381"/>
      <c r="E423" s="52"/>
      <c r="G423" s="52"/>
      <c r="I423" s="163"/>
    </row>
    <row r="424" spans="1:9" s="37" customFormat="1" ht="15.75">
      <c r="A424" s="58"/>
      <c r="C424" s="381"/>
      <c r="E424" s="52"/>
      <c r="G424" s="52"/>
      <c r="I424" s="163"/>
    </row>
    <row r="425" spans="1:9" s="37" customFormat="1" ht="15.75">
      <c r="A425" s="58"/>
      <c r="C425" s="381"/>
      <c r="E425" s="52"/>
      <c r="G425" s="52"/>
      <c r="I425" s="163"/>
    </row>
    <row r="426" spans="1:9" s="37" customFormat="1" ht="15.75">
      <c r="A426" s="58"/>
      <c r="C426" s="381"/>
      <c r="E426" s="52"/>
      <c r="G426" s="52"/>
      <c r="I426" s="163"/>
    </row>
    <row r="427" spans="1:9" s="37" customFormat="1" ht="15.75">
      <c r="A427" s="58"/>
      <c r="C427" s="381"/>
      <c r="E427" s="52"/>
      <c r="G427" s="52"/>
      <c r="I427" s="163"/>
    </row>
    <row r="428" spans="1:9" s="37" customFormat="1" ht="15.75">
      <c r="A428" s="58"/>
      <c r="C428" s="381"/>
      <c r="E428" s="52"/>
      <c r="G428" s="52"/>
      <c r="I428" s="163"/>
    </row>
    <row r="429" spans="1:9" s="37" customFormat="1" ht="15.75">
      <c r="A429" s="58"/>
      <c r="C429" s="381"/>
      <c r="E429" s="52"/>
      <c r="G429" s="52"/>
      <c r="I429" s="163"/>
    </row>
    <row r="430" spans="1:9" s="37" customFormat="1" ht="15.75">
      <c r="A430" s="58"/>
      <c r="C430" s="381"/>
      <c r="E430" s="52"/>
      <c r="G430" s="52"/>
      <c r="I430" s="163"/>
    </row>
    <row r="431" spans="1:9" s="37" customFormat="1" ht="15.75">
      <c r="A431" s="58"/>
      <c r="C431" s="381"/>
      <c r="E431" s="52"/>
      <c r="G431" s="52"/>
      <c r="I431" s="163"/>
    </row>
    <row r="432" spans="1:9" s="37" customFormat="1" ht="15.75">
      <c r="A432" s="58"/>
      <c r="C432" s="381"/>
      <c r="E432" s="52"/>
      <c r="G432" s="52"/>
      <c r="I432" s="163"/>
    </row>
    <row r="433" spans="1:9" s="37" customFormat="1" ht="15.75">
      <c r="A433" s="58"/>
      <c r="C433" s="381"/>
      <c r="E433" s="52"/>
      <c r="G433" s="52"/>
      <c r="I433" s="163"/>
    </row>
    <row r="434" spans="1:9" s="37" customFormat="1" ht="15.75">
      <c r="A434" s="58"/>
      <c r="C434" s="381"/>
      <c r="E434" s="52"/>
      <c r="G434" s="52"/>
      <c r="I434" s="163"/>
    </row>
    <row r="435" spans="1:9" s="37" customFormat="1" ht="15.75">
      <c r="A435" s="58"/>
      <c r="C435" s="381"/>
      <c r="E435" s="52"/>
      <c r="G435" s="52"/>
      <c r="I435" s="163"/>
    </row>
    <row r="436" spans="1:9" s="37" customFormat="1" ht="15.75">
      <c r="A436" s="58"/>
      <c r="C436" s="381"/>
      <c r="E436" s="52"/>
      <c r="G436" s="52"/>
      <c r="I436" s="163"/>
    </row>
    <row r="437" spans="1:9" s="37" customFormat="1" ht="15.75">
      <c r="A437" s="58"/>
      <c r="C437" s="381"/>
      <c r="E437" s="52"/>
      <c r="G437" s="52"/>
      <c r="I437" s="163"/>
    </row>
    <row r="438" spans="1:9" s="37" customFormat="1" ht="15.75">
      <c r="A438" s="58"/>
      <c r="C438" s="381"/>
      <c r="E438" s="52"/>
      <c r="G438" s="52"/>
      <c r="I438" s="163"/>
    </row>
    <row r="439" spans="1:9" s="37" customFormat="1" ht="15.75">
      <c r="A439" s="58"/>
      <c r="C439" s="381"/>
      <c r="E439" s="52"/>
      <c r="G439" s="52"/>
      <c r="I439" s="163"/>
    </row>
    <row r="440" spans="1:9" s="37" customFormat="1" ht="15.75">
      <c r="A440" s="58"/>
      <c r="C440" s="381"/>
      <c r="E440" s="52"/>
      <c r="G440" s="52"/>
      <c r="I440" s="163"/>
    </row>
    <row r="441" spans="1:9" s="37" customFormat="1" ht="15.75">
      <c r="A441" s="58"/>
      <c r="C441" s="381"/>
      <c r="E441" s="52"/>
      <c r="G441" s="52"/>
      <c r="I441" s="163"/>
    </row>
    <row r="442" spans="1:9" s="37" customFormat="1" ht="15.75">
      <c r="A442" s="58"/>
      <c r="C442" s="381"/>
      <c r="E442" s="52"/>
      <c r="G442" s="52"/>
      <c r="I442" s="163"/>
    </row>
    <row r="443" spans="1:9" s="37" customFormat="1" ht="15.75">
      <c r="A443" s="58"/>
      <c r="C443" s="381"/>
      <c r="E443" s="52"/>
      <c r="G443" s="52"/>
      <c r="I443" s="163"/>
    </row>
    <row r="444" spans="1:9" s="37" customFormat="1" ht="15.75">
      <c r="A444" s="58"/>
      <c r="C444" s="381"/>
      <c r="E444" s="52"/>
      <c r="G444" s="52"/>
      <c r="I444" s="163"/>
    </row>
    <row r="445" spans="1:9" s="37" customFormat="1" ht="15.75">
      <c r="A445" s="58"/>
      <c r="C445" s="381"/>
      <c r="E445" s="52"/>
      <c r="G445" s="52"/>
      <c r="I445" s="163"/>
    </row>
    <row r="446" spans="1:9" s="37" customFormat="1" ht="15.75">
      <c r="A446" s="58"/>
      <c r="C446" s="381"/>
      <c r="E446" s="52"/>
      <c r="G446" s="52"/>
      <c r="I446" s="163"/>
    </row>
    <row r="447" spans="1:9" s="37" customFormat="1" ht="15.75">
      <c r="A447" s="58"/>
      <c r="C447" s="381"/>
      <c r="E447" s="52"/>
      <c r="G447" s="52"/>
      <c r="I447" s="163"/>
    </row>
    <row r="448" spans="1:9" s="37" customFormat="1" ht="15.75">
      <c r="A448" s="58"/>
      <c r="C448" s="381"/>
      <c r="E448" s="52"/>
      <c r="G448" s="52"/>
      <c r="I448" s="163"/>
    </row>
    <row r="449" spans="1:9" s="37" customFormat="1" ht="15.75">
      <c r="A449" s="58"/>
      <c r="C449" s="381"/>
      <c r="E449" s="52"/>
      <c r="G449" s="52"/>
      <c r="I449" s="163"/>
    </row>
    <row r="450" spans="1:9" s="37" customFormat="1" ht="15.75">
      <c r="A450" s="58"/>
      <c r="C450" s="381"/>
      <c r="E450" s="52"/>
      <c r="G450" s="52"/>
      <c r="I450" s="163"/>
    </row>
    <row r="451" spans="1:9" s="37" customFormat="1" ht="15.75">
      <c r="A451" s="58"/>
      <c r="C451" s="381"/>
      <c r="E451" s="52"/>
      <c r="G451" s="52"/>
      <c r="I451" s="163"/>
    </row>
    <row r="452" spans="1:9" s="37" customFormat="1" ht="15.75">
      <c r="A452" s="58"/>
      <c r="C452" s="381"/>
      <c r="E452" s="52"/>
      <c r="G452" s="52"/>
      <c r="I452" s="163"/>
    </row>
    <row r="453" spans="1:9" s="37" customFormat="1" ht="15.75">
      <c r="A453" s="58"/>
      <c r="C453" s="381"/>
      <c r="E453" s="52"/>
      <c r="G453" s="52"/>
      <c r="I453" s="163"/>
    </row>
    <row r="454" spans="1:9" s="37" customFormat="1" ht="15.75">
      <c r="A454" s="58"/>
      <c r="C454" s="381"/>
      <c r="E454" s="52"/>
      <c r="G454" s="52"/>
      <c r="I454" s="163"/>
    </row>
    <row r="455" spans="1:9" s="37" customFormat="1" ht="15.75">
      <c r="A455" s="58"/>
      <c r="C455" s="381"/>
      <c r="E455" s="52"/>
      <c r="G455" s="52"/>
      <c r="I455" s="163"/>
    </row>
    <row r="456" spans="1:9" s="37" customFormat="1" ht="15.75">
      <c r="A456" s="58"/>
      <c r="C456" s="381"/>
      <c r="E456" s="52"/>
      <c r="G456" s="52"/>
      <c r="I456" s="163"/>
    </row>
    <row r="457" spans="1:9" s="37" customFormat="1" ht="15.75">
      <c r="A457" s="58"/>
      <c r="C457" s="381"/>
      <c r="E457" s="52"/>
      <c r="G457" s="52"/>
      <c r="I457" s="163"/>
    </row>
    <row r="458" spans="1:9" s="37" customFormat="1" ht="15.75">
      <c r="A458" s="58"/>
      <c r="C458" s="381"/>
      <c r="E458" s="52"/>
      <c r="G458" s="52"/>
      <c r="I458" s="163"/>
    </row>
    <row r="459" spans="1:9" s="37" customFormat="1" ht="15.75">
      <c r="A459" s="58"/>
      <c r="C459" s="381"/>
      <c r="E459" s="52"/>
      <c r="G459" s="52"/>
      <c r="I459" s="163"/>
    </row>
    <row r="460" spans="1:9" s="37" customFormat="1" ht="15.75">
      <c r="A460" s="58"/>
      <c r="C460" s="381"/>
      <c r="E460" s="52"/>
      <c r="G460" s="52"/>
      <c r="I460" s="163"/>
    </row>
    <row r="461" spans="1:9" s="37" customFormat="1" ht="15.75">
      <c r="A461" s="58"/>
      <c r="C461" s="381"/>
      <c r="E461" s="52"/>
      <c r="G461" s="52"/>
      <c r="I461" s="163"/>
    </row>
    <row r="462" spans="1:9" s="37" customFormat="1" ht="15.75">
      <c r="A462" s="58"/>
      <c r="C462" s="381"/>
      <c r="E462" s="52"/>
      <c r="G462" s="52"/>
      <c r="I462" s="163"/>
    </row>
    <row r="463" spans="1:9" s="37" customFormat="1" ht="15.75">
      <c r="A463" s="58"/>
      <c r="C463" s="381"/>
      <c r="E463" s="52"/>
      <c r="G463" s="52"/>
      <c r="I463" s="163"/>
    </row>
    <row r="464" spans="1:9" s="37" customFormat="1" ht="15.75">
      <c r="A464" s="58"/>
      <c r="C464" s="381"/>
      <c r="E464" s="52"/>
      <c r="G464" s="52"/>
      <c r="I464" s="163"/>
    </row>
    <row r="465" spans="1:9" s="37" customFormat="1" ht="15.75">
      <c r="A465" s="58"/>
      <c r="C465" s="381"/>
      <c r="E465" s="52"/>
      <c r="G465" s="52"/>
      <c r="I465" s="163"/>
    </row>
    <row r="466" spans="1:9" s="37" customFormat="1" ht="15.75">
      <c r="A466" s="58"/>
      <c r="C466" s="381"/>
      <c r="E466" s="52"/>
      <c r="G466" s="52"/>
      <c r="I466" s="163"/>
    </row>
    <row r="467" spans="1:9" s="37" customFormat="1" ht="15.75">
      <c r="A467" s="58"/>
      <c r="C467" s="381"/>
      <c r="E467" s="52"/>
      <c r="G467" s="52"/>
      <c r="I467" s="163"/>
    </row>
    <row r="468" spans="1:9" s="37" customFormat="1" ht="15.75">
      <c r="A468" s="58"/>
      <c r="C468" s="381"/>
      <c r="E468" s="52"/>
      <c r="G468" s="52"/>
      <c r="I468" s="163"/>
    </row>
    <row r="469" spans="1:9" s="37" customFormat="1" ht="15.75">
      <c r="A469" s="58"/>
      <c r="C469" s="381"/>
      <c r="E469" s="52"/>
      <c r="G469" s="52"/>
      <c r="I469" s="163"/>
    </row>
    <row r="470" spans="1:9" s="37" customFormat="1" ht="15.75">
      <c r="A470" s="58"/>
      <c r="C470" s="381"/>
      <c r="E470" s="52"/>
      <c r="G470" s="52"/>
      <c r="I470" s="163"/>
    </row>
    <row r="471" spans="1:9" s="37" customFormat="1" ht="15.75">
      <c r="A471" s="58"/>
      <c r="C471" s="381"/>
      <c r="E471" s="52"/>
      <c r="G471" s="52"/>
      <c r="I471" s="163"/>
    </row>
    <row r="472" spans="1:9" s="37" customFormat="1" ht="15.75">
      <c r="A472" s="58"/>
      <c r="C472" s="381"/>
      <c r="E472" s="52"/>
      <c r="G472" s="52"/>
      <c r="I472" s="163"/>
    </row>
    <row r="473" spans="1:9" s="37" customFormat="1" ht="15.75">
      <c r="A473" s="58"/>
      <c r="C473" s="381"/>
      <c r="E473" s="52"/>
      <c r="G473" s="52"/>
      <c r="I473" s="163"/>
    </row>
    <row r="474" spans="1:9" s="37" customFormat="1" ht="15.75">
      <c r="A474" s="58"/>
      <c r="C474" s="381"/>
      <c r="E474" s="52"/>
      <c r="G474" s="52"/>
      <c r="I474" s="163"/>
    </row>
    <row r="475" spans="1:9" s="37" customFormat="1" ht="15.75">
      <c r="A475" s="58"/>
      <c r="C475" s="381"/>
      <c r="E475" s="52"/>
      <c r="G475" s="52"/>
      <c r="I475" s="163"/>
    </row>
    <row r="476" spans="1:9" s="37" customFormat="1" ht="15.75">
      <c r="A476" s="58"/>
      <c r="C476" s="381"/>
      <c r="E476" s="52"/>
      <c r="G476" s="52"/>
      <c r="I476" s="163"/>
    </row>
    <row r="477" spans="1:9" s="37" customFormat="1" ht="15.75">
      <c r="A477" s="58"/>
      <c r="C477" s="381"/>
      <c r="E477" s="52"/>
      <c r="G477" s="52"/>
      <c r="I477" s="163"/>
    </row>
    <row r="478" spans="1:9" s="37" customFormat="1" ht="15.75">
      <c r="A478" s="58"/>
      <c r="C478" s="381"/>
      <c r="E478" s="52"/>
      <c r="G478" s="52"/>
      <c r="I478" s="163"/>
    </row>
    <row r="479" spans="1:9" s="37" customFormat="1" ht="15.75">
      <c r="A479" s="58"/>
      <c r="C479" s="381"/>
      <c r="E479" s="52"/>
      <c r="G479" s="52"/>
      <c r="I479" s="163"/>
    </row>
    <row r="480" spans="1:9" s="37" customFormat="1" ht="15.75">
      <c r="A480" s="58"/>
      <c r="C480" s="381"/>
      <c r="E480" s="52"/>
      <c r="G480" s="52"/>
      <c r="I480" s="163"/>
    </row>
    <row r="481" spans="1:9" s="37" customFormat="1" ht="15.75">
      <c r="A481" s="58"/>
      <c r="C481" s="381"/>
      <c r="E481" s="52"/>
      <c r="G481" s="52"/>
      <c r="I481" s="163"/>
    </row>
    <row r="482" spans="1:9" s="37" customFormat="1" ht="15.75">
      <c r="A482" s="58"/>
      <c r="C482" s="381"/>
      <c r="E482" s="52"/>
      <c r="G482" s="52"/>
      <c r="I482" s="163"/>
    </row>
    <row r="483" spans="1:9" s="37" customFormat="1" ht="15.75">
      <c r="A483" s="58"/>
      <c r="C483" s="381"/>
      <c r="E483" s="52"/>
      <c r="G483" s="52"/>
      <c r="I483" s="163"/>
    </row>
    <row r="484" spans="1:9" s="37" customFormat="1" ht="15.75">
      <c r="A484" s="58"/>
      <c r="C484" s="381"/>
      <c r="E484" s="52"/>
      <c r="G484" s="52"/>
      <c r="I484" s="163"/>
    </row>
    <row r="485" spans="1:9" s="37" customFormat="1" ht="15.75">
      <c r="A485" s="58"/>
      <c r="C485" s="381"/>
      <c r="E485" s="52"/>
      <c r="G485" s="52"/>
      <c r="I485" s="163"/>
    </row>
    <row r="486" spans="1:9" s="37" customFormat="1" ht="15.75">
      <c r="A486" s="58"/>
      <c r="C486" s="381"/>
      <c r="E486" s="52"/>
      <c r="G486" s="52"/>
      <c r="I486" s="163"/>
    </row>
    <row r="487" spans="1:9" s="37" customFormat="1" ht="15.75">
      <c r="A487" s="58"/>
      <c r="C487" s="381"/>
      <c r="E487" s="52"/>
      <c r="G487" s="52"/>
      <c r="I487" s="163"/>
    </row>
    <row r="488" spans="1:9" s="37" customFormat="1" ht="15.75">
      <c r="A488" s="58"/>
      <c r="C488" s="381"/>
      <c r="E488" s="52"/>
      <c r="G488" s="52"/>
      <c r="I488" s="163"/>
    </row>
    <row r="489" spans="1:9" s="37" customFormat="1" ht="15.75">
      <c r="A489" s="58"/>
      <c r="C489" s="381"/>
      <c r="E489" s="52"/>
      <c r="G489" s="52"/>
      <c r="I489" s="163"/>
    </row>
    <row r="490" spans="1:9" s="37" customFormat="1" ht="15.75">
      <c r="A490" s="58"/>
      <c r="C490" s="381"/>
      <c r="E490" s="52"/>
      <c r="G490" s="52"/>
      <c r="I490" s="163"/>
    </row>
    <row r="491" spans="1:9" s="37" customFormat="1" ht="15.75">
      <c r="A491" s="58"/>
      <c r="C491" s="381"/>
      <c r="E491" s="52"/>
      <c r="G491" s="52"/>
      <c r="I491" s="163"/>
    </row>
    <row r="492" spans="1:9" s="37" customFormat="1" ht="15.75">
      <c r="A492" s="58"/>
      <c r="C492" s="381"/>
      <c r="E492" s="52"/>
      <c r="G492" s="52"/>
      <c r="I492" s="163"/>
    </row>
    <row r="493" spans="1:9" s="37" customFormat="1" ht="15.75">
      <c r="A493" s="58"/>
      <c r="C493" s="381"/>
      <c r="E493" s="52"/>
      <c r="G493" s="52"/>
      <c r="I493" s="163"/>
    </row>
    <row r="494" spans="1:9" s="37" customFormat="1" ht="15.75">
      <c r="A494" s="58"/>
      <c r="C494" s="381"/>
      <c r="E494" s="52"/>
      <c r="G494" s="52"/>
      <c r="I494" s="163"/>
    </row>
    <row r="495" spans="1:9" s="37" customFormat="1" ht="15.75">
      <c r="A495" s="58"/>
      <c r="C495" s="381"/>
      <c r="E495" s="52"/>
      <c r="G495" s="52"/>
      <c r="I495" s="163"/>
    </row>
    <row r="496" spans="1:9" s="37" customFormat="1" ht="15.75">
      <c r="A496" s="58"/>
      <c r="C496" s="381"/>
      <c r="E496" s="52"/>
      <c r="G496" s="52"/>
      <c r="I496" s="163"/>
    </row>
    <row r="497" spans="1:9" s="37" customFormat="1" ht="15.75">
      <c r="A497" s="58"/>
      <c r="C497" s="381"/>
      <c r="E497" s="52"/>
      <c r="G497" s="52"/>
      <c r="I497" s="163"/>
    </row>
    <row r="498" spans="1:9" s="37" customFormat="1" ht="15.75">
      <c r="A498" s="58"/>
      <c r="C498" s="381"/>
      <c r="E498" s="52"/>
      <c r="G498" s="52"/>
      <c r="I498" s="163"/>
    </row>
    <row r="499" spans="1:9" s="37" customFormat="1" ht="15.75">
      <c r="A499" s="58"/>
      <c r="C499" s="381"/>
      <c r="E499" s="52"/>
      <c r="G499" s="52"/>
      <c r="I499" s="163"/>
    </row>
    <row r="500" spans="1:9" s="37" customFormat="1" ht="15.75">
      <c r="A500" s="58"/>
      <c r="C500" s="381"/>
      <c r="E500" s="52"/>
      <c r="G500" s="52"/>
      <c r="I500" s="163"/>
    </row>
    <row r="501" spans="1:9" s="37" customFormat="1" ht="15.75">
      <c r="A501" s="58"/>
      <c r="C501" s="381"/>
      <c r="E501" s="52"/>
      <c r="G501" s="52"/>
      <c r="I501" s="163"/>
    </row>
    <row r="502" spans="1:9" s="37" customFormat="1" ht="15.75">
      <c r="A502" s="58"/>
      <c r="C502" s="381"/>
      <c r="E502" s="52"/>
      <c r="G502" s="52"/>
      <c r="I502" s="163"/>
    </row>
    <row r="503" spans="1:9" s="37" customFormat="1" ht="15.75">
      <c r="A503" s="58"/>
      <c r="C503" s="381"/>
      <c r="E503" s="52"/>
      <c r="G503" s="52"/>
      <c r="I503" s="163"/>
    </row>
    <row r="504" spans="1:9" s="37" customFormat="1" ht="15.75">
      <c r="A504" s="58"/>
      <c r="C504" s="381"/>
      <c r="E504" s="52"/>
      <c r="G504" s="52"/>
      <c r="I504" s="163"/>
    </row>
    <row r="505" spans="1:9" s="37" customFormat="1" ht="15.75">
      <c r="A505" s="58"/>
      <c r="C505" s="381"/>
      <c r="E505" s="52"/>
      <c r="G505" s="52"/>
      <c r="I505" s="163"/>
    </row>
    <row r="506" spans="1:9" s="37" customFormat="1" ht="15.75">
      <c r="A506" s="58"/>
      <c r="C506" s="381"/>
      <c r="E506" s="52"/>
      <c r="G506" s="52"/>
      <c r="I506" s="163"/>
    </row>
    <row r="507" spans="1:9" s="37" customFormat="1" ht="15.75">
      <c r="A507" s="58"/>
      <c r="C507" s="381"/>
      <c r="E507" s="52"/>
      <c r="G507" s="52"/>
      <c r="I507" s="163"/>
    </row>
    <row r="508" spans="1:9" s="37" customFormat="1" ht="15.75">
      <c r="A508" s="58"/>
      <c r="C508" s="381"/>
      <c r="E508" s="52"/>
      <c r="G508" s="52"/>
      <c r="I508" s="163"/>
    </row>
    <row r="509" spans="1:9" s="37" customFormat="1" ht="15.75">
      <c r="A509" s="58"/>
      <c r="C509" s="381"/>
      <c r="E509" s="52"/>
      <c r="G509" s="52"/>
      <c r="I509" s="163"/>
    </row>
    <row r="510" spans="1:9" s="37" customFormat="1" ht="15.75">
      <c r="A510" s="58"/>
      <c r="C510" s="381"/>
      <c r="E510" s="52"/>
      <c r="G510" s="52"/>
      <c r="I510" s="163"/>
    </row>
    <row r="511" spans="1:9" s="37" customFormat="1" ht="15.75">
      <c r="A511" s="58"/>
      <c r="C511" s="381"/>
      <c r="E511" s="52"/>
      <c r="G511" s="52"/>
      <c r="I511" s="163"/>
    </row>
    <row r="512" spans="1:9" s="37" customFormat="1" ht="15.75">
      <c r="A512" s="58"/>
      <c r="C512" s="381"/>
      <c r="E512" s="52"/>
      <c r="G512" s="52"/>
      <c r="I512" s="163"/>
    </row>
    <row r="513" spans="1:9" s="37" customFormat="1" ht="15.75">
      <c r="A513" s="58"/>
      <c r="C513" s="381"/>
      <c r="E513" s="52"/>
      <c r="G513" s="52"/>
      <c r="I513" s="163"/>
    </row>
    <row r="514" spans="1:9" s="37" customFormat="1" ht="15.75">
      <c r="A514" s="58"/>
      <c r="C514" s="381"/>
      <c r="E514" s="52"/>
      <c r="G514" s="52"/>
      <c r="I514" s="163"/>
    </row>
    <row r="515" spans="1:9" s="37" customFormat="1" ht="15.75">
      <c r="A515" s="58"/>
      <c r="C515" s="381"/>
      <c r="E515" s="52"/>
      <c r="G515" s="52"/>
      <c r="I515" s="163"/>
    </row>
    <row r="516" spans="1:9" s="37" customFormat="1" ht="15.75">
      <c r="A516" s="58"/>
      <c r="C516" s="381"/>
      <c r="E516" s="52"/>
      <c r="G516" s="52"/>
      <c r="I516" s="163"/>
    </row>
    <row r="517" spans="1:9" s="37" customFormat="1" ht="15.75">
      <c r="A517" s="58"/>
      <c r="C517" s="381"/>
      <c r="E517" s="52"/>
      <c r="G517" s="52"/>
      <c r="I517" s="163"/>
    </row>
    <row r="518" spans="1:9" s="37" customFormat="1" ht="15.75">
      <c r="A518" s="58"/>
      <c r="C518" s="381"/>
      <c r="E518" s="52"/>
      <c r="G518" s="52"/>
      <c r="I518" s="163"/>
    </row>
    <row r="519" spans="1:9" s="37" customFormat="1" ht="15.75">
      <c r="A519" s="58"/>
      <c r="C519" s="381"/>
      <c r="E519" s="52"/>
      <c r="G519" s="52"/>
      <c r="I519" s="163"/>
    </row>
    <row r="520" spans="1:9" s="37" customFormat="1" ht="15.75">
      <c r="A520" s="58"/>
      <c r="C520" s="381"/>
      <c r="E520" s="52"/>
      <c r="G520" s="52"/>
      <c r="I520" s="163"/>
    </row>
    <row r="521" spans="1:9" s="37" customFormat="1" ht="15.75">
      <c r="A521" s="58"/>
      <c r="C521" s="381"/>
      <c r="E521" s="52"/>
      <c r="G521" s="52"/>
      <c r="I521" s="163"/>
    </row>
    <row r="522" spans="1:9" s="37" customFormat="1" ht="15.75">
      <c r="A522" s="58"/>
      <c r="C522" s="381"/>
      <c r="E522" s="52"/>
      <c r="G522" s="52"/>
      <c r="I522" s="163"/>
    </row>
    <row r="523" spans="1:9" s="37" customFormat="1" ht="15.75">
      <c r="A523" s="58"/>
      <c r="C523" s="381"/>
      <c r="E523" s="52"/>
      <c r="G523" s="52"/>
      <c r="I523" s="163"/>
    </row>
    <row r="524" spans="1:9" s="37" customFormat="1" ht="15.75">
      <c r="A524" s="58"/>
      <c r="C524" s="381"/>
      <c r="E524" s="52"/>
      <c r="G524" s="52"/>
      <c r="I524" s="163"/>
    </row>
    <row r="525" spans="1:9" s="37" customFormat="1" ht="15.75">
      <c r="A525" s="58"/>
      <c r="C525" s="381"/>
      <c r="E525" s="52"/>
      <c r="G525" s="52"/>
      <c r="I525" s="163"/>
    </row>
    <row r="526" spans="1:9" s="37" customFormat="1" ht="15.75">
      <c r="A526" s="58"/>
      <c r="C526" s="381"/>
      <c r="E526" s="52"/>
      <c r="G526" s="52"/>
      <c r="I526" s="163"/>
    </row>
    <row r="527" spans="1:9" s="37" customFormat="1" ht="15.75">
      <c r="A527" s="58"/>
      <c r="C527" s="381"/>
      <c r="E527" s="52"/>
      <c r="G527" s="52"/>
      <c r="I527" s="163"/>
    </row>
    <row r="528" spans="1:9" s="37" customFormat="1" ht="15.75">
      <c r="A528" s="58"/>
      <c r="C528" s="381"/>
      <c r="E528" s="52"/>
      <c r="G528" s="52"/>
      <c r="I528" s="163"/>
    </row>
    <row r="529" spans="1:9" s="37" customFormat="1" ht="15.75">
      <c r="A529" s="58"/>
      <c r="C529" s="381"/>
      <c r="E529" s="52"/>
      <c r="G529" s="52"/>
      <c r="I529" s="163"/>
    </row>
    <row r="530" spans="1:9" s="37" customFormat="1" ht="15.75">
      <c r="A530" s="58"/>
      <c r="C530" s="381"/>
      <c r="E530" s="52"/>
      <c r="G530" s="52"/>
      <c r="I530" s="163"/>
    </row>
    <row r="531" spans="1:9" s="37" customFormat="1" ht="15.75">
      <c r="A531" s="58"/>
      <c r="C531" s="381"/>
      <c r="E531" s="52"/>
      <c r="G531" s="52"/>
      <c r="I531" s="163"/>
    </row>
    <row r="532" spans="1:9" s="37" customFormat="1" ht="15.75">
      <c r="A532" s="58"/>
      <c r="C532" s="381"/>
      <c r="E532" s="52"/>
      <c r="G532" s="52"/>
      <c r="I532" s="163"/>
    </row>
    <row r="533" spans="1:9" s="37" customFormat="1" ht="15.75">
      <c r="A533" s="58"/>
      <c r="C533" s="381"/>
      <c r="E533" s="52"/>
      <c r="G533" s="52"/>
      <c r="I533" s="163"/>
    </row>
    <row r="534" spans="1:9" s="37" customFormat="1" ht="15.75">
      <c r="A534" s="58"/>
      <c r="C534" s="381"/>
      <c r="E534" s="52"/>
      <c r="G534" s="52"/>
      <c r="I534" s="163"/>
    </row>
    <row r="535" spans="1:9" s="37" customFormat="1" ht="15.75">
      <c r="A535" s="58"/>
      <c r="C535" s="381"/>
      <c r="E535" s="52"/>
      <c r="G535" s="52"/>
      <c r="I535" s="163"/>
    </row>
    <row r="536" spans="1:9" s="37" customFormat="1" ht="15.75">
      <c r="A536" s="58"/>
      <c r="C536" s="381"/>
      <c r="E536" s="52"/>
      <c r="G536" s="52"/>
      <c r="I536" s="163"/>
    </row>
    <row r="537" spans="1:9" s="37" customFormat="1" ht="15.75">
      <c r="A537" s="58"/>
      <c r="C537" s="381"/>
      <c r="E537" s="52"/>
      <c r="G537" s="52"/>
      <c r="I537" s="163"/>
    </row>
    <row r="538" spans="1:9" s="37" customFormat="1" ht="15.75">
      <c r="A538" s="58"/>
      <c r="C538" s="381"/>
      <c r="E538" s="52"/>
      <c r="G538" s="52"/>
      <c r="I538" s="163"/>
    </row>
    <row r="539" spans="1:9" s="37" customFormat="1" ht="15.75">
      <c r="A539" s="58"/>
      <c r="C539" s="381"/>
      <c r="E539" s="52"/>
      <c r="G539" s="52"/>
      <c r="I539" s="163"/>
    </row>
    <row r="540" spans="1:9" s="37" customFormat="1" ht="15.75">
      <c r="A540" s="58"/>
      <c r="C540" s="381"/>
      <c r="E540" s="52"/>
      <c r="G540" s="52"/>
      <c r="I540" s="163"/>
    </row>
    <row r="541" spans="1:9" s="37" customFormat="1" ht="15.75">
      <c r="A541" s="58"/>
      <c r="C541" s="381"/>
      <c r="E541" s="52"/>
      <c r="G541" s="52"/>
      <c r="I541" s="163"/>
    </row>
    <row r="542" spans="1:9" s="37" customFormat="1" ht="15.75">
      <c r="A542" s="58"/>
      <c r="C542" s="381"/>
      <c r="E542" s="52"/>
      <c r="G542" s="52"/>
      <c r="I542" s="163"/>
    </row>
    <row r="543" spans="1:9" s="37" customFormat="1" ht="15.75">
      <c r="A543" s="58"/>
      <c r="C543" s="381"/>
      <c r="E543" s="52"/>
      <c r="G543" s="52"/>
      <c r="I543" s="163"/>
    </row>
    <row r="544" spans="1:9" s="37" customFormat="1" ht="15.75">
      <c r="A544" s="58"/>
      <c r="C544" s="381"/>
      <c r="E544" s="52"/>
      <c r="G544" s="52"/>
      <c r="I544" s="163"/>
    </row>
    <row r="545" spans="1:9" s="37" customFormat="1" ht="15.75">
      <c r="A545" s="58"/>
      <c r="C545" s="381"/>
      <c r="E545" s="52"/>
      <c r="G545" s="52"/>
      <c r="I545" s="163"/>
    </row>
    <row r="546" spans="1:9" s="37" customFormat="1" ht="15.75">
      <c r="A546" s="58"/>
      <c r="C546" s="381"/>
      <c r="E546" s="52"/>
      <c r="G546" s="52"/>
      <c r="I546" s="163"/>
    </row>
    <row r="547" spans="1:9" s="37" customFormat="1" ht="15.75">
      <c r="A547" s="58"/>
      <c r="C547" s="381"/>
      <c r="E547" s="52"/>
      <c r="G547" s="52"/>
      <c r="I547" s="163"/>
    </row>
    <row r="548" spans="1:9" s="37" customFormat="1" ht="15.75">
      <c r="A548" s="58"/>
      <c r="C548" s="381"/>
      <c r="E548" s="52"/>
      <c r="G548" s="52"/>
      <c r="I548" s="163"/>
    </row>
    <row r="549" spans="1:9" s="37" customFormat="1" ht="15.75">
      <c r="A549" s="58"/>
      <c r="C549" s="381"/>
      <c r="E549" s="52"/>
      <c r="G549" s="52"/>
      <c r="I549" s="163"/>
    </row>
    <row r="550" spans="1:9" s="37" customFormat="1" ht="15.75">
      <c r="A550" s="58"/>
      <c r="C550" s="381"/>
      <c r="E550" s="52"/>
      <c r="G550" s="52"/>
      <c r="I550" s="163"/>
    </row>
    <row r="551" spans="1:9" s="37" customFormat="1" ht="15.75">
      <c r="A551" s="58"/>
      <c r="C551" s="381"/>
      <c r="E551" s="52"/>
      <c r="G551" s="52"/>
      <c r="I551" s="163"/>
    </row>
    <row r="552" spans="1:9" s="37" customFormat="1" ht="15.75">
      <c r="A552" s="58"/>
      <c r="C552" s="381"/>
      <c r="E552" s="52"/>
      <c r="G552" s="52"/>
      <c r="I552" s="163"/>
    </row>
    <row r="553" spans="1:9" s="37" customFormat="1" ht="15.75">
      <c r="A553" s="58"/>
      <c r="C553" s="381"/>
      <c r="E553" s="52"/>
      <c r="G553" s="52"/>
      <c r="I553" s="163"/>
    </row>
    <row r="554" spans="1:9" s="37" customFormat="1" ht="15.75">
      <c r="A554" s="58"/>
      <c r="C554" s="381"/>
      <c r="E554" s="52"/>
      <c r="G554" s="52"/>
      <c r="I554" s="163"/>
    </row>
    <row r="555" spans="1:9" s="37" customFormat="1" ht="15.75">
      <c r="A555" s="58"/>
      <c r="C555" s="381"/>
      <c r="E555" s="52"/>
      <c r="G555" s="52"/>
      <c r="I555" s="163"/>
    </row>
    <row r="556" spans="1:9" s="37" customFormat="1" ht="15.75">
      <c r="A556" s="58"/>
      <c r="C556" s="381"/>
      <c r="E556" s="52"/>
      <c r="G556" s="52"/>
      <c r="I556" s="163"/>
    </row>
    <row r="557" spans="1:9" s="37" customFormat="1" ht="15.75">
      <c r="A557" s="58"/>
      <c r="C557" s="381"/>
      <c r="E557" s="52"/>
      <c r="G557" s="52"/>
      <c r="I557" s="163"/>
    </row>
    <row r="558" spans="1:9" s="37" customFormat="1" ht="15.75">
      <c r="A558" s="58"/>
      <c r="C558" s="381"/>
      <c r="E558" s="52"/>
      <c r="G558" s="52"/>
      <c r="I558" s="163"/>
    </row>
    <row r="559" spans="1:9" s="37" customFormat="1" ht="15.75">
      <c r="A559" s="58"/>
      <c r="C559" s="381"/>
      <c r="E559" s="52"/>
      <c r="G559" s="52"/>
      <c r="I559" s="163"/>
    </row>
    <row r="560" spans="1:9" s="37" customFormat="1" ht="15.75">
      <c r="A560" s="58"/>
      <c r="C560" s="381"/>
      <c r="E560" s="52"/>
      <c r="G560" s="52"/>
      <c r="I560" s="163"/>
    </row>
    <row r="561" spans="1:9" s="37" customFormat="1" ht="15.75">
      <c r="A561" s="58"/>
      <c r="C561" s="381"/>
      <c r="E561" s="52"/>
      <c r="G561" s="52"/>
      <c r="I561" s="163"/>
    </row>
    <row r="562" spans="1:9" s="37" customFormat="1" ht="15.75">
      <c r="A562" s="58"/>
      <c r="C562" s="381"/>
      <c r="E562" s="52"/>
      <c r="G562" s="52"/>
      <c r="I562" s="163"/>
    </row>
    <row r="563" spans="1:9" s="37" customFormat="1" ht="15.75">
      <c r="A563" s="58"/>
      <c r="C563" s="381"/>
      <c r="E563" s="52"/>
      <c r="G563" s="52"/>
      <c r="I563" s="163"/>
    </row>
    <row r="564" spans="1:9" s="37" customFormat="1" ht="15.75">
      <c r="A564" s="58"/>
      <c r="C564" s="381"/>
      <c r="E564" s="52"/>
      <c r="G564" s="52"/>
      <c r="I564" s="163"/>
    </row>
    <row r="565" spans="1:9" s="37" customFormat="1" ht="15.75">
      <c r="A565" s="58"/>
      <c r="C565" s="381"/>
      <c r="E565" s="52"/>
      <c r="G565" s="52"/>
      <c r="I565" s="163"/>
    </row>
    <row r="566" spans="1:9" s="37" customFormat="1" ht="15.75">
      <c r="A566" s="58"/>
      <c r="C566" s="381"/>
      <c r="E566" s="52"/>
      <c r="G566" s="52"/>
      <c r="I566" s="163"/>
    </row>
    <row r="567" spans="1:9" s="37" customFormat="1" ht="15.75">
      <c r="A567" s="58"/>
      <c r="C567" s="381"/>
      <c r="E567" s="52"/>
      <c r="G567" s="52"/>
      <c r="I567" s="163"/>
    </row>
    <row r="568" spans="1:9" s="37" customFormat="1" ht="15.75">
      <c r="A568" s="58"/>
      <c r="C568" s="381"/>
      <c r="E568" s="52"/>
      <c r="G568" s="52"/>
      <c r="I568" s="163"/>
    </row>
    <row r="569" spans="1:9" s="37" customFormat="1" ht="15.75">
      <c r="A569" s="58"/>
      <c r="C569" s="381"/>
      <c r="E569" s="52"/>
      <c r="G569" s="52"/>
      <c r="I569" s="163"/>
    </row>
    <row r="570" spans="1:9" s="37" customFormat="1" ht="15.75">
      <c r="A570" s="58"/>
      <c r="C570" s="381"/>
      <c r="E570" s="52"/>
      <c r="G570" s="52"/>
      <c r="I570" s="163"/>
    </row>
    <row r="571" spans="1:9" s="37" customFormat="1" ht="15.75">
      <c r="A571" s="58"/>
      <c r="C571" s="381"/>
      <c r="E571" s="52"/>
      <c r="G571" s="52"/>
      <c r="I571" s="163"/>
    </row>
    <row r="572" spans="1:9" s="37" customFormat="1" ht="15.75">
      <c r="A572" s="58"/>
      <c r="C572" s="381"/>
      <c r="E572" s="52"/>
      <c r="G572" s="52"/>
      <c r="I572" s="163"/>
    </row>
    <row r="573" spans="1:9" s="37" customFormat="1" ht="15.75">
      <c r="A573" s="58"/>
      <c r="C573" s="381"/>
      <c r="E573" s="52"/>
      <c r="G573" s="52"/>
      <c r="I573" s="163"/>
    </row>
    <row r="574" spans="1:9" s="37" customFormat="1" ht="15.75">
      <c r="A574" s="58"/>
      <c r="C574" s="381"/>
      <c r="E574" s="52"/>
      <c r="G574" s="52"/>
      <c r="I574" s="163"/>
    </row>
    <row r="575" spans="1:9" s="37" customFormat="1" ht="15.75">
      <c r="A575" s="58"/>
      <c r="C575" s="381"/>
      <c r="E575" s="52"/>
      <c r="G575" s="52"/>
      <c r="I575" s="163"/>
    </row>
    <row r="576" spans="1:9" s="37" customFormat="1" ht="15.75">
      <c r="A576" s="58"/>
      <c r="C576" s="381"/>
      <c r="E576" s="52"/>
      <c r="G576" s="52"/>
      <c r="I576" s="163"/>
    </row>
    <row r="577" spans="1:9" s="37" customFormat="1" ht="15.75">
      <c r="A577" s="58"/>
      <c r="C577" s="381"/>
      <c r="E577" s="52"/>
      <c r="G577" s="52"/>
      <c r="I577" s="163"/>
    </row>
    <row r="578" spans="1:9" s="37" customFormat="1" ht="15.75">
      <c r="A578" s="58"/>
      <c r="C578" s="381"/>
      <c r="E578" s="52"/>
      <c r="G578" s="52"/>
      <c r="I578" s="163"/>
    </row>
    <row r="579" spans="1:9" s="37" customFormat="1" ht="15.75">
      <c r="A579" s="58"/>
      <c r="C579" s="381"/>
      <c r="E579" s="52"/>
      <c r="G579" s="52"/>
      <c r="I579" s="163"/>
    </row>
    <row r="580" spans="1:9" s="37" customFormat="1" ht="15.75">
      <c r="A580" s="58"/>
      <c r="C580" s="381"/>
      <c r="E580" s="52"/>
      <c r="G580" s="52"/>
      <c r="I580" s="163"/>
    </row>
    <row r="581" spans="1:9" s="37" customFormat="1" ht="15.75">
      <c r="A581" s="58"/>
      <c r="C581" s="381"/>
      <c r="E581" s="52"/>
      <c r="G581" s="52"/>
      <c r="I581" s="163"/>
    </row>
    <row r="582" spans="1:9" s="37" customFormat="1" ht="15.75">
      <c r="A582" s="58"/>
      <c r="C582" s="381"/>
      <c r="E582" s="52"/>
      <c r="G582" s="52"/>
      <c r="I582" s="163"/>
    </row>
    <row r="583" spans="1:9" s="37" customFormat="1" ht="15.75">
      <c r="A583" s="58"/>
      <c r="C583" s="381"/>
      <c r="E583" s="52"/>
      <c r="G583" s="52"/>
      <c r="I583" s="163"/>
    </row>
    <row r="584" spans="1:9" s="37" customFormat="1" ht="15.75">
      <c r="A584" s="58"/>
      <c r="C584" s="381"/>
      <c r="E584" s="52"/>
      <c r="G584" s="52"/>
      <c r="I584" s="163"/>
    </row>
    <row r="585" spans="1:9" s="37" customFormat="1" ht="15.75">
      <c r="A585" s="58"/>
      <c r="C585" s="381"/>
      <c r="E585" s="52"/>
      <c r="G585" s="52"/>
      <c r="I585" s="163"/>
    </row>
    <row r="586" spans="1:9" s="37" customFormat="1" ht="15.75">
      <c r="A586" s="58"/>
      <c r="C586" s="381"/>
      <c r="E586" s="52"/>
      <c r="G586" s="52"/>
      <c r="I586" s="163"/>
    </row>
    <row r="587" spans="1:9" s="37" customFormat="1" ht="15.75">
      <c r="A587" s="58"/>
      <c r="C587" s="381"/>
      <c r="E587" s="52"/>
      <c r="G587" s="52"/>
      <c r="I587" s="163"/>
    </row>
    <row r="588" spans="1:9" s="37" customFormat="1" ht="15.75">
      <c r="A588" s="58"/>
      <c r="C588" s="381"/>
      <c r="E588" s="52"/>
      <c r="G588" s="52"/>
      <c r="I588" s="163"/>
    </row>
    <row r="589" spans="1:9" s="37" customFormat="1" ht="15.75">
      <c r="A589" s="58"/>
      <c r="C589" s="381"/>
      <c r="E589" s="52"/>
      <c r="G589" s="52"/>
      <c r="I589" s="163"/>
    </row>
    <row r="590" spans="1:9" s="37" customFormat="1" ht="15.75">
      <c r="A590" s="58"/>
      <c r="C590" s="381"/>
      <c r="E590" s="52"/>
      <c r="G590" s="52"/>
      <c r="I590" s="163"/>
    </row>
    <row r="591" spans="1:9" s="37" customFormat="1" ht="15.75">
      <c r="A591" s="58"/>
      <c r="C591" s="381"/>
      <c r="E591" s="52"/>
      <c r="G591" s="52"/>
      <c r="I591" s="163"/>
    </row>
    <row r="592" spans="1:9" s="37" customFormat="1" ht="15.75">
      <c r="A592" s="58"/>
      <c r="C592" s="381"/>
      <c r="E592" s="52"/>
      <c r="G592" s="52"/>
      <c r="I592" s="163"/>
    </row>
    <row r="593" spans="1:9" s="37" customFormat="1" ht="15.75">
      <c r="A593" s="58"/>
      <c r="C593" s="381"/>
      <c r="E593" s="52"/>
      <c r="G593" s="52"/>
      <c r="I593" s="163"/>
    </row>
    <row r="594" spans="1:9" s="37" customFormat="1" ht="15.75">
      <c r="A594" s="58"/>
      <c r="C594" s="381"/>
      <c r="E594" s="52"/>
      <c r="G594" s="52"/>
      <c r="I594" s="163"/>
    </row>
    <row r="595" spans="1:9" s="37" customFormat="1" ht="15.75">
      <c r="A595" s="58"/>
      <c r="C595" s="381"/>
      <c r="E595" s="52"/>
      <c r="G595" s="52"/>
      <c r="I595" s="163"/>
    </row>
    <row r="596" spans="1:9" s="37" customFormat="1" ht="15.75">
      <c r="A596" s="58"/>
      <c r="C596" s="381"/>
      <c r="E596" s="52"/>
      <c r="G596" s="52"/>
      <c r="I596" s="163"/>
    </row>
    <row r="597" spans="1:9" s="37" customFormat="1" ht="15.75">
      <c r="A597" s="58"/>
      <c r="C597" s="381"/>
      <c r="E597" s="52"/>
      <c r="G597" s="52"/>
      <c r="I597" s="163"/>
    </row>
    <row r="598" spans="1:9" s="37" customFormat="1" ht="15.75">
      <c r="A598" s="58"/>
      <c r="C598" s="381"/>
      <c r="E598" s="52"/>
      <c r="G598" s="52"/>
      <c r="I598" s="163"/>
    </row>
    <row r="599" spans="1:9" s="37" customFormat="1" ht="15.75">
      <c r="A599" s="58"/>
      <c r="C599" s="381"/>
      <c r="E599" s="52"/>
      <c r="G599" s="52"/>
      <c r="I599" s="163"/>
    </row>
    <row r="600" spans="1:9" s="37" customFormat="1" ht="15.75">
      <c r="A600" s="58"/>
      <c r="C600" s="381"/>
      <c r="E600" s="52"/>
      <c r="G600" s="52"/>
      <c r="I600" s="163"/>
    </row>
    <row r="601" spans="1:9" s="37" customFormat="1" ht="15.75">
      <c r="A601" s="58"/>
      <c r="C601" s="381"/>
      <c r="E601" s="52"/>
      <c r="G601" s="52"/>
      <c r="I601" s="163"/>
    </row>
    <row r="602" spans="1:9" s="37" customFormat="1" ht="15.75">
      <c r="A602" s="58"/>
      <c r="C602" s="381"/>
      <c r="E602" s="52"/>
      <c r="G602" s="52"/>
      <c r="I602" s="163"/>
    </row>
    <row r="603" spans="1:9" s="37" customFormat="1" ht="15.75">
      <c r="A603" s="58"/>
      <c r="C603" s="381"/>
      <c r="E603" s="52"/>
      <c r="G603" s="52"/>
      <c r="I603" s="163"/>
    </row>
    <row r="604" spans="1:9" s="37" customFormat="1" ht="15.75">
      <c r="A604" s="58"/>
      <c r="C604" s="381"/>
      <c r="E604" s="52"/>
      <c r="G604" s="52"/>
      <c r="I604" s="163"/>
    </row>
    <row r="605" spans="1:9" s="37" customFormat="1" ht="15.75">
      <c r="A605" s="58"/>
      <c r="C605" s="381"/>
      <c r="E605" s="52"/>
      <c r="G605" s="52"/>
      <c r="I605" s="163"/>
    </row>
    <row r="606" spans="1:9" s="37" customFormat="1" ht="15.75">
      <c r="A606" s="58"/>
      <c r="C606" s="381"/>
      <c r="E606" s="52"/>
      <c r="G606" s="52"/>
      <c r="I606" s="163"/>
    </row>
    <row r="607" spans="1:9" s="37" customFormat="1" ht="15.75">
      <c r="A607" s="58"/>
      <c r="C607" s="381"/>
      <c r="E607" s="52"/>
      <c r="G607" s="52"/>
      <c r="I607" s="163"/>
    </row>
    <row r="608" spans="1:9" s="37" customFormat="1" ht="15.75">
      <c r="A608" s="58"/>
      <c r="C608" s="381"/>
      <c r="E608" s="52"/>
      <c r="G608" s="52"/>
      <c r="I608" s="163"/>
    </row>
    <row r="609" spans="1:9" s="37" customFormat="1" ht="15.75">
      <c r="A609" s="58"/>
      <c r="C609" s="381"/>
      <c r="E609" s="52"/>
      <c r="G609" s="52"/>
      <c r="I609" s="163"/>
    </row>
    <row r="610" spans="1:9" s="37" customFormat="1" ht="15.75">
      <c r="A610" s="58"/>
      <c r="C610" s="381"/>
      <c r="E610" s="52"/>
      <c r="G610" s="52"/>
      <c r="I610" s="163"/>
    </row>
    <row r="611" spans="1:9" s="37" customFormat="1" ht="15.75">
      <c r="A611" s="58"/>
      <c r="C611" s="381"/>
      <c r="E611" s="52"/>
      <c r="G611" s="52"/>
      <c r="I611" s="163"/>
    </row>
    <row r="612" spans="1:9" s="37" customFormat="1" ht="15.75">
      <c r="A612" s="58"/>
      <c r="C612" s="381"/>
      <c r="E612" s="52"/>
      <c r="G612" s="52"/>
      <c r="I612" s="163"/>
    </row>
    <row r="613" spans="1:9" s="37" customFormat="1" ht="15.75">
      <c r="A613" s="58"/>
      <c r="C613" s="381"/>
      <c r="E613" s="52"/>
      <c r="G613" s="52"/>
      <c r="I613" s="163"/>
    </row>
    <row r="614" spans="1:9" s="37" customFormat="1" ht="15.75">
      <c r="A614" s="58"/>
      <c r="C614" s="381"/>
      <c r="E614" s="52"/>
      <c r="G614" s="52"/>
      <c r="I614" s="163"/>
    </row>
    <row r="615" spans="1:9" s="37" customFormat="1" ht="15.75">
      <c r="A615" s="58"/>
      <c r="C615" s="381"/>
      <c r="E615" s="52"/>
      <c r="G615" s="52"/>
      <c r="I615" s="163"/>
    </row>
    <row r="616" spans="1:9" s="37" customFormat="1" ht="15.75">
      <c r="A616" s="58"/>
      <c r="C616" s="381"/>
      <c r="E616" s="52"/>
      <c r="G616" s="52"/>
      <c r="I616" s="163"/>
    </row>
    <row r="617" spans="1:9" s="37" customFormat="1" ht="15.75">
      <c r="A617" s="58"/>
      <c r="C617" s="381"/>
      <c r="E617" s="52"/>
      <c r="G617" s="52"/>
      <c r="I617" s="163"/>
    </row>
    <row r="618" spans="1:9" s="37" customFormat="1" ht="15.75">
      <c r="A618" s="58"/>
      <c r="C618" s="381"/>
      <c r="E618" s="52"/>
      <c r="G618" s="52"/>
      <c r="I618" s="163"/>
    </row>
    <row r="619" spans="1:9" s="37" customFormat="1" ht="15.75">
      <c r="A619" s="58"/>
      <c r="C619" s="381"/>
      <c r="E619" s="52"/>
      <c r="G619" s="52"/>
      <c r="I619" s="163"/>
    </row>
    <row r="620" spans="1:9" s="37" customFormat="1" ht="15.75">
      <c r="A620" s="58"/>
      <c r="C620" s="381"/>
      <c r="E620" s="52"/>
      <c r="G620" s="52"/>
      <c r="I620" s="163"/>
    </row>
    <row r="621" spans="1:9" s="37" customFormat="1" ht="15.75">
      <c r="A621" s="58"/>
      <c r="C621" s="381"/>
      <c r="E621" s="52"/>
      <c r="G621" s="52"/>
      <c r="I621" s="163"/>
    </row>
    <row r="622" spans="1:9" s="37" customFormat="1" ht="15.75">
      <c r="A622" s="58"/>
      <c r="C622" s="381"/>
      <c r="E622" s="52"/>
      <c r="G622" s="52"/>
      <c r="I622" s="163"/>
    </row>
    <row r="623" spans="1:9" s="37" customFormat="1" ht="15.75">
      <c r="A623" s="58"/>
      <c r="C623" s="381"/>
      <c r="E623" s="52"/>
      <c r="G623" s="52"/>
      <c r="I623" s="163"/>
    </row>
    <row r="624" spans="1:9" s="37" customFormat="1" ht="15.75">
      <c r="A624" s="58"/>
      <c r="C624" s="381"/>
      <c r="E624" s="52"/>
      <c r="G624" s="52"/>
      <c r="I624" s="163"/>
    </row>
    <row r="625" spans="1:9" s="37" customFormat="1" ht="15.75">
      <c r="A625" s="58"/>
      <c r="C625" s="381"/>
      <c r="E625" s="52"/>
      <c r="G625" s="52"/>
      <c r="I625" s="163"/>
    </row>
    <row r="626" spans="1:9" s="37" customFormat="1" ht="15.75">
      <c r="A626" s="58"/>
      <c r="C626" s="381"/>
      <c r="E626" s="52"/>
      <c r="G626" s="52"/>
      <c r="I626" s="163"/>
    </row>
    <row r="627" spans="1:9" s="37" customFormat="1" ht="15.75">
      <c r="A627" s="58"/>
      <c r="C627" s="381"/>
      <c r="E627" s="52"/>
      <c r="G627" s="52"/>
      <c r="I627" s="163"/>
    </row>
    <row r="628" spans="1:9" s="37" customFormat="1" ht="15.75">
      <c r="A628" s="58"/>
      <c r="C628" s="381"/>
      <c r="E628" s="52"/>
      <c r="G628" s="52"/>
      <c r="I628" s="163"/>
    </row>
    <row r="629" spans="1:9" s="37" customFormat="1" ht="15.75">
      <c r="A629" s="58"/>
      <c r="C629" s="381"/>
      <c r="E629" s="52"/>
      <c r="G629" s="52"/>
      <c r="I629" s="163"/>
    </row>
    <row r="630" spans="1:9" s="37" customFormat="1" ht="15.75">
      <c r="A630" s="58"/>
      <c r="C630" s="381"/>
      <c r="E630" s="52"/>
      <c r="G630" s="52"/>
      <c r="I630" s="163"/>
    </row>
    <row r="631" spans="1:9" s="37" customFormat="1" ht="15.75">
      <c r="A631" s="58"/>
      <c r="C631" s="381"/>
      <c r="E631" s="52"/>
      <c r="G631" s="52"/>
      <c r="I631" s="163"/>
    </row>
    <row r="632" spans="1:9" s="37" customFormat="1" ht="15.75">
      <c r="A632" s="58"/>
      <c r="C632" s="381"/>
      <c r="E632" s="52"/>
      <c r="G632" s="52"/>
      <c r="I632" s="163"/>
    </row>
    <row r="633" spans="1:9" s="37" customFormat="1" ht="15.75">
      <c r="A633" s="58"/>
      <c r="C633" s="381"/>
      <c r="E633" s="52"/>
      <c r="G633" s="52"/>
      <c r="I633" s="163"/>
    </row>
    <row r="634" spans="1:9" s="37" customFormat="1" ht="15.75">
      <c r="A634" s="58"/>
      <c r="C634" s="381"/>
      <c r="E634" s="52"/>
      <c r="G634" s="52"/>
      <c r="I634" s="163"/>
    </row>
    <row r="635" spans="1:9" s="37" customFormat="1" ht="15.75">
      <c r="A635" s="58"/>
      <c r="C635" s="381"/>
      <c r="E635" s="52"/>
      <c r="G635" s="52"/>
      <c r="I635" s="163"/>
    </row>
    <row r="636" spans="1:9" s="37" customFormat="1" ht="15.75">
      <c r="A636" s="58"/>
      <c r="C636" s="381"/>
      <c r="E636" s="52"/>
      <c r="G636" s="52"/>
      <c r="I636" s="163"/>
    </row>
    <row r="637" spans="1:9" s="37" customFormat="1" ht="15.75">
      <c r="A637" s="58"/>
      <c r="C637" s="381"/>
      <c r="E637" s="52"/>
      <c r="G637" s="52"/>
      <c r="I637" s="163"/>
    </row>
    <row r="638" spans="1:9" s="37" customFormat="1" ht="15.75">
      <c r="A638" s="58"/>
      <c r="C638" s="381"/>
      <c r="E638" s="52"/>
      <c r="G638" s="52"/>
      <c r="I638" s="163"/>
    </row>
    <row r="639" spans="1:9" s="37" customFormat="1" ht="15.75">
      <c r="A639" s="58"/>
      <c r="C639" s="381"/>
      <c r="E639" s="52"/>
      <c r="G639" s="52"/>
      <c r="I639" s="163"/>
    </row>
    <row r="640" spans="1:9" s="37" customFormat="1" ht="15.75">
      <c r="A640" s="58"/>
      <c r="C640" s="381"/>
      <c r="E640" s="52"/>
      <c r="G640" s="52"/>
      <c r="I640" s="163"/>
    </row>
    <row r="641" spans="1:9" s="37" customFormat="1" ht="15.75">
      <c r="A641" s="58"/>
      <c r="C641" s="381"/>
      <c r="E641" s="52"/>
      <c r="G641" s="52"/>
      <c r="I641" s="163"/>
    </row>
    <row r="642" spans="1:9" s="37" customFormat="1" ht="15.75">
      <c r="A642" s="58"/>
      <c r="C642" s="381"/>
      <c r="E642" s="52"/>
      <c r="G642" s="52"/>
      <c r="I642" s="163"/>
    </row>
    <row r="643" spans="1:9" s="37" customFormat="1" ht="15.75">
      <c r="A643" s="58"/>
      <c r="C643" s="381"/>
      <c r="E643" s="52"/>
      <c r="G643" s="52"/>
      <c r="I643" s="163"/>
    </row>
    <row r="644" spans="1:9" s="37" customFormat="1" ht="15.75">
      <c r="A644" s="58"/>
      <c r="C644" s="381"/>
      <c r="E644" s="52"/>
      <c r="G644" s="52"/>
      <c r="I644" s="163"/>
    </row>
    <row r="645" spans="1:9" s="37" customFormat="1" ht="15.75">
      <c r="A645" s="58"/>
      <c r="C645" s="381"/>
      <c r="E645" s="52"/>
      <c r="G645" s="52"/>
      <c r="I645" s="163"/>
    </row>
    <row r="646" spans="1:9" s="37" customFormat="1" ht="15.75">
      <c r="A646" s="58"/>
      <c r="C646" s="381"/>
      <c r="E646" s="52"/>
      <c r="G646" s="52"/>
      <c r="I646" s="163"/>
    </row>
    <row r="647" spans="1:9" s="37" customFormat="1" ht="15.75">
      <c r="A647" s="58"/>
      <c r="C647" s="381"/>
      <c r="E647" s="52"/>
      <c r="G647" s="52"/>
      <c r="I647" s="163"/>
    </row>
    <row r="648" spans="1:9" s="37" customFormat="1" ht="15.75">
      <c r="A648" s="58"/>
      <c r="C648" s="381"/>
      <c r="E648" s="52"/>
      <c r="G648" s="52"/>
      <c r="I648" s="163"/>
    </row>
    <row r="649" spans="1:9" s="37" customFormat="1" ht="15.75">
      <c r="A649" s="58"/>
      <c r="C649" s="381"/>
      <c r="E649" s="52"/>
      <c r="G649" s="52"/>
      <c r="I649" s="163"/>
    </row>
    <row r="650" spans="1:9" s="37" customFormat="1" ht="15.75">
      <c r="A650" s="58"/>
      <c r="C650" s="381"/>
      <c r="E650" s="52"/>
      <c r="G650" s="52"/>
      <c r="I650" s="163"/>
    </row>
    <row r="651" spans="1:9" s="37" customFormat="1" ht="15.75">
      <c r="A651" s="58"/>
      <c r="C651" s="381"/>
      <c r="E651" s="52"/>
      <c r="G651" s="52"/>
      <c r="I651" s="163"/>
    </row>
    <row r="652" spans="1:9" s="37" customFormat="1" ht="15.75">
      <c r="A652" s="58"/>
      <c r="C652" s="381"/>
      <c r="E652" s="52"/>
      <c r="G652" s="52"/>
      <c r="I652" s="163"/>
    </row>
    <row r="653" spans="1:9" s="37" customFormat="1" ht="15.75">
      <c r="A653" s="58"/>
      <c r="C653" s="381"/>
      <c r="E653" s="52"/>
      <c r="G653" s="52"/>
      <c r="I653" s="163"/>
    </row>
    <row r="654" spans="1:9" s="37" customFormat="1" ht="15.75">
      <c r="A654" s="58"/>
      <c r="C654" s="381"/>
      <c r="E654" s="52"/>
      <c r="G654" s="52"/>
      <c r="I654" s="163"/>
    </row>
    <row r="655" spans="1:9" s="37" customFormat="1" ht="15.75">
      <c r="A655" s="58"/>
      <c r="C655" s="381"/>
      <c r="E655" s="52"/>
      <c r="G655" s="52"/>
      <c r="I655" s="163"/>
    </row>
    <row r="656" spans="1:9" s="37" customFormat="1" ht="15.75">
      <c r="A656" s="58"/>
      <c r="C656" s="381"/>
      <c r="E656" s="52"/>
      <c r="G656" s="52"/>
      <c r="I656" s="163"/>
    </row>
    <row r="657" spans="1:9" s="37" customFormat="1" ht="15.75">
      <c r="A657" s="58"/>
      <c r="C657" s="381"/>
      <c r="E657" s="52"/>
      <c r="G657" s="52"/>
      <c r="I657" s="163"/>
    </row>
    <row r="658" spans="1:9" s="37" customFormat="1" ht="15.75">
      <c r="A658" s="58"/>
      <c r="C658" s="381"/>
      <c r="E658" s="52"/>
      <c r="G658" s="52"/>
      <c r="I658" s="163"/>
    </row>
    <row r="659" spans="1:9" s="37" customFormat="1" ht="15.75">
      <c r="A659" s="58"/>
      <c r="C659" s="381"/>
      <c r="E659" s="52"/>
      <c r="G659" s="52"/>
      <c r="I659" s="163"/>
    </row>
    <row r="660" spans="1:9" s="37" customFormat="1" ht="15.75">
      <c r="A660" s="58"/>
      <c r="C660" s="381"/>
      <c r="E660" s="52"/>
      <c r="G660" s="52"/>
      <c r="I660" s="163"/>
    </row>
    <row r="661" spans="1:9" s="37" customFormat="1" ht="15.75">
      <c r="A661" s="58"/>
      <c r="C661" s="381"/>
      <c r="E661" s="52"/>
      <c r="G661" s="52"/>
      <c r="I661" s="163"/>
    </row>
    <row r="662" spans="1:9" s="37" customFormat="1" ht="15.75">
      <c r="A662" s="58"/>
      <c r="C662" s="381"/>
      <c r="E662" s="52"/>
      <c r="G662" s="52"/>
      <c r="I662" s="163"/>
    </row>
    <row r="663" spans="1:9" s="37" customFormat="1" ht="15.75">
      <c r="A663" s="58"/>
      <c r="C663" s="381"/>
      <c r="E663" s="52"/>
      <c r="G663" s="52"/>
      <c r="I663" s="163"/>
    </row>
    <row r="664" spans="1:9" s="37" customFormat="1" ht="15.75">
      <c r="A664" s="58"/>
      <c r="C664" s="381"/>
      <c r="E664" s="52"/>
      <c r="G664" s="52"/>
      <c r="I664" s="163"/>
    </row>
    <row r="665" spans="1:9" s="37" customFormat="1" ht="15.75">
      <c r="A665" s="58"/>
      <c r="C665" s="381"/>
      <c r="E665" s="52"/>
      <c r="G665" s="52"/>
      <c r="I665" s="163"/>
    </row>
    <row r="666" spans="1:9" s="37" customFormat="1" ht="15.75">
      <c r="A666" s="58"/>
      <c r="C666" s="381"/>
      <c r="E666" s="52"/>
      <c r="G666" s="52"/>
      <c r="I666" s="163"/>
    </row>
    <row r="667" spans="1:9" s="37" customFormat="1" ht="15.75">
      <c r="A667" s="58"/>
      <c r="C667" s="381"/>
      <c r="E667" s="52"/>
      <c r="G667" s="52"/>
      <c r="I667" s="163"/>
    </row>
    <row r="668" spans="1:9" s="37" customFormat="1" ht="15.75">
      <c r="A668" s="58"/>
      <c r="C668" s="381"/>
      <c r="E668" s="52"/>
      <c r="G668" s="52"/>
      <c r="I668" s="163"/>
    </row>
    <row r="669" spans="1:9" s="37" customFormat="1" ht="15.75">
      <c r="A669" s="58"/>
      <c r="C669" s="381"/>
      <c r="E669" s="52"/>
      <c r="G669" s="52"/>
      <c r="I669" s="163"/>
    </row>
    <row r="670" spans="1:9" s="37" customFormat="1" ht="15.75">
      <c r="A670" s="58"/>
      <c r="C670" s="381"/>
      <c r="E670" s="52"/>
      <c r="G670" s="52"/>
      <c r="I670" s="163"/>
    </row>
    <row r="671" spans="1:9" s="37" customFormat="1" ht="15.75">
      <c r="A671" s="58"/>
      <c r="C671" s="381"/>
      <c r="E671" s="52"/>
      <c r="G671" s="52"/>
      <c r="I671" s="163"/>
    </row>
    <row r="672" spans="1:9" s="37" customFormat="1" ht="15.75">
      <c r="A672" s="58"/>
      <c r="C672" s="381"/>
      <c r="E672" s="52"/>
      <c r="G672" s="52"/>
      <c r="I672" s="163"/>
    </row>
    <row r="673" spans="1:9" s="37" customFormat="1" ht="15.75">
      <c r="A673" s="58"/>
      <c r="C673" s="381"/>
      <c r="E673" s="52"/>
      <c r="G673" s="52"/>
      <c r="I673" s="163"/>
    </row>
    <row r="674" spans="1:9" s="37" customFormat="1" ht="15.75">
      <c r="A674" s="58"/>
      <c r="C674" s="381"/>
      <c r="E674" s="52"/>
      <c r="G674" s="52"/>
      <c r="I674" s="163"/>
    </row>
    <row r="675" spans="1:9" s="37" customFormat="1" ht="15.75">
      <c r="A675" s="58"/>
      <c r="C675" s="381"/>
      <c r="E675" s="52"/>
      <c r="G675" s="52"/>
      <c r="I675" s="163"/>
    </row>
    <row r="676" spans="1:9" s="37" customFormat="1" ht="15.75">
      <c r="A676" s="58"/>
      <c r="C676" s="381"/>
      <c r="E676" s="52"/>
      <c r="G676" s="52"/>
      <c r="I676" s="163"/>
    </row>
    <row r="677" spans="1:9" s="37" customFormat="1" ht="15.75">
      <c r="A677" s="58"/>
      <c r="C677" s="381"/>
      <c r="E677" s="52"/>
      <c r="G677" s="52"/>
      <c r="I677" s="163"/>
    </row>
    <row r="678" spans="1:9" s="37" customFormat="1" ht="15.75">
      <c r="A678" s="58"/>
      <c r="C678" s="381"/>
      <c r="E678" s="52"/>
      <c r="G678" s="52"/>
      <c r="I678" s="163"/>
    </row>
    <row r="679" spans="1:9" s="37" customFormat="1" ht="15.75">
      <c r="A679" s="58"/>
      <c r="C679" s="381"/>
      <c r="E679" s="52"/>
      <c r="G679" s="52"/>
      <c r="I679" s="163"/>
    </row>
    <row r="680" spans="1:9" s="37" customFormat="1" ht="15.75">
      <c r="A680" s="58"/>
      <c r="C680" s="381"/>
      <c r="E680" s="52"/>
      <c r="G680" s="52"/>
      <c r="I680" s="163"/>
    </row>
    <row r="681" spans="1:9" s="37" customFormat="1" ht="15.75">
      <c r="A681" s="58"/>
      <c r="C681" s="381"/>
      <c r="E681" s="52"/>
      <c r="G681" s="52"/>
      <c r="I681" s="163"/>
    </row>
    <row r="682" spans="1:9" s="37" customFormat="1" ht="15.75">
      <c r="A682" s="58"/>
      <c r="C682" s="381"/>
      <c r="E682" s="52"/>
      <c r="G682" s="52"/>
      <c r="I682" s="163"/>
    </row>
    <row r="683" spans="1:9" s="37" customFormat="1" ht="15.75">
      <c r="A683" s="58"/>
      <c r="C683" s="381"/>
      <c r="E683" s="52"/>
      <c r="G683" s="52"/>
      <c r="I683" s="163"/>
    </row>
    <row r="684" spans="1:9" s="37" customFormat="1" ht="15.75">
      <c r="A684" s="58"/>
      <c r="C684" s="381"/>
      <c r="E684" s="52"/>
      <c r="G684" s="52"/>
      <c r="I684" s="163"/>
    </row>
    <row r="685" spans="1:9" s="37" customFormat="1" ht="15.75">
      <c r="A685" s="58"/>
      <c r="C685" s="381"/>
      <c r="E685" s="52"/>
      <c r="G685" s="52"/>
      <c r="I685" s="163"/>
    </row>
    <row r="686" spans="1:9" s="37" customFormat="1" ht="15.75">
      <c r="A686" s="58"/>
      <c r="C686" s="381"/>
      <c r="E686" s="52"/>
      <c r="G686" s="52"/>
      <c r="I686" s="163"/>
    </row>
    <row r="687" spans="1:9" s="37" customFormat="1" ht="15.75">
      <c r="A687" s="58"/>
      <c r="C687" s="381"/>
      <c r="E687" s="52"/>
      <c r="G687" s="52"/>
      <c r="I687" s="163"/>
    </row>
    <row r="688" spans="1:9" s="37" customFormat="1" ht="15.75">
      <c r="A688" s="58"/>
      <c r="C688" s="381"/>
      <c r="E688" s="52"/>
      <c r="G688" s="52"/>
      <c r="I688" s="163"/>
    </row>
    <row r="689" spans="1:9" s="37" customFormat="1" ht="15.75">
      <c r="A689" s="58"/>
      <c r="C689" s="381"/>
      <c r="E689" s="52"/>
      <c r="G689" s="52"/>
      <c r="I689" s="163"/>
    </row>
    <row r="690" spans="1:9" s="37" customFormat="1" ht="15.75">
      <c r="A690" s="58"/>
      <c r="C690" s="381"/>
      <c r="E690" s="52"/>
      <c r="G690" s="52"/>
      <c r="I690" s="163"/>
    </row>
    <row r="691" spans="1:9" s="37" customFormat="1" ht="15.75">
      <c r="A691" s="58"/>
      <c r="C691" s="381"/>
      <c r="E691" s="52"/>
      <c r="G691" s="52"/>
      <c r="I691" s="163"/>
    </row>
    <row r="692" spans="1:9" s="37" customFormat="1" ht="15.75">
      <c r="A692" s="58"/>
      <c r="C692" s="381"/>
      <c r="E692" s="52"/>
      <c r="G692" s="52"/>
      <c r="I692" s="163"/>
    </row>
    <row r="693" spans="1:9" s="37" customFormat="1" ht="15.75">
      <c r="A693" s="58"/>
      <c r="C693" s="381"/>
      <c r="E693" s="52"/>
      <c r="G693" s="52"/>
      <c r="I693" s="163"/>
    </row>
    <row r="694" spans="1:9" s="37" customFormat="1" ht="15.75">
      <c r="A694" s="58"/>
      <c r="C694" s="381"/>
      <c r="E694" s="52"/>
      <c r="G694" s="52"/>
      <c r="I694" s="163"/>
    </row>
    <row r="695" spans="1:9" s="37" customFormat="1" ht="15.75">
      <c r="A695" s="58"/>
      <c r="C695" s="381"/>
      <c r="E695" s="52"/>
      <c r="G695" s="52"/>
      <c r="I695" s="163"/>
    </row>
    <row r="696" spans="1:9" s="37" customFormat="1" ht="15.75">
      <c r="A696" s="58"/>
      <c r="C696" s="381"/>
      <c r="E696" s="52"/>
      <c r="G696" s="52"/>
      <c r="I696" s="163"/>
    </row>
    <row r="697" spans="1:9" s="37" customFormat="1" ht="15.75">
      <c r="A697" s="58"/>
      <c r="C697" s="381"/>
      <c r="E697" s="52"/>
      <c r="G697" s="52"/>
      <c r="I697" s="163"/>
    </row>
    <row r="698" spans="1:9" s="37" customFormat="1" ht="15.75">
      <c r="A698" s="58"/>
      <c r="C698" s="381"/>
      <c r="E698" s="52"/>
      <c r="G698" s="52"/>
      <c r="I698" s="163"/>
    </row>
    <row r="699" spans="1:9" s="37" customFormat="1" ht="15.75">
      <c r="A699" s="58"/>
      <c r="C699" s="381"/>
      <c r="E699" s="52"/>
      <c r="G699" s="52"/>
      <c r="I699" s="163"/>
    </row>
    <row r="700" spans="1:9" s="37" customFormat="1" ht="15.75">
      <c r="A700" s="58"/>
      <c r="C700" s="381"/>
      <c r="E700" s="52"/>
      <c r="G700" s="52"/>
      <c r="I700" s="163"/>
    </row>
    <row r="701" spans="1:9" s="37" customFormat="1" ht="15.75">
      <c r="A701" s="58"/>
      <c r="C701" s="381"/>
      <c r="E701" s="52"/>
      <c r="G701" s="52"/>
      <c r="I701" s="163"/>
    </row>
    <row r="702" spans="1:9" s="37" customFormat="1" ht="15.75">
      <c r="A702" s="58"/>
      <c r="C702" s="381"/>
      <c r="E702" s="52"/>
      <c r="G702" s="52"/>
      <c r="I702" s="163"/>
    </row>
    <row r="703" spans="1:9" s="37" customFormat="1" ht="15.75">
      <c r="A703" s="58"/>
      <c r="C703" s="381"/>
      <c r="E703" s="52"/>
      <c r="G703" s="52"/>
      <c r="I703" s="163"/>
    </row>
    <row r="704" spans="1:9" s="37" customFormat="1" ht="15.75">
      <c r="A704" s="58"/>
      <c r="C704" s="381"/>
      <c r="E704" s="52"/>
      <c r="G704" s="52"/>
      <c r="I704" s="163"/>
    </row>
    <row r="705" spans="1:9" s="37" customFormat="1" ht="15.75">
      <c r="A705" s="58"/>
      <c r="C705" s="381"/>
      <c r="E705" s="52"/>
      <c r="G705" s="52"/>
      <c r="I705" s="163"/>
    </row>
    <row r="706" spans="1:9" s="37" customFormat="1" ht="15.75">
      <c r="A706" s="58"/>
      <c r="C706" s="381"/>
      <c r="E706" s="52"/>
      <c r="G706" s="52"/>
      <c r="I706" s="163"/>
    </row>
    <row r="707" spans="1:9" s="37" customFormat="1" ht="15.75">
      <c r="A707" s="58"/>
      <c r="C707" s="381"/>
      <c r="E707" s="52"/>
      <c r="G707" s="52"/>
      <c r="I707" s="163"/>
    </row>
    <row r="708" spans="1:9" s="37" customFormat="1" ht="15.75">
      <c r="A708" s="58"/>
      <c r="C708" s="381"/>
      <c r="E708" s="52"/>
      <c r="G708" s="52"/>
      <c r="I708" s="163"/>
    </row>
    <row r="709" spans="1:9" s="37" customFormat="1" ht="15.75">
      <c r="A709" s="58"/>
      <c r="C709" s="381"/>
      <c r="E709" s="52"/>
      <c r="G709" s="52"/>
      <c r="I709" s="163"/>
    </row>
    <row r="710" spans="1:9" s="37" customFormat="1" ht="15.75">
      <c r="A710" s="58"/>
      <c r="C710" s="381"/>
      <c r="E710" s="52"/>
      <c r="G710" s="52"/>
      <c r="I710" s="163"/>
    </row>
    <row r="711" spans="1:9" s="37" customFormat="1" ht="15.75">
      <c r="A711" s="58"/>
      <c r="C711" s="381"/>
      <c r="E711" s="52"/>
      <c r="G711" s="52"/>
      <c r="I711" s="163"/>
    </row>
    <row r="712" spans="1:9" s="37" customFormat="1" ht="15.75">
      <c r="A712" s="58"/>
      <c r="C712" s="381"/>
      <c r="E712" s="52"/>
      <c r="G712" s="52"/>
      <c r="I712" s="163"/>
    </row>
    <row r="713" spans="1:9" s="37" customFormat="1" ht="15.75">
      <c r="A713" s="58"/>
      <c r="C713" s="381"/>
      <c r="E713" s="52"/>
      <c r="G713" s="52"/>
      <c r="I713" s="163"/>
    </row>
    <row r="714" spans="1:9" s="37" customFormat="1" ht="15.75">
      <c r="A714" s="58"/>
      <c r="C714" s="381"/>
      <c r="E714" s="52"/>
      <c r="G714" s="52"/>
      <c r="I714" s="163"/>
    </row>
    <row r="715" spans="1:9" s="37" customFormat="1" ht="15.75">
      <c r="A715" s="58"/>
      <c r="C715" s="381"/>
      <c r="E715" s="52"/>
      <c r="G715" s="52"/>
      <c r="I715" s="163"/>
    </row>
    <row r="716" spans="1:9" s="37" customFormat="1" ht="15.75">
      <c r="A716" s="58"/>
      <c r="C716" s="381"/>
      <c r="E716" s="52"/>
      <c r="G716" s="52"/>
      <c r="I716" s="163"/>
    </row>
    <row r="717" spans="1:9" s="37" customFormat="1" ht="15.75">
      <c r="A717" s="58"/>
      <c r="C717" s="381"/>
      <c r="E717" s="52"/>
      <c r="G717" s="52"/>
      <c r="I717" s="163"/>
    </row>
    <row r="718" spans="1:9" s="37" customFormat="1" ht="15.75">
      <c r="A718" s="58"/>
      <c r="C718" s="381"/>
      <c r="E718" s="52"/>
      <c r="G718" s="52"/>
      <c r="I718" s="163"/>
    </row>
    <row r="719" spans="1:9" s="37" customFormat="1" ht="15.75">
      <c r="A719" s="58"/>
      <c r="C719" s="381"/>
      <c r="E719" s="52"/>
      <c r="G719" s="52"/>
      <c r="I719" s="163"/>
    </row>
    <row r="720" spans="1:9" s="37" customFormat="1" ht="15.75">
      <c r="A720" s="58"/>
      <c r="C720" s="381"/>
      <c r="E720" s="52"/>
      <c r="G720" s="52"/>
      <c r="I720" s="163"/>
    </row>
    <row r="721" spans="1:9" s="37" customFormat="1" ht="15.75">
      <c r="A721" s="58"/>
      <c r="C721" s="381"/>
      <c r="E721" s="52"/>
      <c r="G721" s="52"/>
      <c r="I721" s="163"/>
    </row>
    <row r="722" spans="1:9" s="37" customFormat="1" ht="15.75">
      <c r="A722" s="58"/>
      <c r="C722" s="381"/>
      <c r="E722" s="52"/>
      <c r="G722" s="52"/>
      <c r="I722" s="163"/>
    </row>
    <row r="723" spans="1:9" s="37" customFormat="1" ht="15.75">
      <c r="A723" s="58"/>
      <c r="C723" s="381"/>
      <c r="E723" s="52"/>
      <c r="G723" s="52"/>
      <c r="I723" s="163"/>
    </row>
    <row r="724" spans="1:9" s="37" customFormat="1" ht="15.75">
      <c r="A724" s="58"/>
      <c r="C724" s="381"/>
      <c r="E724" s="52"/>
      <c r="G724" s="52"/>
      <c r="I724" s="163"/>
    </row>
    <row r="725" spans="1:9" s="37" customFormat="1" ht="15.75">
      <c r="A725" s="58"/>
      <c r="C725" s="381"/>
      <c r="E725" s="52"/>
      <c r="G725" s="52"/>
      <c r="I725" s="163"/>
    </row>
    <row r="726" spans="1:9" s="37" customFormat="1" ht="15.75">
      <c r="A726" s="58"/>
      <c r="C726" s="381"/>
      <c r="E726" s="52"/>
      <c r="G726" s="52"/>
      <c r="I726" s="163"/>
    </row>
    <row r="727" spans="1:9" s="37" customFormat="1" ht="15.75">
      <c r="A727" s="58"/>
      <c r="C727" s="381"/>
      <c r="E727" s="52"/>
      <c r="G727" s="52"/>
      <c r="I727" s="163"/>
    </row>
    <row r="728" spans="1:9" s="37" customFormat="1" ht="15.75">
      <c r="A728" s="58"/>
      <c r="C728" s="381"/>
      <c r="E728" s="52"/>
      <c r="G728" s="52"/>
      <c r="I728" s="163"/>
    </row>
    <row r="729" spans="1:9" s="37" customFormat="1" ht="15.75">
      <c r="A729" s="58"/>
      <c r="C729" s="381"/>
      <c r="E729" s="52"/>
      <c r="G729" s="52"/>
      <c r="I729" s="163"/>
    </row>
    <row r="730" spans="1:9" s="37" customFormat="1" ht="15.75">
      <c r="A730" s="58"/>
      <c r="C730" s="381"/>
      <c r="E730" s="52"/>
      <c r="G730" s="52"/>
      <c r="I730" s="163"/>
    </row>
    <row r="731" spans="1:9" s="37" customFormat="1" ht="15.75">
      <c r="A731" s="58"/>
      <c r="C731" s="381"/>
      <c r="E731" s="52"/>
      <c r="G731" s="52"/>
      <c r="I731" s="163"/>
    </row>
    <row r="732" spans="1:9" s="37" customFormat="1" ht="15.75">
      <c r="A732" s="58"/>
      <c r="C732" s="381"/>
      <c r="E732" s="52"/>
      <c r="G732" s="52"/>
      <c r="I732" s="163"/>
    </row>
    <row r="733" spans="1:9" s="37" customFormat="1" ht="15.75">
      <c r="A733" s="58"/>
      <c r="C733" s="381"/>
      <c r="E733" s="52"/>
      <c r="G733" s="52"/>
      <c r="I733" s="163"/>
    </row>
    <row r="734" spans="1:9" s="37" customFormat="1" ht="15.75">
      <c r="A734" s="58"/>
      <c r="C734" s="381"/>
      <c r="E734" s="52"/>
      <c r="G734" s="52"/>
      <c r="I734" s="163"/>
    </row>
    <row r="735" spans="1:9" s="37" customFormat="1" ht="15.75">
      <c r="A735" s="58"/>
      <c r="C735" s="381"/>
      <c r="E735" s="52"/>
      <c r="G735" s="52"/>
      <c r="I735" s="163"/>
    </row>
    <row r="736" spans="1:9" s="37" customFormat="1" ht="15.75">
      <c r="A736" s="58"/>
      <c r="C736" s="381"/>
      <c r="E736" s="52"/>
      <c r="G736" s="52"/>
      <c r="I736" s="163"/>
    </row>
    <row r="737" spans="1:9" s="37" customFormat="1" ht="15.75">
      <c r="A737" s="58"/>
      <c r="C737" s="381"/>
      <c r="E737" s="52"/>
      <c r="G737" s="52"/>
      <c r="I737" s="163"/>
    </row>
    <row r="738" spans="1:9" s="37" customFormat="1" ht="15.75">
      <c r="A738" s="58"/>
      <c r="C738" s="381"/>
      <c r="E738" s="52"/>
      <c r="G738" s="52"/>
      <c r="I738" s="163"/>
    </row>
    <row r="739" spans="1:9" s="37" customFormat="1" ht="15.75">
      <c r="A739" s="58"/>
      <c r="C739" s="381"/>
      <c r="E739" s="52"/>
      <c r="G739" s="52"/>
      <c r="I739" s="163"/>
    </row>
    <row r="740" spans="1:9" s="37" customFormat="1" ht="15.75">
      <c r="A740" s="58"/>
      <c r="C740" s="381"/>
      <c r="E740" s="52"/>
      <c r="G740" s="52"/>
      <c r="I740" s="163"/>
    </row>
    <row r="741" spans="1:9" s="37" customFormat="1" ht="15.75">
      <c r="A741" s="58"/>
      <c r="C741" s="381"/>
      <c r="E741" s="52"/>
      <c r="G741" s="52"/>
      <c r="I741" s="163"/>
    </row>
    <row r="742" spans="1:9" s="37" customFormat="1" ht="15.75">
      <c r="A742" s="58"/>
      <c r="C742" s="381"/>
      <c r="E742" s="52"/>
      <c r="G742" s="52"/>
      <c r="I742" s="163"/>
    </row>
    <row r="743" spans="1:9" s="37" customFormat="1" ht="15.75">
      <c r="A743" s="58"/>
      <c r="C743" s="381"/>
      <c r="E743" s="52"/>
      <c r="G743" s="52"/>
      <c r="I743" s="163"/>
    </row>
    <row r="744" spans="1:9" s="37" customFormat="1" ht="15.75">
      <c r="A744" s="58"/>
      <c r="C744" s="381"/>
      <c r="E744" s="52"/>
      <c r="G744" s="52"/>
      <c r="I744" s="163"/>
    </row>
    <row r="745" spans="1:9" s="37" customFormat="1" ht="15.75">
      <c r="A745" s="58"/>
      <c r="C745" s="381"/>
      <c r="E745" s="52"/>
      <c r="G745" s="52"/>
      <c r="I745" s="163"/>
    </row>
    <row r="746" spans="1:9" s="37" customFormat="1" ht="15.75">
      <c r="A746" s="58"/>
      <c r="C746" s="381"/>
      <c r="E746" s="52"/>
      <c r="G746" s="52"/>
      <c r="I746" s="163"/>
    </row>
    <row r="747" spans="1:9" s="37" customFormat="1" ht="15.75">
      <c r="A747" s="58"/>
      <c r="C747" s="381"/>
      <c r="E747" s="52"/>
      <c r="G747" s="52"/>
      <c r="I747" s="163"/>
    </row>
    <row r="748" spans="1:9" s="37" customFormat="1" ht="15.75">
      <c r="A748" s="58"/>
      <c r="C748" s="381"/>
      <c r="E748" s="52"/>
      <c r="G748" s="52"/>
      <c r="I748" s="163"/>
    </row>
    <row r="749" spans="1:9" s="37" customFormat="1" ht="15.75">
      <c r="A749" s="58"/>
      <c r="C749" s="381"/>
      <c r="E749" s="52"/>
      <c r="G749" s="52"/>
      <c r="I749" s="163"/>
    </row>
    <row r="750" spans="1:9" s="37" customFormat="1" ht="15.75">
      <c r="A750" s="58"/>
      <c r="C750" s="381"/>
      <c r="E750" s="52"/>
      <c r="G750" s="52"/>
      <c r="I750" s="163"/>
    </row>
    <row r="751" spans="1:9" s="37" customFormat="1" ht="15.75">
      <c r="A751" s="58"/>
      <c r="C751" s="381"/>
      <c r="E751" s="52"/>
      <c r="G751" s="52"/>
      <c r="I751" s="163"/>
    </row>
    <row r="752" spans="1:9" s="37" customFormat="1" ht="15.75">
      <c r="A752" s="58"/>
      <c r="C752" s="381"/>
      <c r="E752" s="52"/>
      <c r="G752" s="52"/>
      <c r="I752" s="163"/>
    </row>
    <row r="753" spans="1:9" s="37" customFormat="1" ht="15.75">
      <c r="A753" s="58"/>
      <c r="C753" s="381"/>
      <c r="E753" s="52"/>
      <c r="G753" s="52"/>
      <c r="I753" s="163"/>
    </row>
    <row r="754" spans="1:9" s="37" customFormat="1" ht="15.75">
      <c r="A754" s="58"/>
      <c r="C754" s="381"/>
      <c r="E754" s="52"/>
      <c r="G754" s="52"/>
      <c r="I754" s="163"/>
    </row>
    <row r="755" spans="1:9" s="37" customFormat="1" ht="15.75">
      <c r="A755" s="58"/>
      <c r="C755" s="381"/>
      <c r="E755" s="52"/>
      <c r="G755" s="52"/>
      <c r="I755" s="163"/>
    </row>
    <row r="756" spans="1:9" s="37" customFormat="1" ht="15.75">
      <c r="A756" s="58"/>
      <c r="C756" s="381"/>
      <c r="E756" s="52"/>
      <c r="G756" s="52"/>
      <c r="I756" s="163"/>
    </row>
    <row r="757" spans="1:9" s="37" customFormat="1" ht="15.75">
      <c r="A757" s="58"/>
      <c r="C757" s="381"/>
      <c r="E757" s="52"/>
      <c r="G757" s="52"/>
      <c r="I757" s="163"/>
    </row>
    <row r="758" spans="1:9" s="37" customFormat="1" ht="15.75">
      <c r="A758" s="58"/>
      <c r="C758" s="381"/>
      <c r="E758" s="52"/>
      <c r="G758" s="52"/>
      <c r="I758" s="163"/>
    </row>
    <row r="759" spans="1:9" s="37" customFormat="1" ht="15.75">
      <c r="A759" s="58"/>
      <c r="C759" s="381"/>
      <c r="E759" s="52"/>
      <c r="G759" s="52"/>
      <c r="I759" s="163"/>
    </row>
    <row r="760" spans="1:9" s="37" customFormat="1" ht="15.75">
      <c r="A760" s="58"/>
      <c r="C760" s="381"/>
      <c r="E760" s="52"/>
      <c r="G760" s="52"/>
      <c r="I760" s="163"/>
    </row>
    <row r="761" spans="1:9" s="37" customFormat="1" ht="15.75">
      <c r="A761" s="58"/>
      <c r="C761" s="381"/>
      <c r="E761" s="52"/>
      <c r="G761" s="52"/>
      <c r="I761" s="163"/>
    </row>
    <row r="762" spans="1:9" s="37" customFormat="1" ht="15.75">
      <c r="A762" s="58"/>
      <c r="C762" s="381"/>
      <c r="E762" s="52"/>
      <c r="G762" s="52"/>
      <c r="I762" s="163"/>
    </row>
    <row r="763" spans="1:9" s="37" customFormat="1" ht="15.75">
      <c r="A763" s="58"/>
      <c r="C763" s="381"/>
      <c r="E763" s="52"/>
      <c r="G763" s="52"/>
      <c r="I763" s="163"/>
    </row>
    <row r="764" spans="1:9" s="37" customFormat="1" ht="15.75">
      <c r="A764" s="58"/>
      <c r="C764" s="381"/>
      <c r="E764" s="52"/>
      <c r="G764" s="52"/>
      <c r="I764" s="163"/>
    </row>
    <row r="765" spans="1:9" s="37" customFormat="1" ht="15.75">
      <c r="A765" s="58"/>
      <c r="C765" s="381"/>
      <c r="E765" s="52"/>
      <c r="G765" s="52"/>
      <c r="I765" s="163"/>
    </row>
    <row r="766" spans="1:9" s="37" customFormat="1" ht="15.75">
      <c r="A766" s="58"/>
      <c r="C766" s="381"/>
      <c r="E766" s="52"/>
      <c r="G766" s="52"/>
      <c r="I766" s="163"/>
    </row>
    <row r="767" spans="1:9" s="37" customFormat="1" ht="15.75">
      <c r="A767" s="58"/>
      <c r="C767" s="381"/>
      <c r="E767" s="52"/>
      <c r="G767" s="52"/>
      <c r="I767" s="163"/>
    </row>
    <row r="768" spans="1:9" s="37" customFormat="1" ht="15.75">
      <c r="A768" s="58"/>
      <c r="C768" s="381"/>
      <c r="E768" s="52"/>
      <c r="G768" s="52"/>
      <c r="I768" s="163"/>
    </row>
    <row r="769" spans="1:9" s="37" customFormat="1" ht="15.75">
      <c r="A769" s="58"/>
      <c r="C769" s="381"/>
      <c r="E769" s="52"/>
      <c r="G769" s="52"/>
      <c r="I769" s="163"/>
    </row>
    <row r="770" spans="1:9" s="37" customFormat="1" ht="15.75">
      <c r="A770" s="58"/>
      <c r="C770" s="381"/>
      <c r="E770" s="52"/>
      <c r="G770" s="52"/>
      <c r="I770" s="163"/>
    </row>
    <row r="771" spans="1:9" s="37" customFormat="1" ht="15.75">
      <c r="A771" s="58"/>
      <c r="C771" s="381"/>
      <c r="E771" s="52"/>
      <c r="G771" s="52"/>
      <c r="I771" s="163"/>
    </row>
    <row r="772" spans="1:9" s="37" customFormat="1" ht="15.75">
      <c r="A772" s="58"/>
      <c r="C772" s="381"/>
      <c r="E772" s="52"/>
      <c r="G772" s="52"/>
      <c r="I772" s="163"/>
    </row>
    <row r="773" spans="1:9" s="37" customFormat="1" ht="15.75">
      <c r="A773" s="58"/>
      <c r="C773" s="381"/>
      <c r="E773" s="52"/>
      <c r="G773" s="52"/>
      <c r="I773" s="163"/>
    </row>
    <row r="774" spans="1:9" s="37" customFormat="1" ht="15.75">
      <c r="A774" s="58"/>
      <c r="C774" s="381"/>
      <c r="E774" s="52"/>
      <c r="G774" s="52"/>
      <c r="I774" s="163"/>
    </row>
    <row r="775" spans="1:9" s="37" customFormat="1" ht="15.75">
      <c r="A775" s="58"/>
      <c r="C775" s="381"/>
      <c r="E775" s="52"/>
      <c r="G775" s="52"/>
      <c r="I775" s="163"/>
    </row>
    <row r="776" spans="1:9" s="37" customFormat="1" ht="15.75">
      <c r="A776" s="58"/>
      <c r="C776" s="381"/>
      <c r="E776" s="52"/>
      <c r="G776" s="52"/>
      <c r="I776" s="163"/>
    </row>
    <row r="777" spans="1:9" s="37" customFormat="1" ht="15.75">
      <c r="A777" s="58"/>
      <c r="C777" s="381"/>
      <c r="E777" s="52"/>
      <c r="G777" s="52"/>
      <c r="I777" s="163"/>
    </row>
    <row r="778" spans="1:9" s="37" customFormat="1" ht="15.75">
      <c r="A778" s="58"/>
      <c r="C778" s="381"/>
      <c r="E778" s="52"/>
      <c r="G778" s="52"/>
      <c r="I778" s="163"/>
    </row>
    <row r="779" spans="1:9" s="37" customFormat="1" ht="15.75">
      <c r="A779" s="58"/>
      <c r="C779" s="381"/>
      <c r="E779" s="52"/>
      <c r="G779" s="52"/>
      <c r="I779" s="163"/>
    </row>
    <row r="780" spans="1:9" s="37" customFormat="1" ht="15.75">
      <c r="A780" s="58"/>
      <c r="C780" s="381"/>
      <c r="E780" s="52"/>
      <c r="G780" s="52"/>
      <c r="I780" s="163"/>
    </row>
    <row r="781" spans="1:9" s="37" customFormat="1" ht="15.75">
      <c r="A781" s="58"/>
      <c r="C781" s="381"/>
      <c r="E781" s="52"/>
      <c r="G781" s="52"/>
      <c r="I781" s="163"/>
    </row>
    <row r="782" spans="1:9" s="37" customFormat="1" ht="15.75">
      <c r="A782" s="58"/>
      <c r="C782" s="381"/>
      <c r="E782" s="52"/>
      <c r="G782" s="52"/>
      <c r="I782" s="163"/>
    </row>
    <row r="783" spans="1:9" s="37" customFormat="1" ht="15.75">
      <c r="A783" s="58"/>
      <c r="C783" s="381"/>
      <c r="E783" s="52"/>
      <c r="G783" s="52"/>
      <c r="I783" s="163"/>
    </row>
    <row r="784" spans="1:9" s="37" customFormat="1" ht="15.75">
      <c r="A784" s="58"/>
      <c r="C784" s="381"/>
      <c r="E784" s="52"/>
      <c r="G784" s="52"/>
      <c r="I784" s="163"/>
    </row>
    <row r="785" spans="1:9" s="37" customFormat="1" ht="15.75">
      <c r="A785" s="58"/>
      <c r="C785" s="381"/>
      <c r="E785" s="52"/>
      <c r="G785" s="52"/>
      <c r="I785" s="163"/>
    </row>
    <row r="786" spans="1:9" s="37" customFormat="1" ht="15.75">
      <c r="A786" s="58"/>
      <c r="C786" s="381"/>
      <c r="E786" s="52"/>
      <c r="G786" s="52"/>
      <c r="I786" s="163"/>
    </row>
    <row r="787" spans="1:9" s="37" customFormat="1" ht="15.75">
      <c r="A787" s="58"/>
      <c r="C787" s="381"/>
      <c r="E787" s="52"/>
      <c r="G787" s="52"/>
      <c r="I787" s="163"/>
    </row>
    <row r="788" spans="1:9" s="37" customFormat="1" ht="15.75">
      <c r="A788" s="58"/>
      <c r="C788" s="381"/>
      <c r="E788" s="52"/>
      <c r="G788" s="52"/>
      <c r="I788" s="163"/>
    </row>
    <row r="789" spans="1:9" s="37" customFormat="1" ht="15.75">
      <c r="A789" s="58"/>
      <c r="C789" s="381"/>
      <c r="E789" s="52"/>
      <c r="G789" s="52"/>
      <c r="I789" s="163"/>
    </row>
    <row r="790" spans="1:9" s="37" customFormat="1" ht="15.75">
      <c r="A790" s="58"/>
      <c r="C790" s="381"/>
      <c r="E790" s="52"/>
      <c r="G790" s="52"/>
      <c r="I790" s="163"/>
    </row>
    <row r="791" spans="1:9" s="37" customFormat="1" ht="15.75">
      <c r="A791" s="58"/>
      <c r="C791" s="381"/>
      <c r="E791" s="52"/>
      <c r="G791" s="52"/>
      <c r="I791" s="163"/>
    </row>
    <row r="792" spans="1:9" s="37" customFormat="1" ht="15.75">
      <c r="A792" s="58"/>
      <c r="C792" s="381"/>
      <c r="E792" s="52"/>
      <c r="G792" s="52"/>
      <c r="I792" s="163"/>
    </row>
    <row r="793" spans="1:9" s="37" customFormat="1" ht="15.75">
      <c r="A793" s="58"/>
      <c r="C793" s="381"/>
      <c r="E793" s="52"/>
      <c r="G793" s="52"/>
      <c r="I793" s="163"/>
    </row>
    <row r="794" spans="1:9" s="37" customFormat="1" ht="15.75">
      <c r="A794" s="58"/>
      <c r="C794" s="381"/>
      <c r="E794" s="52"/>
      <c r="G794" s="52"/>
      <c r="I794" s="163"/>
    </row>
    <row r="795" spans="1:9" s="37" customFormat="1" ht="15.75">
      <c r="A795" s="58"/>
      <c r="C795" s="381"/>
      <c r="E795" s="52"/>
      <c r="G795" s="52"/>
      <c r="I795" s="163"/>
    </row>
    <row r="796" spans="1:9" s="37" customFormat="1" ht="15.75">
      <c r="A796" s="58"/>
      <c r="C796" s="381"/>
      <c r="E796" s="52"/>
      <c r="G796" s="52"/>
      <c r="I796" s="163"/>
    </row>
    <row r="797" spans="1:9" s="37" customFormat="1" ht="15.75">
      <c r="A797" s="58"/>
      <c r="C797" s="381"/>
      <c r="E797" s="52"/>
      <c r="G797" s="52"/>
      <c r="I797" s="163"/>
    </row>
    <row r="798" spans="1:9" s="37" customFormat="1" ht="15.75">
      <c r="A798" s="58"/>
      <c r="C798" s="381"/>
      <c r="E798" s="52"/>
      <c r="G798" s="52"/>
      <c r="I798" s="163"/>
    </row>
    <row r="799" spans="1:9" s="37" customFormat="1" ht="15.75">
      <c r="A799" s="58"/>
      <c r="C799" s="381"/>
      <c r="E799" s="52"/>
      <c r="G799" s="52"/>
      <c r="I799" s="163"/>
    </row>
    <row r="800" spans="1:9" s="37" customFormat="1" ht="15.75">
      <c r="A800" s="58"/>
      <c r="C800" s="381"/>
      <c r="E800" s="52"/>
      <c r="G800" s="52"/>
      <c r="I800" s="163"/>
    </row>
    <row r="801" spans="1:9" s="37" customFormat="1" ht="15.75">
      <c r="A801" s="58"/>
      <c r="C801" s="381"/>
      <c r="E801" s="52"/>
      <c r="G801" s="52"/>
      <c r="I801" s="163"/>
    </row>
    <row r="802" spans="1:9" s="37" customFormat="1" ht="15.75">
      <c r="A802" s="58"/>
      <c r="C802" s="381"/>
      <c r="E802" s="52"/>
      <c r="G802" s="52"/>
      <c r="I802" s="163"/>
    </row>
    <row r="803" spans="1:9" s="37" customFormat="1" ht="15.75">
      <c r="A803" s="58"/>
      <c r="C803" s="381"/>
      <c r="E803" s="52"/>
      <c r="G803" s="52"/>
      <c r="I803" s="163"/>
    </row>
    <row r="804" spans="1:9" s="37" customFormat="1" ht="15.75">
      <c r="A804" s="58"/>
      <c r="C804" s="381"/>
      <c r="E804" s="52"/>
      <c r="G804" s="52"/>
      <c r="I804" s="163"/>
    </row>
    <row r="805" spans="1:9" s="37" customFormat="1" ht="15.75">
      <c r="A805" s="58"/>
      <c r="C805" s="381"/>
      <c r="E805" s="52"/>
      <c r="G805" s="52"/>
      <c r="I805" s="163"/>
    </row>
    <row r="806" spans="1:9" s="37" customFormat="1" ht="15.75">
      <c r="A806" s="58"/>
      <c r="C806" s="381"/>
      <c r="E806" s="52"/>
      <c r="G806" s="52"/>
      <c r="I806" s="163"/>
    </row>
    <row r="807" spans="1:9" s="37" customFormat="1" ht="15.75">
      <c r="A807" s="58"/>
      <c r="C807" s="381"/>
      <c r="E807" s="52"/>
      <c r="G807" s="52"/>
      <c r="I807" s="163"/>
    </row>
    <row r="808" spans="1:9" s="37" customFormat="1" ht="15.75">
      <c r="A808" s="58"/>
      <c r="C808" s="381"/>
      <c r="E808" s="52"/>
      <c r="G808" s="52"/>
      <c r="I808" s="163"/>
    </row>
    <row r="809" spans="1:9" s="37" customFormat="1" ht="15.75">
      <c r="A809" s="58"/>
      <c r="C809" s="381"/>
      <c r="E809" s="52"/>
      <c r="G809" s="52"/>
      <c r="I809" s="163"/>
    </row>
    <row r="810" spans="1:9" s="37" customFormat="1" ht="15.75">
      <c r="A810" s="58"/>
      <c r="C810" s="381"/>
      <c r="E810" s="52"/>
      <c r="G810" s="52"/>
      <c r="I810" s="163"/>
    </row>
    <row r="811" spans="1:9" s="37" customFormat="1" ht="15.75">
      <c r="A811" s="58"/>
      <c r="C811" s="381"/>
      <c r="E811" s="52"/>
      <c r="G811" s="52"/>
      <c r="I811" s="163"/>
    </row>
    <row r="812" spans="1:9" s="37" customFormat="1" ht="15.75">
      <c r="A812" s="58"/>
      <c r="C812" s="381"/>
      <c r="E812" s="52"/>
      <c r="G812" s="52"/>
      <c r="I812" s="163"/>
    </row>
    <row r="813" spans="1:9" s="37" customFormat="1" ht="15.75">
      <c r="A813" s="58"/>
      <c r="C813" s="381"/>
      <c r="E813" s="52"/>
      <c r="G813" s="52"/>
      <c r="I813" s="163"/>
    </row>
    <row r="814" spans="1:9" s="37" customFormat="1" ht="15.75">
      <c r="A814" s="58"/>
      <c r="C814" s="381"/>
      <c r="E814" s="52"/>
      <c r="G814" s="52"/>
      <c r="I814" s="163"/>
    </row>
    <row r="815" spans="1:9" s="37" customFormat="1" ht="15.75">
      <c r="A815" s="58"/>
      <c r="C815" s="381"/>
      <c r="E815" s="52"/>
      <c r="G815" s="52"/>
      <c r="I815" s="163"/>
    </row>
    <row r="816" spans="1:9" s="37" customFormat="1" ht="15.75">
      <c r="A816" s="58"/>
      <c r="C816" s="381"/>
      <c r="E816" s="52"/>
      <c r="G816" s="52"/>
      <c r="I816" s="163"/>
    </row>
    <row r="817" spans="1:9" s="37" customFormat="1" ht="15.75">
      <c r="A817" s="58"/>
      <c r="C817" s="381"/>
      <c r="E817" s="52"/>
      <c r="G817" s="52"/>
      <c r="I817" s="163"/>
    </row>
    <row r="818" spans="1:9" s="37" customFormat="1" ht="15.75">
      <c r="A818" s="58"/>
      <c r="C818" s="381"/>
      <c r="E818" s="52"/>
      <c r="G818" s="52"/>
      <c r="I818" s="163"/>
    </row>
    <row r="819" spans="1:9" s="37" customFormat="1" ht="15.75">
      <c r="A819" s="58"/>
      <c r="C819" s="381"/>
      <c r="E819" s="52"/>
      <c r="G819" s="52"/>
      <c r="I819" s="163"/>
    </row>
    <row r="820" spans="1:9" s="37" customFormat="1" ht="15.75">
      <c r="A820" s="58"/>
      <c r="C820" s="381"/>
      <c r="E820" s="52"/>
      <c r="G820" s="52"/>
      <c r="I820" s="163"/>
    </row>
    <row r="821" spans="1:9" s="37" customFormat="1" ht="15.75">
      <c r="A821" s="58"/>
      <c r="C821" s="381"/>
      <c r="E821" s="52"/>
      <c r="G821" s="52"/>
      <c r="I821" s="163"/>
    </row>
    <row r="822" spans="1:9" s="37" customFormat="1" ht="15.75">
      <c r="A822" s="58"/>
      <c r="C822" s="381"/>
      <c r="E822" s="52"/>
      <c r="G822" s="52"/>
      <c r="I822" s="163"/>
    </row>
    <row r="823" spans="1:9" s="37" customFormat="1" ht="15.75">
      <c r="A823" s="58"/>
      <c r="C823" s="381"/>
      <c r="E823" s="52"/>
      <c r="G823" s="52"/>
      <c r="I823" s="163"/>
    </row>
    <row r="824" spans="1:9" s="37" customFormat="1" ht="15.75">
      <c r="A824" s="58"/>
      <c r="C824" s="381"/>
      <c r="E824" s="52"/>
      <c r="G824" s="52"/>
      <c r="I824" s="163"/>
    </row>
    <row r="825" spans="1:9" s="37" customFormat="1" ht="15.75">
      <c r="A825" s="58"/>
      <c r="C825" s="381"/>
      <c r="E825" s="52"/>
      <c r="G825" s="52"/>
      <c r="I825" s="163"/>
    </row>
    <row r="826" spans="1:9" s="37" customFormat="1" ht="15.75">
      <c r="A826" s="58"/>
      <c r="C826" s="381"/>
      <c r="E826" s="52"/>
      <c r="G826" s="52"/>
      <c r="I826" s="163"/>
    </row>
    <row r="827" spans="1:9" s="37" customFormat="1" ht="15.75">
      <c r="A827" s="58"/>
      <c r="C827" s="381"/>
      <c r="E827" s="52"/>
      <c r="G827" s="52"/>
      <c r="I827" s="163"/>
    </row>
    <row r="828" spans="1:9" s="37" customFormat="1" ht="15.75">
      <c r="A828" s="58"/>
      <c r="C828" s="381"/>
      <c r="E828" s="52"/>
      <c r="G828" s="52"/>
      <c r="I828" s="163"/>
    </row>
    <row r="829" spans="1:9" s="37" customFormat="1" ht="15.75">
      <c r="A829" s="58"/>
      <c r="C829" s="381"/>
      <c r="E829" s="52"/>
      <c r="G829" s="52"/>
      <c r="I829" s="163"/>
    </row>
    <row r="830" spans="1:9" s="37" customFormat="1" ht="15.75">
      <c r="A830" s="58"/>
      <c r="C830" s="381"/>
      <c r="E830" s="52"/>
      <c r="G830" s="52"/>
      <c r="I830" s="163"/>
    </row>
    <row r="831" spans="1:9" s="37" customFormat="1" ht="15.75">
      <c r="A831" s="58"/>
      <c r="C831" s="381"/>
      <c r="E831" s="52"/>
      <c r="G831" s="52"/>
      <c r="I831" s="163"/>
    </row>
    <row r="832" spans="1:9" s="37" customFormat="1" ht="15.75">
      <c r="A832" s="58"/>
      <c r="C832" s="381"/>
      <c r="E832" s="52"/>
      <c r="G832" s="52"/>
      <c r="I832" s="163"/>
    </row>
    <row r="833" spans="1:9" s="37" customFormat="1" ht="15.75">
      <c r="A833" s="58"/>
      <c r="C833" s="381"/>
      <c r="E833" s="52"/>
      <c r="G833" s="52"/>
      <c r="I833" s="163"/>
    </row>
    <row r="834" spans="1:9" s="37" customFormat="1" ht="15.75">
      <c r="A834" s="58"/>
      <c r="C834" s="381"/>
      <c r="E834" s="52"/>
      <c r="G834" s="52"/>
      <c r="I834" s="163"/>
    </row>
    <row r="835" spans="1:9" s="37" customFormat="1" ht="15.75">
      <c r="A835" s="58"/>
      <c r="C835" s="381"/>
      <c r="E835" s="52"/>
      <c r="G835" s="52"/>
      <c r="I835" s="163"/>
    </row>
    <row r="836" spans="1:9" s="37" customFormat="1" ht="15.75">
      <c r="A836" s="58"/>
      <c r="C836" s="381"/>
      <c r="E836" s="52"/>
      <c r="G836" s="52"/>
      <c r="I836" s="163"/>
    </row>
    <row r="837" spans="1:9" s="37" customFormat="1" ht="15.75">
      <c r="A837" s="58"/>
      <c r="C837" s="381"/>
      <c r="E837" s="52"/>
      <c r="G837" s="52"/>
      <c r="I837" s="163"/>
    </row>
    <row r="838" spans="1:9" s="37" customFormat="1" ht="15.75">
      <c r="A838" s="58"/>
      <c r="C838" s="381"/>
      <c r="E838" s="52"/>
      <c r="G838" s="52"/>
      <c r="I838" s="163"/>
    </row>
    <row r="839" spans="1:9" s="37" customFormat="1" ht="15.75">
      <c r="A839" s="58"/>
      <c r="C839" s="381"/>
      <c r="E839" s="52"/>
      <c r="G839" s="52"/>
      <c r="I839" s="163"/>
    </row>
    <row r="840" spans="1:9" s="37" customFormat="1" ht="15.75">
      <c r="A840" s="58"/>
      <c r="C840" s="381"/>
      <c r="E840" s="52"/>
      <c r="G840" s="52"/>
      <c r="I840" s="163"/>
    </row>
    <row r="841" spans="1:9" s="37" customFormat="1" ht="15.75">
      <c r="A841" s="58"/>
      <c r="C841" s="381"/>
      <c r="E841" s="52"/>
      <c r="G841" s="52"/>
      <c r="I841" s="163"/>
    </row>
    <row r="842" spans="1:9" s="37" customFormat="1" ht="15.75">
      <c r="A842" s="58"/>
      <c r="C842" s="381"/>
      <c r="E842" s="52"/>
      <c r="G842" s="52"/>
      <c r="I842" s="163"/>
    </row>
    <row r="843" spans="1:9" s="37" customFormat="1" ht="15.75">
      <c r="A843" s="58"/>
      <c r="C843" s="381"/>
      <c r="E843" s="52"/>
      <c r="G843" s="52"/>
      <c r="I843" s="163"/>
    </row>
    <row r="844" spans="1:9" s="37" customFormat="1" ht="15.75">
      <c r="A844" s="58"/>
      <c r="C844" s="381"/>
      <c r="E844" s="52"/>
      <c r="G844" s="52"/>
      <c r="I844" s="163"/>
    </row>
    <row r="845" spans="1:9" s="37" customFormat="1" ht="15.75">
      <c r="A845" s="58"/>
      <c r="C845" s="381"/>
      <c r="E845" s="52"/>
      <c r="G845" s="52"/>
      <c r="I845" s="163"/>
    </row>
    <row r="846" spans="1:9" s="37" customFormat="1" ht="15.75">
      <c r="A846" s="58"/>
      <c r="C846" s="381"/>
      <c r="E846" s="52"/>
      <c r="G846" s="52"/>
      <c r="I846" s="163"/>
    </row>
    <row r="847" spans="1:9" s="37" customFormat="1" ht="15.75">
      <c r="A847" s="58"/>
      <c r="C847" s="381"/>
      <c r="E847" s="52"/>
      <c r="G847" s="52"/>
      <c r="I847" s="163"/>
    </row>
    <row r="848" spans="1:9" s="37" customFormat="1" ht="15.75">
      <c r="A848" s="58"/>
      <c r="C848" s="381"/>
      <c r="E848" s="52"/>
      <c r="G848" s="52"/>
      <c r="I848" s="163"/>
    </row>
    <row r="849" spans="1:9" s="37" customFormat="1" ht="15.75">
      <c r="A849" s="58"/>
      <c r="C849" s="381"/>
      <c r="E849" s="52"/>
      <c r="G849" s="52"/>
      <c r="I849" s="163"/>
    </row>
    <row r="850" spans="1:9" s="37" customFormat="1" ht="15.75">
      <c r="A850" s="58"/>
      <c r="C850" s="381"/>
      <c r="E850" s="52"/>
      <c r="G850" s="52"/>
      <c r="I850" s="163"/>
    </row>
    <row r="851" spans="1:9" s="37" customFormat="1" ht="15.75">
      <c r="A851" s="58"/>
      <c r="C851" s="381"/>
      <c r="E851" s="52"/>
      <c r="G851" s="52"/>
      <c r="I851" s="163"/>
    </row>
    <row r="852" spans="1:9" s="37" customFormat="1" ht="15.75">
      <c r="A852" s="58"/>
      <c r="C852" s="381"/>
      <c r="E852" s="52"/>
      <c r="G852" s="52"/>
      <c r="I852" s="163"/>
    </row>
    <row r="853" spans="1:9" s="37" customFormat="1" ht="15.75">
      <c r="A853" s="58"/>
      <c r="C853" s="381"/>
      <c r="E853" s="52"/>
      <c r="G853" s="52"/>
      <c r="I853" s="163"/>
    </row>
    <row r="854" spans="1:9" s="37" customFormat="1" ht="15.75">
      <c r="A854" s="58"/>
      <c r="C854" s="381"/>
      <c r="E854" s="52"/>
      <c r="G854" s="52"/>
      <c r="I854" s="163"/>
    </row>
    <row r="855" spans="1:9" s="37" customFormat="1" ht="15.75">
      <c r="A855" s="58"/>
      <c r="C855" s="381"/>
      <c r="E855" s="52"/>
      <c r="G855" s="52"/>
      <c r="I855" s="163"/>
    </row>
    <row r="856" spans="1:9" s="37" customFormat="1" ht="15.75">
      <c r="A856" s="58"/>
      <c r="C856" s="381"/>
      <c r="E856" s="52"/>
      <c r="G856" s="52"/>
      <c r="I856" s="163"/>
    </row>
    <row r="857" spans="1:9" s="37" customFormat="1" ht="15.75">
      <c r="A857" s="58"/>
      <c r="C857" s="381"/>
      <c r="E857" s="52"/>
      <c r="G857" s="52"/>
      <c r="I857" s="163"/>
    </row>
    <row r="858" spans="1:9" s="37" customFormat="1" ht="15.75">
      <c r="A858" s="58"/>
      <c r="C858" s="381"/>
      <c r="E858" s="52"/>
      <c r="G858" s="52"/>
      <c r="I858" s="163"/>
    </row>
    <row r="859" spans="1:9" s="37" customFormat="1" ht="15.75">
      <c r="A859" s="58"/>
      <c r="C859" s="381"/>
      <c r="E859" s="52"/>
      <c r="G859" s="52"/>
      <c r="I859" s="163"/>
    </row>
    <row r="860" spans="1:9" s="37" customFormat="1" ht="15.75">
      <c r="A860" s="58"/>
      <c r="C860" s="381"/>
      <c r="E860" s="52"/>
      <c r="G860" s="52"/>
      <c r="I860" s="163"/>
    </row>
    <row r="861" spans="1:9" s="37" customFormat="1" ht="15.75">
      <c r="A861" s="58"/>
      <c r="C861" s="381"/>
      <c r="E861" s="52"/>
      <c r="G861" s="52"/>
      <c r="I861" s="163"/>
    </row>
    <row r="862" spans="1:9" s="37" customFormat="1" ht="15.75">
      <c r="A862" s="58"/>
      <c r="C862" s="381"/>
      <c r="E862" s="52"/>
      <c r="G862" s="52"/>
      <c r="I862" s="163"/>
    </row>
    <row r="863" spans="1:9" s="37" customFormat="1" ht="15.75">
      <c r="A863" s="58"/>
      <c r="C863" s="381"/>
      <c r="E863" s="52"/>
      <c r="G863" s="52"/>
      <c r="I863" s="163"/>
    </row>
    <row r="864" spans="1:9" s="37" customFormat="1" ht="15.75">
      <c r="A864" s="58"/>
      <c r="C864" s="381"/>
      <c r="E864" s="52"/>
      <c r="G864" s="52"/>
      <c r="I864" s="163"/>
    </row>
    <row r="865" spans="1:9" s="37" customFormat="1" ht="15.75">
      <c r="A865" s="58"/>
      <c r="C865" s="381"/>
      <c r="E865" s="52"/>
      <c r="G865" s="52"/>
      <c r="I865" s="163"/>
    </row>
    <row r="866" spans="1:9" s="37" customFormat="1" ht="15.75">
      <c r="A866" s="58"/>
      <c r="C866" s="381"/>
      <c r="E866" s="52"/>
      <c r="G866" s="52"/>
      <c r="I866" s="163"/>
    </row>
    <row r="867" spans="1:9" s="37" customFormat="1" ht="15.75">
      <c r="A867" s="58"/>
      <c r="C867" s="381"/>
      <c r="E867" s="52"/>
      <c r="G867" s="52"/>
      <c r="I867" s="163"/>
    </row>
    <row r="868" spans="1:9" s="37" customFormat="1" ht="15.75">
      <c r="A868" s="58"/>
      <c r="C868" s="381"/>
      <c r="E868" s="52"/>
      <c r="G868" s="52"/>
      <c r="I868" s="163"/>
    </row>
    <row r="869" spans="1:9" s="37" customFormat="1" ht="15.75">
      <c r="A869" s="58"/>
      <c r="C869" s="381"/>
      <c r="E869" s="52"/>
      <c r="G869" s="52"/>
      <c r="I869" s="163"/>
    </row>
    <row r="870" spans="1:9" s="37" customFormat="1" ht="15.75">
      <c r="A870" s="58"/>
      <c r="C870" s="381"/>
      <c r="E870" s="52"/>
      <c r="G870" s="52"/>
      <c r="I870" s="163"/>
    </row>
    <row r="871" spans="1:9" s="37" customFormat="1" ht="15.75">
      <c r="A871" s="58"/>
      <c r="C871" s="381"/>
      <c r="E871" s="52"/>
      <c r="G871" s="52"/>
      <c r="I871" s="163"/>
    </row>
    <row r="872" spans="1:9" s="37" customFormat="1" ht="15.75">
      <c r="A872" s="58"/>
      <c r="C872" s="381"/>
      <c r="E872" s="52"/>
      <c r="G872" s="52"/>
      <c r="I872" s="163"/>
    </row>
    <row r="873" spans="1:9" s="37" customFormat="1" ht="15.75">
      <c r="A873" s="58"/>
      <c r="C873" s="381"/>
      <c r="E873" s="52"/>
      <c r="G873" s="52"/>
      <c r="I873" s="163"/>
    </row>
    <row r="874" spans="1:9" s="37" customFormat="1" ht="15.75">
      <c r="A874" s="58"/>
      <c r="C874" s="381"/>
      <c r="E874" s="52"/>
      <c r="G874" s="52"/>
      <c r="I874" s="163"/>
    </row>
    <row r="875" spans="1:9" s="37" customFormat="1" ht="15.75">
      <c r="A875" s="58"/>
      <c r="C875" s="381"/>
      <c r="E875" s="52"/>
      <c r="G875" s="52"/>
      <c r="I875" s="163"/>
    </row>
    <row r="876" spans="1:9" s="37" customFormat="1" ht="15.75">
      <c r="A876" s="58"/>
      <c r="C876" s="381"/>
      <c r="E876" s="52"/>
      <c r="G876" s="52"/>
      <c r="I876" s="163"/>
    </row>
    <row r="877" spans="1:9" s="37" customFormat="1" ht="15.75">
      <c r="A877" s="58"/>
      <c r="C877" s="381"/>
      <c r="E877" s="52"/>
      <c r="G877" s="52"/>
      <c r="I877" s="163"/>
    </row>
    <row r="878" spans="1:9" s="37" customFormat="1" ht="15.75">
      <c r="A878" s="58"/>
      <c r="C878" s="381"/>
      <c r="E878" s="52"/>
      <c r="G878" s="52"/>
      <c r="I878" s="163"/>
    </row>
    <row r="879" spans="1:9" s="37" customFormat="1" ht="15.75">
      <c r="A879" s="58"/>
      <c r="C879" s="381"/>
      <c r="E879" s="52"/>
      <c r="G879" s="52"/>
      <c r="I879" s="163"/>
    </row>
    <row r="880" spans="1:9" s="37" customFormat="1" ht="15.75">
      <c r="A880" s="58"/>
      <c r="C880" s="381"/>
      <c r="E880" s="52"/>
      <c r="G880" s="52"/>
      <c r="I880" s="163"/>
    </row>
    <row r="881" spans="1:9" s="37" customFormat="1" ht="15.75">
      <c r="A881" s="58"/>
      <c r="C881" s="381"/>
      <c r="E881" s="52"/>
      <c r="G881" s="52"/>
      <c r="I881" s="163"/>
    </row>
    <row r="882" spans="1:9" s="37" customFormat="1" ht="15.75">
      <c r="A882" s="58"/>
      <c r="C882" s="381"/>
      <c r="E882" s="52"/>
      <c r="G882" s="52"/>
      <c r="I882" s="163"/>
    </row>
    <row r="883" spans="1:9" s="37" customFormat="1" ht="15.75">
      <c r="A883" s="58"/>
      <c r="C883" s="381"/>
      <c r="E883" s="52"/>
      <c r="G883" s="52"/>
      <c r="I883" s="163"/>
    </row>
    <row r="884" spans="1:9" s="37" customFormat="1" ht="15.75">
      <c r="A884" s="58"/>
      <c r="C884" s="381"/>
      <c r="E884" s="52"/>
      <c r="G884" s="52"/>
      <c r="I884" s="163"/>
    </row>
    <row r="885" spans="1:9" s="37" customFormat="1" ht="15.75">
      <c r="A885" s="58"/>
      <c r="C885" s="381"/>
      <c r="E885" s="52"/>
      <c r="G885" s="52"/>
      <c r="I885" s="163"/>
    </row>
    <row r="886" spans="1:9" s="37" customFormat="1" ht="15.75">
      <c r="A886" s="58"/>
      <c r="C886" s="381"/>
      <c r="E886" s="52"/>
      <c r="G886" s="52"/>
      <c r="I886" s="163"/>
    </row>
    <row r="887" spans="1:9" s="37" customFormat="1" ht="15.75">
      <c r="A887" s="58"/>
      <c r="C887" s="381"/>
      <c r="E887" s="52"/>
      <c r="G887" s="52"/>
      <c r="I887" s="163"/>
    </row>
    <row r="888" spans="1:9" s="37" customFormat="1" ht="15.75">
      <c r="A888" s="58"/>
      <c r="C888" s="381"/>
      <c r="E888" s="52"/>
      <c r="G888" s="52"/>
      <c r="I888" s="163"/>
    </row>
    <row r="889" spans="1:9" s="37" customFormat="1" ht="15.75">
      <c r="A889" s="58"/>
      <c r="C889" s="381"/>
      <c r="E889" s="52"/>
      <c r="G889" s="52"/>
      <c r="I889" s="163"/>
    </row>
    <row r="890" spans="1:9" s="37" customFormat="1" ht="15.75">
      <c r="A890" s="58"/>
      <c r="C890" s="381"/>
      <c r="E890" s="52"/>
      <c r="G890" s="52"/>
      <c r="I890" s="163"/>
    </row>
    <row r="891" spans="1:9" s="37" customFormat="1" ht="15.75">
      <c r="A891" s="58"/>
      <c r="C891" s="381"/>
      <c r="E891" s="52"/>
      <c r="G891" s="52"/>
      <c r="I891" s="163"/>
    </row>
    <row r="892" spans="1:9" s="37" customFormat="1" ht="15.75">
      <c r="A892" s="58"/>
      <c r="C892" s="381"/>
      <c r="E892" s="52"/>
      <c r="G892" s="52"/>
      <c r="I892" s="163"/>
    </row>
    <row r="893" spans="1:9" s="37" customFormat="1" ht="15.75">
      <c r="A893" s="58"/>
      <c r="C893" s="381"/>
      <c r="E893" s="52"/>
      <c r="G893" s="52"/>
      <c r="I893" s="163"/>
    </row>
    <row r="894" spans="1:9" s="37" customFormat="1" ht="15.75">
      <c r="A894" s="58"/>
      <c r="C894" s="381"/>
      <c r="E894" s="52"/>
      <c r="G894" s="52"/>
      <c r="I894" s="163"/>
    </row>
    <row r="895" spans="1:9" s="37" customFormat="1" ht="15.75">
      <c r="A895" s="58"/>
      <c r="C895" s="381"/>
      <c r="E895" s="52"/>
      <c r="G895" s="52"/>
      <c r="I895" s="163"/>
    </row>
    <row r="896" spans="1:9" s="37" customFormat="1" ht="15.75">
      <c r="A896" s="58"/>
      <c r="C896" s="381"/>
      <c r="E896" s="52"/>
      <c r="G896" s="52"/>
      <c r="I896" s="163"/>
    </row>
  </sheetData>
  <mergeCells count="8">
    <mergeCell ref="E3:F3"/>
    <mergeCell ref="G3:H3"/>
    <mergeCell ref="I3:J3"/>
    <mergeCell ref="E1:F1"/>
    <mergeCell ref="G1:J1"/>
    <mergeCell ref="E2:F2"/>
    <mergeCell ref="G2:H2"/>
    <mergeCell ref="I2:J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Footer>&amp;L&amp;"Arial CE,Kurzíva"&amp;8DOKUMENTACE PRO PROVEDENÍ STAVBY 09/2006&amp;R&amp;"Arial CE,Kurzíva"&amp;8&amp;A 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pane ySplit="1" topLeftCell="BM2" activePane="bottomLeft" state="frozen"/>
      <selection pane="topLeft" activeCell="A1" sqref="A1"/>
      <selection pane="bottomLeft" activeCell="G57" sqref="G57"/>
    </sheetView>
  </sheetViews>
  <sheetFormatPr defaultColWidth="9.00390625" defaultRowHeight="12.75"/>
  <cols>
    <col min="1" max="1" width="9.125" style="139" customWidth="1"/>
    <col min="2" max="2" width="43.125" style="117" customWidth="1"/>
    <col min="3" max="3" width="29.625" style="117" customWidth="1"/>
    <col min="4" max="4" width="7.75390625" style="139" customWidth="1"/>
    <col min="5" max="6" width="9.125" style="117" customWidth="1"/>
    <col min="7" max="7" width="15.00390625" style="117" customWidth="1"/>
    <col min="8" max="16384" width="9.125" style="117" customWidth="1"/>
  </cols>
  <sheetData>
    <row r="1" spans="1:7" ht="15.75">
      <c r="A1" s="116" t="s">
        <v>806</v>
      </c>
      <c r="B1" s="538" t="s">
        <v>187</v>
      </c>
      <c r="C1" s="539"/>
      <c r="D1" s="540" t="s">
        <v>780</v>
      </c>
      <c r="E1" s="540" t="s">
        <v>781</v>
      </c>
      <c r="F1" s="540" t="s">
        <v>782</v>
      </c>
      <c r="G1" s="541" t="s">
        <v>783</v>
      </c>
    </row>
    <row r="2" spans="1:7" ht="15.75">
      <c r="A2" s="118"/>
      <c r="B2" s="119" t="s">
        <v>930</v>
      </c>
      <c r="C2" s="120"/>
      <c r="D2" s="121"/>
      <c r="E2" s="120"/>
      <c r="F2" s="120"/>
      <c r="G2" s="122"/>
    </row>
    <row r="3" spans="1:7" ht="15.75">
      <c r="A3" s="118"/>
      <c r="B3" s="119" t="s">
        <v>1310</v>
      </c>
      <c r="C3" s="119"/>
      <c r="D3" s="121"/>
      <c r="E3" s="120"/>
      <c r="F3" s="120"/>
      <c r="G3" s="122"/>
    </row>
    <row r="4" spans="1:7" ht="15.75">
      <c r="A4" s="118">
        <v>1</v>
      </c>
      <c r="B4" s="123" t="s">
        <v>784</v>
      </c>
      <c r="C4" s="124" t="s">
        <v>785</v>
      </c>
      <c r="D4" s="125" t="s">
        <v>104</v>
      </c>
      <c r="E4" s="126">
        <v>100</v>
      </c>
      <c r="F4" s="126"/>
      <c r="G4" s="127">
        <f>F4*E4</f>
        <v>0</v>
      </c>
    </row>
    <row r="5" spans="1:7" ht="15.75">
      <c r="A5" s="118">
        <v>2</v>
      </c>
      <c r="B5" s="123" t="s">
        <v>784</v>
      </c>
      <c r="C5" s="124" t="s">
        <v>786</v>
      </c>
      <c r="D5" s="125" t="s">
        <v>104</v>
      </c>
      <c r="E5" s="126">
        <v>420</v>
      </c>
      <c r="F5" s="126"/>
      <c r="G5" s="127">
        <f aca="true" t="shared" si="0" ref="G5:G12">F5*E5</f>
        <v>0</v>
      </c>
    </row>
    <row r="6" spans="1:7" ht="15.75">
      <c r="A6" s="118">
        <v>3</v>
      </c>
      <c r="B6" s="123" t="s">
        <v>784</v>
      </c>
      <c r="C6" s="124" t="s">
        <v>787</v>
      </c>
      <c r="D6" s="125" t="s">
        <v>104</v>
      </c>
      <c r="E6" s="126">
        <v>45</v>
      </c>
      <c r="F6" s="126"/>
      <c r="G6" s="127">
        <f t="shared" si="0"/>
        <v>0</v>
      </c>
    </row>
    <row r="7" spans="1:7" ht="15.75">
      <c r="A7" s="118">
        <v>4</v>
      </c>
      <c r="B7" s="123" t="s">
        <v>784</v>
      </c>
      <c r="C7" s="124" t="s">
        <v>788</v>
      </c>
      <c r="D7" s="125" t="s">
        <v>104</v>
      </c>
      <c r="E7" s="126">
        <v>340</v>
      </c>
      <c r="F7" s="126"/>
      <c r="G7" s="127">
        <f t="shared" si="0"/>
        <v>0</v>
      </c>
    </row>
    <row r="8" spans="1:7" ht="15.75">
      <c r="A8" s="118">
        <v>5</v>
      </c>
      <c r="B8" s="123" t="s">
        <v>789</v>
      </c>
      <c r="C8" s="124" t="s">
        <v>790</v>
      </c>
      <c r="D8" s="125" t="s">
        <v>105</v>
      </c>
      <c r="E8" s="126">
        <v>16</v>
      </c>
      <c r="F8" s="126"/>
      <c r="G8" s="127">
        <f t="shared" si="0"/>
        <v>0</v>
      </c>
    </row>
    <row r="9" spans="1:7" ht="15.75">
      <c r="A9" s="118">
        <v>6</v>
      </c>
      <c r="B9" s="123" t="s">
        <v>791</v>
      </c>
      <c r="C9" s="124" t="s">
        <v>792</v>
      </c>
      <c r="D9" s="125" t="s">
        <v>105</v>
      </c>
      <c r="E9" s="126">
        <v>14</v>
      </c>
      <c r="F9" s="126"/>
      <c r="G9" s="127">
        <f t="shared" si="0"/>
        <v>0</v>
      </c>
    </row>
    <row r="10" spans="1:7" ht="15.75">
      <c r="A10" s="118">
        <v>7</v>
      </c>
      <c r="B10" s="123" t="s">
        <v>791</v>
      </c>
      <c r="C10" s="124" t="s">
        <v>793</v>
      </c>
      <c r="D10" s="125" t="s">
        <v>105</v>
      </c>
      <c r="E10" s="126">
        <v>1</v>
      </c>
      <c r="F10" s="126"/>
      <c r="G10" s="127">
        <f t="shared" si="0"/>
        <v>0</v>
      </c>
    </row>
    <row r="11" spans="1:7" ht="15.75">
      <c r="A11" s="118">
        <v>8</v>
      </c>
      <c r="B11" s="123" t="s">
        <v>794</v>
      </c>
      <c r="C11" s="124"/>
      <c r="D11" s="125" t="s">
        <v>104</v>
      </c>
      <c r="E11" s="126">
        <v>55</v>
      </c>
      <c r="F11" s="126"/>
      <c r="G11" s="127">
        <f t="shared" si="0"/>
        <v>0</v>
      </c>
    </row>
    <row r="12" spans="1:7" ht="15.75">
      <c r="A12" s="118">
        <v>9</v>
      </c>
      <c r="B12" s="123" t="s">
        <v>795</v>
      </c>
      <c r="C12" s="124"/>
      <c r="D12" s="125" t="s">
        <v>104</v>
      </c>
      <c r="E12" s="126">
        <v>45</v>
      </c>
      <c r="F12" s="126"/>
      <c r="G12" s="127">
        <f t="shared" si="0"/>
        <v>0</v>
      </c>
    </row>
    <row r="13" spans="1:7" ht="15.75">
      <c r="A13" s="118"/>
      <c r="B13" s="119" t="s">
        <v>926</v>
      </c>
      <c r="C13" s="120"/>
      <c r="D13" s="121"/>
      <c r="E13" s="128"/>
      <c r="F13" s="128"/>
      <c r="G13" s="129">
        <f>SUM(G4:G12)</f>
        <v>0</v>
      </c>
    </row>
    <row r="14" spans="1:7" ht="15.75">
      <c r="A14" s="118"/>
      <c r="B14" s="119" t="s">
        <v>1311</v>
      </c>
      <c r="C14" s="120"/>
      <c r="D14" s="121"/>
      <c r="E14" s="128"/>
      <c r="F14" s="128"/>
      <c r="G14" s="130"/>
    </row>
    <row r="15" spans="1:7" ht="82.5" customHeight="1">
      <c r="A15" s="118">
        <v>10</v>
      </c>
      <c r="B15" s="778" t="s">
        <v>927</v>
      </c>
      <c r="C15" s="779"/>
      <c r="D15" s="131" t="s">
        <v>105</v>
      </c>
      <c r="E15" s="126">
        <v>1</v>
      </c>
      <c r="F15" s="126"/>
      <c r="G15" s="127">
        <f>F15*E15</f>
        <v>0</v>
      </c>
    </row>
    <row r="16" spans="1:7" ht="15.75">
      <c r="A16" s="118"/>
      <c r="B16" s="119" t="s">
        <v>928</v>
      </c>
      <c r="C16" s="120"/>
      <c r="D16" s="121"/>
      <c r="E16" s="128"/>
      <c r="F16" s="128"/>
      <c r="G16" s="129">
        <f>SUM(G15)</f>
        <v>0</v>
      </c>
    </row>
    <row r="17" spans="1:7" ht="15.75">
      <c r="A17" s="118"/>
      <c r="B17" s="119" t="s">
        <v>1312</v>
      </c>
      <c r="C17" s="120"/>
      <c r="D17" s="121"/>
      <c r="E17" s="120"/>
      <c r="F17" s="120"/>
      <c r="G17" s="122"/>
    </row>
    <row r="18" spans="1:7" ht="15.75">
      <c r="A18" s="118"/>
      <c r="B18" s="120" t="s">
        <v>856</v>
      </c>
      <c r="C18" s="120"/>
      <c r="D18" s="121"/>
      <c r="E18" s="120"/>
      <c r="F18" s="120"/>
      <c r="G18" s="122"/>
    </row>
    <row r="19" spans="1:7" ht="15.75">
      <c r="A19" s="118">
        <v>11</v>
      </c>
      <c r="B19" s="123" t="s">
        <v>796</v>
      </c>
      <c r="C19" s="124"/>
      <c r="D19" s="131" t="s">
        <v>105</v>
      </c>
      <c r="E19" s="126">
        <v>1</v>
      </c>
      <c r="F19" s="132"/>
      <c r="G19" s="127">
        <f aca="true" t="shared" si="1" ref="G19:G24">F19*E19</f>
        <v>0</v>
      </c>
    </row>
    <row r="20" spans="1:7" ht="15.75">
      <c r="A20" s="118">
        <v>12</v>
      </c>
      <c r="B20" s="123" t="s">
        <v>797</v>
      </c>
      <c r="C20" s="124"/>
      <c r="D20" s="131" t="s">
        <v>105</v>
      </c>
      <c r="E20" s="126">
        <v>1</v>
      </c>
      <c r="F20" s="132"/>
      <c r="G20" s="127">
        <f t="shared" si="1"/>
        <v>0</v>
      </c>
    </row>
    <row r="21" spans="1:7" ht="15.75">
      <c r="A21" s="118">
        <v>13</v>
      </c>
      <c r="B21" s="123" t="s">
        <v>798</v>
      </c>
      <c r="C21" s="124"/>
      <c r="D21" s="131" t="s">
        <v>105</v>
      </c>
      <c r="E21" s="126">
        <v>3</v>
      </c>
      <c r="F21" s="132"/>
      <c r="G21" s="127">
        <f t="shared" si="1"/>
        <v>0</v>
      </c>
    </row>
    <row r="22" spans="1:7" ht="15.75">
      <c r="A22" s="118">
        <v>14</v>
      </c>
      <c r="B22" s="123" t="s">
        <v>799</v>
      </c>
      <c r="C22" s="124"/>
      <c r="D22" s="131" t="s">
        <v>105</v>
      </c>
      <c r="E22" s="126">
        <v>36</v>
      </c>
      <c r="F22" s="132"/>
      <c r="G22" s="127">
        <f t="shared" si="1"/>
        <v>0</v>
      </c>
    </row>
    <row r="23" spans="1:7" ht="15.75">
      <c r="A23" s="118">
        <v>15</v>
      </c>
      <c r="B23" s="123" t="s">
        <v>800</v>
      </c>
      <c r="C23" s="124"/>
      <c r="D23" s="125" t="s">
        <v>105</v>
      </c>
      <c r="E23" s="126">
        <v>5</v>
      </c>
      <c r="F23" s="132"/>
      <c r="G23" s="127">
        <f t="shared" si="1"/>
        <v>0</v>
      </c>
    </row>
    <row r="24" spans="1:7" ht="15.75">
      <c r="A24" s="118">
        <v>16</v>
      </c>
      <c r="B24" s="123" t="s">
        <v>801</v>
      </c>
      <c r="C24" s="124"/>
      <c r="D24" s="125" t="s">
        <v>105</v>
      </c>
      <c r="E24" s="126">
        <v>1700</v>
      </c>
      <c r="F24" s="132"/>
      <c r="G24" s="127">
        <f t="shared" si="1"/>
        <v>0</v>
      </c>
    </row>
    <row r="25" spans="1:7" ht="15.75">
      <c r="A25" s="118"/>
      <c r="B25" s="119" t="s">
        <v>929</v>
      </c>
      <c r="C25" s="120"/>
      <c r="D25" s="121"/>
      <c r="E25" s="120"/>
      <c r="F25" s="120"/>
      <c r="G25" s="129">
        <f>SUM(G19:G24)</f>
        <v>0</v>
      </c>
    </row>
    <row r="26" spans="1:7" ht="15.75">
      <c r="A26" s="118"/>
      <c r="B26" s="119" t="s">
        <v>1313</v>
      </c>
      <c r="C26" s="120"/>
      <c r="D26" s="121"/>
      <c r="E26" s="120"/>
      <c r="F26" s="120"/>
      <c r="G26" s="122"/>
    </row>
    <row r="27" spans="1:7" ht="15.75">
      <c r="A27" s="118">
        <v>17</v>
      </c>
      <c r="B27" s="123" t="s">
        <v>802</v>
      </c>
      <c r="C27" s="124"/>
      <c r="D27" s="131" t="s">
        <v>105</v>
      </c>
      <c r="E27" s="126">
        <v>6</v>
      </c>
      <c r="F27" s="132"/>
      <c r="G27" s="127">
        <f>F27*E27</f>
        <v>0</v>
      </c>
    </row>
    <row r="28" spans="1:7" ht="15.75">
      <c r="A28" s="118">
        <v>18</v>
      </c>
      <c r="B28" s="123" t="s">
        <v>803</v>
      </c>
      <c r="C28" s="124"/>
      <c r="D28" s="131" t="s">
        <v>105</v>
      </c>
      <c r="E28" s="126">
        <v>4</v>
      </c>
      <c r="F28" s="132"/>
      <c r="G28" s="127">
        <f>F28*E28</f>
        <v>0</v>
      </c>
    </row>
    <row r="29" spans="1:7" ht="15.75">
      <c r="A29" s="118"/>
      <c r="B29" s="119" t="s">
        <v>931</v>
      </c>
      <c r="C29" s="120"/>
      <c r="D29" s="121"/>
      <c r="E29" s="120"/>
      <c r="F29" s="120"/>
      <c r="G29" s="129">
        <f>SUM(G27:G28)</f>
        <v>0</v>
      </c>
    </row>
    <row r="30" spans="1:7" ht="15.75">
      <c r="A30" s="118"/>
      <c r="B30" s="119" t="s">
        <v>1314</v>
      </c>
      <c r="C30" s="120"/>
      <c r="D30" s="121"/>
      <c r="E30" s="120"/>
      <c r="F30" s="120"/>
      <c r="G30" s="129">
        <f>G29+G25+G16+G13</f>
        <v>0</v>
      </c>
    </row>
    <row r="31" spans="1:7" ht="15.75">
      <c r="A31" s="133"/>
      <c r="B31" s="119" t="s">
        <v>804</v>
      </c>
      <c r="C31" s="120"/>
      <c r="D31" s="121"/>
      <c r="E31" s="120"/>
      <c r="F31" s="120"/>
      <c r="G31" s="122"/>
    </row>
    <row r="32" spans="1:7" ht="15.75">
      <c r="A32" s="118"/>
      <c r="B32" s="119" t="s">
        <v>1315</v>
      </c>
      <c r="C32" s="120"/>
      <c r="D32" s="121"/>
      <c r="E32" s="120"/>
      <c r="F32" s="120"/>
      <c r="G32" s="122"/>
    </row>
    <row r="33" spans="1:7" ht="15.75">
      <c r="A33" s="118">
        <v>20</v>
      </c>
      <c r="B33" s="123" t="s">
        <v>805</v>
      </c>
      <c r="C33" s="124" t="s">
        <v>785</v>
      </c>
      <c r="D33" s="131" t="s">
        <v>104</v>
      </c>
      <c r="E33" s="126">
        <v>100</v>
      </c>
      <c r="F33" s="126"/>
      <c r="G33" s="127">
        <f aca="true" t="shared" si="2" ref="G33:G41">F33*E33</f>
        <v>0</v>
      </c>
    </row>
    <row r="34" spans="1:7" ht="15.75">
      <c r="A34" s="118">
        <v>21</v>
      </c>
      <c r="B34" s="123" t="s">
        <v>805</v>
      </c>
      <c r="C34" s="124" t="s">
        <v>786</v>
      </c>
      <c r="D34" s="131" t="s">
        <v>104</v>
      </c>
      <c r="E34" s="126">
        <v>420</v>
      </c>
      <c r="F34" s="126"/>
      <c r="G34" s="127">
        <f t="shared" si="2"/>
        <v>0</v>
      </c>
    </row>
    <row r="35" spans="1:7" ht="15.75">
      <c r="A35" s="118">
        <v>22</v>
      </c>
      <c r="B35" s="123" t="s">
        <v>805</v>
      </c>
      <c r="C35" s="124" t="s">
        <v>787</v>
      </c>
      <c r="D35" s="131" t="s">
        <v>104</v>
      </c>
      <c r="E35" s="126">
        <v>45</v>
      </c>
      <c r="F35" s="126"/>
      <c r="G35" s="127">
        <f t="shared" si="2"/>
        <v>0</v>
      </c>
    </row>
    <row r="36" spans="1:7" ht="15.75">
      <c r="A36" s="118">
        <v>23</v>
      </c>
      <c r="B36" s="123" t="s">
        <v>805</v>
      </c>
      <c r="C36" s="124" t="s">
        <v>788</v>
      </c>
      <c r="D36" s="131" t="s">
        <v>104</v>
      </c>
      <c r="E36" s="126">
        <v>340</v>
      </c>
      <c r="F36" s="126"/>
      <c r="G36" s="127">
        <f t="shared" si="2"/>
        <v>0</v>
      </c>
    </row>
    <row r="37" spans="1:7" ht="15.75">
      <c r="A37" s="118">
        <v>24</v>
      </c>
      <c r="B37" s="123" t="s">
        <v>789</v>
      </c>
      <c r="C37" s="124" t="s">
        <v>790</v>
      </c>
      <c r="D37" s="131" t="s">
        <v>105</v>
      </c>
      <c r="E37" s="126">
        <v>16</v>
      </c>
      <c r="F37" s="126"/>
      <c r="G37" s="127">
        <f t="shared" si="2"/>
        <v>0</v>
      </c>
    </row>
    <row r="38" spans="1:7" ht="15.75">
      <c r="A38" s="118">
        <v>25</v>
      </c>
      <c r="B38" s="123" t="s">
        <v>791</v>
      </c>
      <c r="C38" s="124" t="s">
        <v>792</v>
      </c>
      <c r="D38" s="131" t="s">
        <v>105</v>
      </c>
      <c r="E38" s="126">
        <v>14</v>
      </c>
      <c r="F38" s="126"/>
      <c r="G38" s="127">
        <f t="shared" si="2"/>
        <v>0</v>
      </c>
    </row>
    <row r="39" spans="1:7" ht="15.75">
      <c r="A39" s="118">
        <v>26</v>
      </c>
      <c r="B39" s="123" t="s">
        <v>791</v>
      </c>
      <c r="C39" s="124" t="s">
        <v>793</v>
      </c>
      <c r="D39" s="131" t="s">
        <v>105</v>
      </c>
      <c r="E39" s="126">
        <v>1</v>
      </c>
      <c r="F39" s="126"/>
      <c r="G39" s="127">
        <f t="shared" si="2"/>
        <v>0</v>
      </c>
    </row>
    <row r="40" spans="1:7" ht="15.75">
      <c r="A40" s="118">
        <v>27</v>
      </c>
      <c r="B40" s="123" t="s">
        <v>794</v>
      </c>
      <c r="C40" s="124"/>
      <c r="D40" s="131" t="s">
        <v>104</v>
      </c>
      <c r="E40" s="126">
        <v>55</v>
      </c>
      <c r="F40" s="126"/>
      <c r="G40" s="127">
        <f t="shared" si="2"/>
        <v>0</v>
      </c>
    </row>
    <row r="41" spans="1:7" ht="15.75">
      <c r="A41" s="118">
        <v>28</v>
      </c>
      <c r="B41" s="123" t="s">
        <v>795</v>
      </c>
      <c r="C41" s="124"/>
      <c r="D41" s="131" t="s">
        <v>104</v>
      </c>
      <c r="E41" s="126">
        <v>45</v>
      </c>
      <c r="F41" s="126"/>
      <c r="G41" s="127">
        <f t="shared" si="2"/>
        <v>0</v>
      </c>
    </row>
    <row r="42" spans="1:7" ht="15.75">
      <c r="A42" s="118"/>
      <c r="B42" s="119" t="s">
        <v>91</v>
      </c>
      <c r="C42" s="120"/>
      <c r="D42" s="121"/>
      <c r="E42" s="120"/>
      <c r="F42" s="120"/>
      <c r="G42" s="134">
        <f>SUM(G33:G41)</f>
        <v>0</v>
      </c>
    </row>
    <row r="43" spans="1:7" ht="15.75">
      <c r="A43" s="118"/>
      <c r="B43" s="119" t="s">
        <v>1306</v>
      </c>
      <c r="C43" s="120"/>
      <c r="D43" s="131" t="s">
        <v>105</v>
      </c>
      <c r="E43" s="132">
        <v>1</v>
      </c>
      <c r="F43" s="120"/>
      <c r="G43" s="134">
        <f>F43*E43</f>
        <v>0</v>
      </c>
    </row>
    <row r="44" spans="1:7" ht="15.75">
      <c r="A44" s="118"/>
      <c r="B44" s="119" t="s">
        <v>1316</v>
      </c>
      <c r="C44" s="120"/>
      <c r="D44" s="121"/>
      <c r="E44" s="120"/>
      <c r="F44" s="120"/>
      <c r="G44" s="122"/>
    </row>
    <row r="45" spans="1:7" ht="15.75">
      <c r="A45" s="118"/>
      <c r="B45" s="120" t="s">
        <v>856</v>
      </c>
      <c r="C45" s="120"/>
      <c r="D45" s="121"/>
      <c r="E45" s="120"/>
      <c r="F45" s="120"/>
      <c r="G45" s="122"/>
    </row>
    <row r="46" spans="1:7" ht="15.75">
      <c r="A46" s="118">
        <v>29</v>
      </c>
      <c r="B46" s="123" t="s">
        <v>796</v>
      </c>
      <c r="C46" s="124"/>
      <c r="D46" s="131" t="s">
        <v>105</v>
      </c>
      <c r="E46" s="126">
        <v>1</v>
      </c>
      <c r="F46" s="132"/>
      <c r="G46" s="127">
        <f aca="true" t="shared" si="3" ref="G46:G51">F46*E46</f>
        <v>0</v>
      </c>
    </row>
    <row r="47" spans="1:7" ht="15.75">
      <c r="A47" s="118">
        <v>30</v>
      </c>
      <c r="B47" s="123" t="s">
        <v>797</v>
      </c>
      <c r="C47" s="124"/>
      <c r="D47" s="131" t="s">
        <v>105</v>
      </c>
      <c r="E47" s="126">
        <v>1</v>
      </c>
      <c r="F47" s="132"/>
      <c r="G47" s="127">
        <f t="shared" si="3"/>
        <v>0</v>
      </c>
    </row>
    <row r="48" spans="1:7" ht="15.75">
      <c r="A48" s="118">
        <v>31</v>
      </c>
      <c r="B48" s="123" t="s">
        <v>798</v>
      </c>
      <c r="C48" s="124"/>
      <c r="D48" s="131" t="s">
        <v>105</v>
      </c>
      <c r="E48" s="126">
        <v>3</v>
      </c>
      <c r="F48" s="132"/>
      <c r="G48" s="127">
        <f t="shared" si="3"/>
        <v>0</v>
      </c>
    </row>
    <row r="49" spans="1:7" ht="15.75">
      <c r="A49" s="118">
        <v>32</v>
      </c>
      <c r="B49" s="123" t="s">
        <v>799</v>
      </c>
      <c r="C49" s="124"/>
      <c r="D49" s="131" t="s">
        <v>105</v>
      </c>
      <c r="E49" s="126">
        <v>36</v>
      </c>
      <c r="F49" s="132"/>
      <c r="G49" s="127">
        <f t="shared" si="3"/>
        <v>0</v>
      </c>
    </row>
    <row r="50" spans="1:7" ht="15.75">
      <c r="A50" s="118">
        <v>33</v>
      </c>
      <c r="B50" s="123" t="s">
        <v>800</v>
      </c>
      <c r="C50" s="124"/>
      <c r="D50" s="125" t="s">
        <v>105</v>
      </c>
      <c r="E50" s="126">
        <v>5</v>
      </c>
      <c r="F50" s="132"/>
      <c r="G50" s="127">
        <f t="shared" si="3"/>
        <v>0</v>
      </c>
    </row>
    <row r="51" spans="1:7" ht="15.75">
      <c r="A51" s="118">
        <v>34</v>
      </c>
      <c r="B51" s="123" t="s">
        <v>801</v>
      </c>
      <c r="C51" s="124"/>
      <c r="D51" s="131" t="s">
        <v>105</v>
      </c>
      <c r="E51" s="126">
        <v>1500</v>
      </c>
      <c r="F51" s="132"/>
      <c r="G51" s="127">
        <f t="shared" si="3"/>
        <v>0</v>
      </c>
    </row>
    <row r="52" spans="1:7" ht="15.75">
      <c r="A52" s="118"/>
      <c r="B52" s="119" t="s">
        <v>1309</v>
      </c>
      <c r="C52" s="120"/>
      <c r="D52" s="121"/>
      <c r="E52" s="120"/>
      <c r="F52" s="120"/>
      <c r="G52" s="129">
        <f>SUM(G46:G51)</f>
        <v>0</v>
      </c>
    </row>
    <row r="53" spans="1:7" ht="15.75">
      <c r="A53" s="118"/>
      <c r="B53" s="119" t="s">
        <v>1307</v>
      </c>
      <c r="C53" s="120"/>
      <c r="D53" s="121"/>
      <c r="E53" s="120"/>
      <c r="F53" s="120"/>
      <c r="G53" s="130"/>
    </row>
    <row r="54" spans="1:7" ht="15.75">
      <c r="A54" s="118">
        <v>35</v>
      </c>
      <c r="B54" s="123" t="s">
        <v>802</v>
      </c>
      <c r="C54" s="124"/>
      <c r="D54" s="131" t="s">
        <v>105</v>
      </c>
      <c r="E54" s="126">
        <v>6</v>
      </c>
      <c r="F54" s="132"/>
      <c r="G54" s="127">
        <f>F54*E54</f>
        <v>0</v>
      </c>
    </row>
    <row r="55" spans="1:7" ht="15.75">
      <c r="A55" s="118">
        <v>36</v>
      </c>
      <c r="B55" s="123" t="s">
        <v>803</v>
      </c>
      <c r="C55" s="124"/>
      <c r="D55" s="131" t="s">
        <v>105</v>
      </c>
      <c r="E55" s="126">
        <v>4</v>
      </c>
      <c r="F55" s="132"/>
      <c r="G55" s="127">
        <f>F55*E55</f>
        <v>0</v>
      </c>
    </row>
    <row r="56" spans="1:7" ht="15.75">
      <c r="A56" s="118"/>
      <c r="B56" s="119" t="s">
        <v>1308</v>
      </c>
      <c r="C56" s="120"/>
      <c r="D56" s="121"/>
      <c r="E56" s="120"/>
      <c r="F56" s="120"/>
      <c r="G56" s="129">
        <f>SUM(G54:G55)</f>
        <v>0</v>
      </c>
    </row>
    <row r="57" spans="1:7" ht="15.75">
      <c r="A57" s="118"/>
      <c r="B57" s="119" t="s">
        <v>1317</v>
      </c>
      <c r="C57" s="120"/>
      <c r="D57" s="121"/>
      <c r="E57" s="120"/>
      <c r="F57" s="120"/>
      <c r="G57" s="129">
        <f>G56+G52+G43+G42</f>
        <v>0</v>
      </c>
    </row>
    <row r="58" spans="1:7" ht="16.5" thickBot="1">
      <c r="A58" s="135"/>
      <c r="B58" s="136" t="s">
        <v>1326</v>
      </c>
      <c r="C58" s="136"/>
      <c r="D58" s="137"/>
      <c r="E58" s="136"/>
      <c r="F58" s="136"/>
      <c r="G58" s="138">
        <f>G57+G30</f>
        <v>0</v>
      </c>
    </row>
  </sheetData>
  <mergeCells count="1">
    <mergeCell ref="B15:C1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&amp;L&amp;"Arial CE,Kurzíva"&amp;8DOKUMENTACE PRO PROVEDENÍ STAVBY 09/2006&amp;R&amp;"Arial CE,Kurzíva"&amp;8&amp;A 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pane ySplit="1" topLeftCell="BM104" activePane="bottomLeft" state="frozen"/>
      <selection pane="topLeft" activeCell="E1" sqref="E1"/>
      <selection pane="bottomLeft" activeCell="I122" sqref="I122"/>
    </sheetView>
  </sheetViews>
  <sheetFormatPr defaultColWidth="9.00390625" defaultRowHeight="12.75"/>
  <cols>
    <col min="1" max="1" width="6.375" style="239" customWidth="1"/>
    <col min="2" max="2" width="5.25390625" style="18" bestFit="1" customWidth="1"/>
    <col min="3" max="3" width="39.125" style="18" bestFit="1" customWidth="1"/>
    <col min="4" max="4" width="3.00390625" style="18" bestFit="1" customWidth="1"/>
    <col min="5" max="5" width="5.00390625" style="19" bestFit="1" customWidth="1"/>
    <col min="6" max="6" width="9.875" style="19" customWidth="1"/>
    <col min="7" max="7" width="14.75390625" style="19" customWidth="1"/>
    <col min="8" max="8" width="11.00390625" style="19" customWidth="1"/>
    <col min="9" max="9" width="13.00390625" style="19" customWidth="1"/>
    <col min="10" max="10" width="11.25390625" style="19" customWidth="1"/>
    <col min="11" max="16384" width="9.125" style="3" customWidth="1"/>
  </cols>
  <sheetData>
    <row r="1" spans="1:10" ht="15.75">
      <c r="A1" s="274" t="s">
        <v>806</v>
      </c>
      <c r="B1" s="167" t="s">
        <v>186</v>
      </c>
      <c r="C1" s="240" t="s">
        <v>187</v>
      </c>
      <c r="D1" s="241" t="s">
        <v>188</v>
      </c>
      <c r="E1" s="242" t="s">
        <v>96</v>
      </c>
      <c r="F1" s="242" t="s">
        <v>189</v>
      </c>
      <c r="G1" s="242" t="s">
        <v>190</v>
      </c>
      <c r="H1" s="242" t="s">
        <v>191</v>
      </c>
      <c r="I1" s="242" t="s">
        <v>192</v>
      </c>
      <c r="J1" s="243" t="s">
        <v>193</v>
      </c>
    </row>
    <row r="2" spans="1:10" ht="15.75">
      <c r="A2" s="260"/>
      <c r="B2" s="4" t="s">
        <v>194</v>
      </c>
      <c r="C2" s="4" t="s">
        <v>195</v>
      </c>
      <c r="D2" s="4" t="s">
        <v>194</v>
      </c>
      <c r="E2" s="5"/>
      <c r="F2" s="5"/>
      <c r="G2" s="5"/>
      <c r="H2" s="5"/>
      <c r="I2" s="5"/>
      <c r="J2" s="168"/>
    </row>
    <row r="3" spans="1:10" ht="15.75">
      <c r="A3" s="260"/>
      <c r="B3" s="7" t="s">
        <v>194</v>
      </c>
      <c r="C3" s="7" t="s">
        <v>196</v>
      </c>
      <c r="D3" s="7" t="s">
        <v>194</v>
      </c>
      <c r="E3" s="8"/>
      <c r="F3" s="8"/>
      <c r="G3" s="8"/>
      <c r="H3" s="8"/>
      <c r="I3" s="8"/>
      <c r="J3" s="169"/>
    </row>
    <row r="4" spans="1:10" ht="15.75">
      <c r="A4" s="269">
        <v>1</v>
      </c>
      <c r="B4" s="251" t="s">
        <v>197</v>
      </c>
      <c r="C4" s="252" t="s">
        <v>198</v>
      </c>
      <c r="D4" s="252" t="s">
        <v>199</v>
      </c>
      <c r="E4" s="253">
        <v>1</v>
      </c>
      <c r="F4" s="253"/>
      <c r="G4" s="253">
        <f>F4*E4</f>
        <v>0</v>
      </c>
      <c r="H4" s="253"/>
      <c r="I4" s="253">
        <f>H4*E4</f>
        <v>0</v>
      </c>
      <c r="J4" s="254">
        <f>G4+I4</f>
        <v>0</v>
      </c>
    </row>
    <row r="5" spans="1:10" ht="15.75">
      <c r="A5" s="270"/>
      <c r="B5" s="7" t="s">
        <v>194</v>
      </c>
      <c r="C5" s="7" t="s">
        <v>200</v>
      </c>
      <c r="D5" s="7" t="s">
        <v>194</v>
      </c>
      <c r="E5" s="8"/>
      <c r="F5" s="8"/>
      <c r="G5" s="8"/>
      <c r="H5" s="8"/>
      <c r="I5" s="8"/>
      <c r="J5" s="169"/>
    </row>
    <row r="6" spans="1:10" ht="15.75">
      <c r="A6" s="270">
        <v>2</v>
      </c>
      <c r="B6" s="237" t="s">
        <v>201</v>
      </c>
      <c r="C6" s="2" t="s">
        <v>202</v>
      </c>
      <c r="D6" s="2" t="s">
        <v>199</v>
      </c>
      <c r="E6" s="9">
        <v>8</v>
      </c>
      <c r="F6" s="9"/>
      <c r="G6" s="9">
        <f>F6*E6</f>
        <v>0</v>
      </c>
      <c r="H6" s="9"/>
      <c r="I6" s="9">
        <f>H6*E6</f>
        <v>0</v>
      </c>
      <c r="J6" s="170">
        <f>G6+I6</f>
        <v>0</v>
      </c>
    </row>
    <row r="7" spans="1:10" ht="15.75">
      <c r="A7" s="270">
        <v>3</v>
      </c>
      <c r="B7" s="237" t="s">
        <v>201</v>
      </c>
      <c r="C7" s="2" t="s">
        <v>203</v>
      </c>
      <c r="D7" s="2" t="s">
        <v>199</v>
      </c>
      <c r="E7" s="9">
        <v>4</v>
      </c>
      <c r="F7" s="9"/>
      <c r="G7" s="9">
        <f>F7*E7</f>
        <v>0</v>
      </c>
      <c r="H7" s="9"/>
      <c r="I7" s="9">
        <f>H7*E7</f>
        <v>0</v>
      </c>
      <c r="J7" s="170">
        <f>G7+I7</f>
        <v>0</v>
      </c>
    </row>
    <row r="8" spans="1:10" ht="15.75">
      <c r="A8" s="270"/>
      <c r="B8" s="7" t="s">
        <v>194</v>
      </c>
      <c r="C8" s="7" t="s">
        <v>204</v>
      </c>
      <c r="D8" s="7" t="s">
        <v>194</v>
      </c>
      <c r="E8" s="8"/>
      <c r="F8" s="8"/>
      <c r="G8" s="8"/>
      <c r="H8" s="8"/>
      <c r="I8" s="8"/>
      <c r="J8" s="169"/>
    </row>
    <row r="9" spans="1:10" ht="15.75">
      <c r="A9" s="270">
        <v>4</v>
      </c>
      <c r="B9" s="237" t="s">
        <v>205</v>
      </c>
      <c r="C9" s="2" t="s">
        <v>206</v>
      </c>
      <c r="D9" s="2" t="s">
        <v>199</v>
      </c>
      <c r="E9" s="9">
        <v>9</v>
      </c>
      <c r="F9" s="9"/>
      <c r="G9" s="9">
        <f>F9*E9</f>
        <v>0</v>
      </c>
      <c r="H9" s="9"/>
      <c r="I9" s="9">
        <f>H9*E9</f>
        <v>0</v>
      </c>
      <c r="J9" s="170">
        <f>G9+I9</f>
        <v>0</v>
      </c>
    </row>
    <row r="10" spans="1:10" ht="15.75">
      <c r="A10" s="270"/>
      <c r="B10" s="7" t="s">
        <v>194</v>
      </c>
      <c r="C10" s="7" t="s">
        <v>207</v>
      </c>
      <c r="D10" s="7" t="s">
        <v>194</v>
      </c>
      <c r="E10" s="8"/>
      <c r="F10" s="8"/>
      <c r="G10" s="8"/>
      <c r="H10" s="8"/>
      <c r="I10" s="8"/>
      <c r="J10" s="169"/>
    </row>
    <row r="11" spans="1:10" ht="15.75">
      <c r="A11" s="270">
        <v>5</v>
      </c>
      <c r="B11" s="237" t="s">
        <v>208</v>
      </c>
      <c r="C11" s="2" t="s">
        <v>209</v>
      </c>
      <c r="D11" s="2" t="s">
        <v>199</v>
      </c>
      <c r="E11" s="9">
        <v>2</v>
      </c>
      <c r="F11" s="9"/>
      <c r="G11" s="9">
        <f>F11*E11</f>
        <v>0</v>
      </c>
      <c r="H11" s="9"/>
      <c r="I11" s="9">
        <f>H11*E11</f>
        <v>0</v>
      </c>
      <c r="J11" s="170">
        <f>G11+I11</f>
        <v>0</v>
      </c>
    </row>
    <row r="12" spans="1:10" ht="15.75">
      <c r="A12" s="271">
        <v>6</v>
      </c>
      <c r="B12" s="247" t="s">
        <v>210</v>
      </c>
      <c r="C12" s="248" t="s">
        <v>211</v>
      </c>
      <c r="D12" s="248" t="s">
        <v>199</v>
      </c>
      <c r="E12" s="249">
        <v>8</v>
      </c>
      <c r="F12" s="249"/>
      <c r="G12" s="249">
        <f>F12*E12</f>
        <v>0</v>
      </c>
      <c r="H12" s="249"/>
      <c r="I12" s="249">
        <f>H12*E12</f>
        <v>0</v>
      </c>
      <c r="J12" s="250">
        <f>G12+I12</f>
        <v>0</v>
      </c>
    </row>
    <row r="13" spans="1:10" ht="15.75">
      <c r="A13" s="265"/>
      <c r="B13" s="10" t="s">
        <v>194</v>
      </c>
      <c r="C13" s="10" t="s">
        <v>212</v>
      </c>
      <c r="D13" s="10" t="s">
        <v>194</v>
      </c>
      <c r="E13" s="11"/>
      <c r="F13" s="11"/>
      <c r="G13" s="11"/>
      <c r="H13" s="11"/>
      <c r="I13" s="11"/>
      <c r="J13" s="171"/>
    </row>
    <row r="14" spans="1:10" ht="15.75">
      <c r="A14" s="238"/>
      <c r="B14" s="6" t="s">
        <v>194</v>
      </c>
      <c r="C14" s="6" t="s">
        <v>213</v>
      </c>
      <c r="D14" s="6" t="s">
        <v>194</v>
      </c>
      <c r="E14" s="12"/>
      <c r="F14" s="12"/>
      <c r="G14" s="12"/>
      <c r="H14" s="12"/>
      <c r="I14" s="12"/>
      <c r="J14" s="172"/>
    </row>
    <row r="15" spans="1:10" ht="15.75">
      <c r="A15" s="238"/>
      <c r="B15" s="6" t="s">
        <v>194</v>
      </c>
      <c r="C15" s="6" t="s">
        <v>214</v>
      </c>
      <c r="D15" s="6" t="s">
        <v>194</v>
      </c>
      <c r="E15" s="12"/>
      <c r="F15" s="12"/>
      <c r="G15" s="12"/>
      <c r="H15" s="12"/>
      <c r="I15" s="12"/>
      <c r="J15" s="172"/>
    </row>
    <row r="16" spans="1:10" ht="15.75">
      <c r="A16" s="266"/>
      <c r="B16" s="13" t="s">
        <v>194</v>
      </c>
      <c r="C16" s="13" t="s">
        <v>215</v>
      </c>
      <c r="D16" s="13" t="s">
        <v>194</v>
      </c>
      <c r="E16" s="14"/>
      <c r="F16" s="14"/>
      <c r="G16" s="14"/>
      <c r="H16" s="14"/>
      <c r="I16" s="14"/>
      <c r="J16" s="173"/>
    </row>
    <row r="17" spans="1:10" ht="15.75">
      <c r="A17" s="272">
        <v>7</v>
      </c>
      <c r="B17" s="255" t="s">
        <v>216</v>
      </c>
      <c r="C17" s="256" t="s">
        <v>217</v>
      </c>
      <c r="D17" s="256" t="s">
        <v>218</v>
      </c>
      <c r="E17" s="257">
        <v>39</v>
      </c>
      <c r="F17" s="257"/>
      <c r="G17" s="257">
        <f>F17*E17</f>
        <v>0</v>
      </c>
      <c r="H17" s="257"/>
      <c r="I17" s="257">
        <f>H17*E17</f>
        <v>0</v>
      </c>
      <c r="J17" s="258">
        <f>G17+I17</f>
        <v>0</v>
      </c>
    </row>
    <row r="18" spans="1:10" ht="15.75">
      <c r="A18" s="265"/>
      <c r="B18" s="10" t="s">
        <v>194</v>
      </c>
      <c r="C18" s="10" t="s">
        <v>219</v>
      </c>
      <c r="D18" s="10" t="s">
        <v>194</v>
      </c>
      <c r="E18" s="11"/>
      <c r="F18" s="11"/>
      <c r="G18" s="11"/>
      <c r="H18" s="11"/>
      <c r="I18" s="11"/>
      <c r="J18" s="171"/>
    </row>
    <row r="19" spans="1:10" ht="15.75">
      <c r="A19" s="238"/>
      <c r="B19" s="6" t="s">
        <v>194</v>
      </c>
      <c r="C19" s="6" t="s">
        <v>220</v>
      </c>
      <c r="D19" s="6" t="s">
        <v>194</v>
      </c>
      <c r="E19" s="12"/>
      <c r="F19" s="12"/>
      <c r="G19" s="12"/>
      <c r="H19" s="12"/>
      <c r="I19" s="12"/>
      <c r="J19" s="172"/>
    </row>
    <row r="20" spans="1:10" ht="15.75">
      <c r="A20" s="238"/>
      <c r="B20" s="6" t="s">
        <v>194</v>
      </c>
      <c r="C20" s="6" t="s">
        <v>221</v>
      </c>
      <c r="D20" s="6" t="s">
        <v>194</v>
      </c>
      <c r="E20" s="12"/>
      <c r="F20" s="12"/>
      <c r="G20" s="12"/>
      <c r="H20" s="12"/>
      <c r="I20" s="12"/>
      <c r="J20" s="172"/>
    </row>
    <row r="21" spans="1:10" ht="15.75">
      <c r="A21" s="266"/>
      <c r="B21" s="13" t="s">
        <v>194</v>
      </c>
      <c r="C21" s="13" t="s">
        <v>222</v>
      </c>
      <c r="D21" s="13" t="s">
        <v>194</v>
      </c>
      <c r="E21" s="14"/>
      <c r="F21" s="14"/>
      <c r="G21" s="14"/>
      <c r="H21" s="14"/>
      <c r="I21" s="14"/>
      <c r="J21" s="173"/>
    </row>
    <row r="22" spans="1:10" ht="15.75">
      <c r="A22" s="272">
        <v>8</v>
      </c>
      <c r="B22" s="255" t="s">
        <v>223</v>
      </c>
      <c r="C22" s="256" t="s">
        <v>224</v>
      </c>
      <c r="D22" s="256" t="s">
        <v>218</v>
      </c>
      <c r="E22" s="257">
        <v>60</v>
      </c>
      <c r="F22" s="257"/>
      <c r="G22" s="257">
        <f>F22*E22</f>
        <v>0</v>
      </c>
      <c r="H22" s="257"/>
      <c r="I22" s="257">
        <f>H22*E22</f>
        <v>0</v>
      </c>
      <c r="J22" s="258">
        <f>G22+I22</f>
        <v>0</v>
      </c>
    </row>
    <row r="23" spans="1:10" ht="15.75">
      <c r="A23" s="265"/>
      <c r="B23" s="10" t="s">
        <v>194</v>
      </c>
      <c r="C23" s="10" t="s">
        <v>219</v>
      </c>
      <c r="D23" s="10" t="s">
        <v>194</v>
      </c>
      <c r="E23" s="11"/>
      <c r="F23" s="11"/>
      <c r="G23" s="11"/>
      <c r="H23" s="11"/>
      <c r="I23" s="11"/>
      <c r="J23" s="171"/>
    </row>
    <row r="24" spans="1:10" ht="15.75">
      <c r="A24" s="238"/>
      <c r="B24" s="6" t="s">
        <v>194</v>
      </c>
      <c r="C24" s="6" t="s">
        <v>220</v>
      </c>
      <c r="D24" s="6" t="s">
        <v>194</v>
      </c>
      <c r="E24" s="12"/>
      <c r="F24" s="12"/>
      <c r="G24" s="12"/>
      <c r="H24" s="12"/>
      <c r="I24" s="12"/>
      <c r="J24" s="172"/>
    </row>
    <row r="25" spans="1:10" ht="15.75">
      <c r="A25" s="238"/>
      <c r="B25" s="6" t="s">
        <v>194</v>
      </c>
      <c r="C25" s="6" t="s">
        <v>221</v>
      </c>
      <c r="D25" s="6" t="s">
        <v>194</v>
      </c>
      <c r="E25" s="12"/>
      <c r="F25" s="12"/>
      <c r="G25" s="12"/>
      <c r="H25" s="12"/>
      <c r="I25" s="12"/>
      <c r="J25" s="172"/>
    </row>
    <row r="26" spans="1:10" ht="15.75">
      <c r="A26" s="266"/>
      <c r="B26" s="13" t="s">
        <v>194</v>
      </c>
      <c r="C26" s="13" t="s">
        <v>225</v>
      </c>
      <c r="D26" s="13" t="s">
        <v>194</v>
      </c>
      <c r="E26" s="14"/>
      <c r="F26" s="14"/>
      <c r="G26" s="14"/>
      <c r="H26" s="14"/>
      <c r="I26" s="14"/>
      <c r="J26" s="173"/>
    </row>
    <row r="27" spans="1:10" ht="15.75">
      <c r="A27" s="272">
        <v>9</v>
      </c>
      <c r="B27" s="255" t="s">
        <v>226</v>
      </c>
      <c r="C27" s="256" t="s">
        <v>227</v>
      </c>
      <c r="D27" s="256" t="s">
        <v>218</v>
      </c>
      <c r="E27" s="257">
        <v>10</v>
      </c>
      <c r="F27" s="257"/>
      <c r="G27" s="257">
        <f>F27*E27</f>
        <v>0</v>
      </c>
      <c r="H27" s="257"/>
      <c r="I27" s="257">
        <f>H27*E27</f>
        <v>0</v>
      </c>
      <c r="J27" s="258">
        <f>G27+I27</f>
        <v>0</v>
      </c>
    </row>
    <row r="28" spans="1:10" ht="15.75">
      <c r="A28" s="265"/>
      <c r="B28" s="10" t="s">
        <v>194</v>
      </c>
      <c r="C28" s="10" t="s">
        <v>228</v>
      </c>
      <c r="D28" s="10" t="s">
        <v>194</v>
      </c>
      <c r="E28" s="11"/>
      <c r="F28" s="11"/>
      <c r="G28" s="11"/>
      <c r="H28" s="11"/>
      <c r="I28" s="11"/>
      <c r="J28" s="171"/>
    </row>
    <row r="29" spans="1:10" ht="15.75">
      <c r="A29" s="266"/>
      <c r="B29" s="13" t="s">
        <v>194</v>
      </c>
      <c r="C29" s="13" t="s">
        <v>229</v>
      </c>
      <c r="D29" s="13" t="s">
        <v>194</v>
      </c>
      <c r="E29" s="14"/>
      <c r="F29" s="14"/>
      <c r="G29" s="14"/>
      <c r="H29" s="14"/>
      <c r="I29" s="14"/>
      <c r="J29" s="173"/>
    </row>
    <row r="30" spans="1:10" ht="15.75">
      <c r="A30" s="270">
        <v>10</v>
      </c>
      <c r="B30" s="2" t="s">
        <v>194</v>
      </c>
      <c r="C30" s="252" t="s">
        <v>230</v>
      </c>
      <c r="D30" s="252" t="s">
        <v>218</v>
      </c>
      <c r="E30" s="253">
        <v>47</v>
      </c>
      <c r="F30" s="253"/>
      <c r="G30" s="253">
        <f>F30*E30</f>
        <v>0</v>
      </c>
      <c r="H30" s="253"/>
      <c r="I30" s="253">
        <f>H30*E30</f>
        <v>0</v>
      </c>
      <c r="J30" s="254">
        <f>G30+I30</f>
        <v>0</v>
      </c>
    </row>
    <row r="31" spans="1:10" ht="15.75">
      <c r="A31" s="270">
        <v>11</v>
      </c>
      <c r="B31" s="2" t="s">
        <v>194</v>
      </c>
      <c r="C31" s="248" t="s">
        <v>231</v>
      </c>
      <c r="D31" s="248" t="s">
        <v>218</v>
      </c>
      <c r="E31" s="249">
        <v>31</v>
      </c>
      <c r="F31" s="249"/>
      <c r="G31" s="249">
        <f>F31*E31</f>
        <v>0</v>
      </c>
      <c r="H31" s="249"/>
      <c r="I31" s="249">
        <f>H31*E31</f>
        <v>0</v>
      </c>
      <c r="J31" s="250">
        <f>G31+I31</f>
        <v>0</v>
      </c>
    </row>
    <row r="32" spans="1:10" ht="15.75">
      <c r="A32" s="260"/>
      <c r="B32" s="7" t="s">
        <v>194</v>
      </c>
      <c r="C32" s="7" t="s">
        <v>232</v>
      </c>
      <c r="D32" s="7" t="s">
        <v>194</v>
      </c>
      <c r="E32" s="8"/>
      <c r="F32" s="8"/>
      <c r="G32" s="8"/>
      <c r="H32" s="8"/>
      <c r="I32" s="8"/>
      <c r="J32" s="169"/>
    </row>
    <row r="33" spans="1:10" ht="15.75">
      <c r="A33" s="270">
        <v>12</v>
      </c>
      <c r="B33" s="2" t="s">
        <v>194</v>
      </c>
      <c r="C33" s="252" t="s">
        <v>233</v>
      </c>
      <c r="D33" s="252" t="s">
        <v>234</v>
      </c>
      <c r="E33" s="253">
        <v>15</v>
      </c>
      <c r="F33" s="253"/>
      <c r="G33" s="253">
        <f>F33*E33</f>
        <v>0</v>
      </c>
      <c r="H33" s="253"/>
      <c r="I33" s="253">
        <f>H33*E33</f>
        <v>0</v>
      </c>
      <c r="J33" s="254">
        <f>G33+I33</f>
        <v>0</v>
      </c>
    </row>
    <row r="34" spans="1:10" ht="15.75">
      <c r="A34" s="270">
        <v>13</v>
      </c>
      <c r="B34" s="2" t="s">
        <v>194</v>
      </c>
      <c r="C34" s="2" t="s">
        <v>235</v>
      </c>
      <c r="D34" s="2" t="s">
        <v>234</v>
      </c>
      <c r="E34" s="9">
        <v>19</v>
      </c>
      <c r="F34" s="9"/>
      <c r="G34" s="9">
        <f>F34*E34</f>
        <v>0</v>
      </c>
      <c r="H34" s="9"/>
      <c r="I34" s="9">
        <f>H34*E34</f>
        <v>0</v>
      </c>
      <c r="J34" s="170">
        <f>G34+I34</f>
        <v>0</v>
      </c>
    </row>
    <row r="35" spans="1:10" ht="15.75">
      <c r="A35" s="270">
        <v>14</v>
      </c>
      <c r="B35" s="2" t="s">
        <v>194</v>
      </c>
      <c r="C35" s="248" t="s">
        <v>236</v>
      </c>
      <c r="D35" s="248" t="s">
        <v>234</v>
      </c>
      <c r="E35" s="249">
        <v>21</v>
      </c>
      <c r="F35" s="249"/>
      <c r="G35" s="249">
        <f>F35*E35</f>
        <v>0</v>
      </c>
      <c r="H35" s="249"/>
      <c r="I35" s="249">
        <f>H35*E35</f>
        <v>0</v>
      </c>
      <c r="J35" s="250">
        <f>G35+I35</f>
        <v>0</v>
      </c>
    </row>
    <row r="36" spans="1:10" ht="15.75">
      <c r="A36" s="265"/>
      <c r="B36" s="244" t="s">
        <v>194</v>
      </c>
      <c r="C36" s="244" t="s">
        <v>237</v>
      </c>
      <c r="D36" s="244" t="s">
        <v>194</v>
      </c>
      <c r="E36" s="245"/>
      <c r="F36" s="245"/>
      <c r="G36" s="245"/>
      <c r="H36" s="245"/>
      <c r="I36" s="245"/>
      <c r="J36" s="246">
        <f>SUM(J4:J35)</f>
        <v>0</v>
      </c>
    </row>
    <row r="37" spans="1:10" ht="15.75">
      <c r="A37" s="260"/>
      <c r="B37" s="4" t="s">
        <v>194</v>
      </c>
      <c r="C37" s="4" t="s">
        <v>238</v>
      </c>
      <c r="D37" s="4" t="s">
        <v>194</v>
      </c>
      <c r="E37" s="5"/>
      <c r="F37" s="5"/>
      <c r="G37" s="5"/>
      <c r="H37" s="5"/>
      <c r="I37" s="5"/>
      <c r="J37" s="168"/>
    </row>
    <row r="38" spans="1:10" ht="15.75">
      <c r="A38" s="260"/>
      <c r="B38" s="7" t="s">
        <v>194</v>
      </c>
      <c r="C38" s="7" t="s">
        <v>196</v>
      </c>
      <c r="D38" s="7" t="s">
        <v>194</v>
      </c>
      <c r="E38" s="8"/>
      <c r="F38" s="8"/>
      <c r="G38" s="8"/>
      <c r="H38" s="8"/>
      <c r="I38" s="8"/>
      <c r="J38" s="169"/>
    </row>
    <row r="39" spans="1:10" ht="15.75">
      <c r="A39" s="270">
        <v>15</v>
      </c>
      <c r="B39" s="2" t="s">
        <v>239</v>
      </c>
      <c r="C39" s="256" t="s">
        <v>240</v>
      </c>
      <c r="D39" s="256" t="s">
        <v>199</v>
      </c>
      <c r="E39" s="257">
        <v>1</v>
      </c>
      <c r="F39" s="257"/>
      <c r="G39" s="257">
        <f>F39*E39</f>
        <v>0</v>
      </c>
      <c r="H39" s="257"/>
      <c r="I39" s="257">
        <f>H39*E39</f>
        <v>0</v>
      </c>
      <c r="J39" s="258">
        <f>G39+I39</f>
        <v>0</v>
      </c>
    </row>
    <row r="40" spans="1:10" ht="15.75">
      <c r="A40" s="260"/>
      <c r="B40" s="7" t="s">
        <v>194</v>
      </c>
      <c r="C40" s="7" t="s">
        <v>241</v>
      </c>
      <c r="D40" s="7" t="s">
        <v>194</v>
      </c>
      <c r="E40" s="8"/>
      <c r="F40" s="8"/>
      <c r="G40" s="8"/>
      <c r="H40" s="8"/>
      <c r="I40" s="8"/>
      <c r="J40" s="169"/>
    </row>
    <row r="41" spans="1:10" ht="15.75">
      <c r="A41" s="271">
        <v>16</v>
      </c>
      <c r="B41" s="248" t="s">
        <v>242</v>
      </c>
      <c r="C41" s="256" t="s">
        <v>243</v>
      </c>
      <c r="D41" s="256" t="s">
        <v>199</v>
      </c>
      <c r="E41" s="257">
        <v>2</v>
      </c>
      <c r="F41" s="257"/>
      <c r="G41" s="257">
        <f>F41*E41</f>
        <v>0</v>
      </c>
      <c r="H41" s="257"/>
      <c r="I41" s="257">
        <f>H41*E41</f>
        <v>0</v>
      </c>
      <c r="J41" s="258">
        <f>G41+I41</f>
        <v>0</v>
      </c>
    </row>
    <row r="42" spans="1:10" ht="15.75">
      <c r="A42" s="265"/>
      <c r="B42" s="261" t="s">
        <v>194</v>
      </c>
      <c r="C42" s="261" t="s">
        <v>244</v>
      </c>
      <c r="D42" s="261" t="s">
        <v>194</v>
      </c>
      <c r="E42" s="262"/>
      <c r="F42" s="262"/>
      <c r="G42" s="262"/>
      <c r="H42" s="262"/>
      <c r="I42" s="262"/>
      <c r="J42" s="263"/>
    </row>
    <row r="43" spans="1:10" ht="15.75">
      <c r="A43" s="238"/>
      <c r="B43" s="1" t="s">
        <v>194</v>
      </c>
      <c r="C43" s="1" t="s">
        <v>245</v>
      </c>
      <c r="D43" s="1" t="s">
        <v>194</v>
      </c>
      <c r="E43" s="15"/>
      <c r="F43" s="15"/>
      <c r="G43" s="15"/>
      <c r="H43" s="15"/>
      <c r="I43" s="15"/>
      <c r="J43" s="174"/>
    </row>
    <row r="44" spans="1:10" ht="15.75">
      <c r="A44" s="260"/>
      <c r="B44" s="7" t="s">
        <v>194</v>
      </c>
      <c r="C44" s="7" t="s">
        <v>200</v>
      </c>
      <c r="D44" s="7" t="s">
        <v>194</v>
      </c>
      <c r="E44" s="8"/>
      <c r="F44" s="8"/>
      <c r="G44" s="8"/>
      <c r="H44" s="8"/>
      <c r="I44" s="8"/>
      <c r="J44" s="169"/>
    </row>
    <row r="45" spans="1:10" ht="15.75">
      <c r="A45" s="270">
        <v>17</v>
      </c>
      <c r="B45" s="2" t="s">
        <v>246</v>
      </c>
      <c r="C45" s="256" t="s">
        <v>247</v>
      </c>
      <c r="D45" s="256" t="s">
        <v>199</v>
      </c>
      <c r="E45" s="257">
        <v>8</v>
      </c>
      <c r="F45" s="257"/>
      <c r="G45" s="257">
        <f>F45*E45</f>
        <v>0</v>
      </c>
      <c r="H45" s="257"/>
      <c r="I45" s="257">
        <f>H45*E45</f>
        <v>0</v>
      </c>
      <c r="J45" s="258">
        <f>G45+I45</f>
        <v>0</v>
      </c>
    </row>
    <row r="46" spans="1:10" ht="15.75">
      <c r="A46" s="260"/>
      <c r="B46" s="7" t="s">
        <v>194</v>
      </c>
      <c r="C46" s="7" t="s">
        <v>248</v>
      </c>
      <c r="D46" s="7" t="s">
        <v>194</v>
      </c>
      <c r="E46" s="8"/>
      <c r="F46" s="8"/>
      <c r="G46" s="8"/>
      <c r="H46" s="8"/>
      <c r="I46" s="8"/>
      <c r="J46" s="169"/>
    </row>
    <row r="47" spans="1:10" ht="15.75">
      <c r="A47" s="270">
        <v>18</v>
      </c>
      <c r="B47" s="2" t="s">
        <v>249</v>
      </c>
      <c r="C47" s="256" t="s">
        <v>250</v>
      </c>
      <c r="D47" s="256" t="s">
        <v>199</v>
      </c>
      <c r="E47" s="257">
        <v>2</v>
      </c>
      <c r="F47" s="257"/>
      <c r="G47" s="257">
        <f>F47*E47</f>
        <v>0</v>
      </c>
      <c r="H47" s="257"/>
      <c r="I47" s="257">
        <f>H47*E47</f>
        <v>0</v>
      </c>
      <c r="J47" s="258">
        <f>G47+I47</f>
        <v>0</v>
      </c>
    </row>
    <row r="48" spans="1:10" ht="15.75">
      <c r="A48" s="260"/>
      <c r="B48" s="7" t="s">
        <v>194</v>
      </c>
      <c r="C48" s="7" t="s">
        <v>251</v>
      </c>
      <c r="D48" s="7" t="s">
        <v>194</v>
      </c>
      <c r="E48" s="8"/>
      <c r="F48" s="8"/>
      <c r="G48" s="8"/>
      <c r="H48" s="8"/>
      <c r="I48" s="8"/>
      <c r="J48" s="169"/>
    </row>
    <row r="49" spans="1:10" ht="15.75">
      <c r="A49" s="270">
        <v>19</v>
      </c>
      <c r="B49" s="2" t="s">
        <v>252</v>
      </c>
      <c r="C49" s="256" t="s">
        <v>253</v>
      </c>
      <c r="D49" s="256" t="s">
        <v>199</v>
      </c>
      <c r="E49" s="257">
        <v>1</v>
      </c>
      <c r="F49" s="257"/>
      <c r="G49" s="257">
        <f>F49*E49</f>
        <v>0</v>
      </c>
      <c r="H49" s="257"/>
      <c r="I49" s="257">
        <f>H49*E49</f>
        <v>0</v>
      </c>
      <c r="J49" s="258">
        <f>G49+I49</f>
        <v>0</v>
      </c>
    </row>
    <row r="50" spans="1:10" ht="15.75">
      <c r="A50" s="260"/>
      <c r="B50" s="7" t="s">
        <v>194</v>
      </c>
      <c r="C50" s="7" t="s">
        <v>254</v>
      </c>
      <c r="D50" s="7" t="s">
        <v>194</v>
      </c>
      <c r="E50" s="8"/>
      <c r="F50" s="8"/>
      <c r="G50" s="8"/>
      <c r="H50" s="8"/>
      <c r="I50" s="8"/>
      <c r="J50" s="169"/>
    </row>
    <row r="51" spans="1:10" ht="15.75">
      <c r="A51" s="270">
        <v>20</v>
      </c>
      <c r="B51" s="2" t="s">
        <v>255</v>
      </c>
      <c r="C51" s="252" t="s">
        <v>256</v>
      </c>
      <c r="D51" s="252" t="s">
        <v>199</v>
      </c>
      <c r="E51" s="253">
        <v>1</v>
      </c>
      <c r="F51" s="253"/>
      <c r="G51" s="253">
        <f>F51*E51</f>
        <v>0</v>
      </c>
      <c r="H51" s="253"/>
      <c r="I51" s="253">
        <f>H51*E51</f>
        <v>0</v>
      </c>
      <c r="J51" s="254">
        <f>G51+I51</f>
        <v>0</v>
      </c>
    </row>
    <row r="52" spans="1:10" ht="15.75">
      <c r="A52" s="270">
        <v>21</v>
      </c>
      <c r="B52" s="2" t="s">
        <v>257</v>
      </c>
      <c r="C52" s="248" t="s">
        <v>258</v>
      </c>
      <c r="D52" s="248" t="s">
        <v>199</v>
      </c>
      <c r="E52" s="249">
        <v>3</v>
      </c>
      <c r="F52" s="249"/>
      <c r="G52" s="249">
        <f>F52*E52</f>
        <v>0</v>
      </c>
      <c r="H52" s="249"/>
      <c r="I52" s="249">
        <f>H52*E52</f>
        <v>0</v>
      </c>
      <c r="J52" s="250">
        <f>G52+I52</f>
        <v>0</v>
      </c>
    </row>
    <row r="53" spans="1:10" ht="15.75">
      <c r="A53" s="260"/>
      <c r="B53" s="7" t="s">
        <v>194</v>
      </c>
      <c r="C53" s="7" t="s">
        <v>259</v>
      </c>
      <c r="D53" s="7" t="s">
        <v>194</v>
      </c>
      <c r="E53" s="8"/>
      <c r="F53" s="8"/>
      <c r="G53" s="8"/>
      <c r="H53" s="8"/>
      <c r="I53" s="8"/>
      <c r="J53" s="169"/>
    </row>
    <row r="54" spans="1:10" ht="15.75">
      <c r="A54" s="270">
        <v>22</v>
      </c>
      <c r="B54" s="2" t="s">
        <v>260</v>
      </c>
      <c r="C54" s="256" t="s">
        <v>261</v>
      </c>
      <c r="D54" s="256" t="s">
        <v>199</v>
      </c>
      <c r="E54" s="257">
        <v>6</v>
      </c>
      <c r="F54" s="257"/>
      <c r="G54" s="257">
        <f>F54*E54</f>
        <v>0</v>
      </c>
      <c r="H54" s="257"/>
      <c r="I54" s="257">
        <f>H54*E54</f>
        <v>0</v>
      </c>
      <c r="J54" s="258">
        <f>G54+I54</f>
        <v>0</v>
      </c>
    </row>
    <row r="55" spans="1:10" ht="15.75">
      <c r="A55" s="260"/>
      <c r="B55" s="7" t="s">
        <v>194</v>
      </c>
      <c r="C55" s="7" t="s">
        <v>207</v>
      </c>
      <c r="D55" s="7" t="s">
        <v>194</v>
      </c>
      <c r="E55" s="8"/>
      <c r="F55" s="8"/>
      <c r="G55" s="8"/>
      <c r="H55" s="8"/>
      <c r="I55" s="8"/>
      <c r="J55" s="169"/>
    </row>
    <row r="56" spans="1:10" ht="15.75">
      <c r="A56" s="270">
        <v>23</v>
      </c>
      <c r="B56" s="2" t="s">
        <v>262</v>
      </c>
      <c r="C56" s="256" t="s">
        <v>263</v>
      </c>
      <c r="D56" s="256" t="s">
        <v>199</v>
      </c>
      <c r="E56" s="257">
        <v>1</v>
      </c>
      <c r="F56" s="257"/>
      <c r="G56" s="257">
        <f>F56*E56</f>
        <v>0</v>
      </c>
      <c r="H56" s="257"/>
      <c r="I56" s="257">
        <f>H56*E56</f>
        <v>0</v>
      </c>
      <c r="J56" s="258">
        <f>G56+I56</f>
        <v>0</v>
      </c>
    </row>
    <row r="57" spans="1:10" ht="15.75">
      <c r="A57" s="260"/>
      <c r="B57" s="7" t="s">
        <v>194</v>
      </c>
      <c r="C57" s="7" t="s">
        <v>264</v>
      </c>
      <c r="D57" s="7" t="s">
        <v>194</v>
      </c>
      <c r="E57" s="8"/>
      <c r="F57" s="8"/>
      <c r="G57" s="8"/>
      <c r="H57" s="8"/>
      <c r="I57" s="8"/>
      <c r="J57" s="169"/>
    </row>
    <row r="58" spans="1:10" ht="15.75">
      <c r="A58" s="270">
        <v>24</v>
      </c>
      <c r="B58" s="2" t="s">
        <v>265</v>
      </c>
      <c r="C58" s="256" t="s">
        <v>266</v>
      </c>
      <c r="D58" s="256" t="s">
        <v>199</v>
      </c>
      <c r="E58" s="257">
        <v>2</v>
      </c>
      <c r="F58" s="257"/>
      <c r="G58" s="257">
        <f>F58*E58</f>
        <v>0</v>
      </c>
      <c r="H58" s="257"/>
      <c r="I58" s="257">
        <f>H58*E58</f>
        <v>0</v>
      </c>
      <c r="J58" s="258">
        <f>G58+I58</f>
        <v>0</v>
      </c>
    </row>
    <row r="59" spans="1:10" ht="15.75">
      <c r="A59" s="260"/>
      <c r="B59" s="7" t="s">
        <v>194</v>
      </c>
      <c r="C59" s="7" t="s">
        <v>267</v>
      </c>
      <c r="D59" s="7" t="s">
        <v>194</v>
      </c>
      <c r="E59" s="8"/>
      <c r="F59" s="8"/>
      <c r="G59" s="8"/>
      <c r="H59" s="8"/>
      <c r="I59" s="8"/>
      <c r="J59" s="169"/>
    </row>
    <row r="60" spans="1:10" ht="15.75">
      <c r="A60" s="270">
        <v>25</v>
      </c>
      <c r="B60" s="2" t="s">
        <v>268</v>
      </c>
      <c r="C60" s="252" t="s">
        <v>269</v>
      </c>
      <c r="D60" s="252" t="s">
        <v>199</v>
      </c>
      <c r="E60" s="253">
        <v>4</v>
      </c>
      <c r="F60" s="253"/>
      <c r="G60" s="253">
        <f>F60*E60</f>
        <v>0</v>
      </c>
      <c r="H60" s="253"/>
      <c r="I60" s="253">
        <f>H60*E60</f>
        <v>0</v>
      </c>
      <c r="J60" s="254">
        <f>G60+I60</f>
        <v>0</v>
      </c>
    </row>
    <row r="61" spans="1:10" ht="15.75">
      <c r="A61" s="270">
        <v>26</v>
      </c>
      <c r="B61" s="2" t="s">
        <v>270</v>
      </c>
      <c r="C61" s="248" t="s">
        <v>271</v>
      </c>
      <c r="D61" s="248" t="s">
        <v>199</v>
      </c>
      <c r="E61" s="249">
        <v>2</v>
      </c>
      <c r="F61" s="249"/>
      <c r="G61" s="249">
        <f>F61*E61</f>
        <v>0</v>
      </c>
      <c r="H61" s="249"/>
      <c r="I61" s="249">
        <f>H61*E61</f>
        <v>0</v>
      </c>
      <c r="J61" s="250">
        <f>G61+I61</f>
        <v>0</v>
      </c>
    </row>
    <row r="62" spans="1:10" ht="15.75">
      <c r="A62" s="260"/>
      <c r="B62" s="7" t="s">
        <v>194</v>
      </c>
      <c r="C62" s="7" t="s">
        <v>272</v>
      </c>
      <c r="D62" s="7" t="s">
        <v>194</v>
      </c>
      <c r="E62" s="8"/>
      <c r="F62" s="8"/>
      <c r="G62" s="8"/>
      <c r="H62" s="8"/>
      <c r="I62" s="8"/>
      <c r="J62" s="169"/>
    </row>
    <row r="63" spans="1:10" ht="15.75">
      <c r="A63" s="270">
        <v>27</v>
      </c>
      <c r="B63" s="2" t="s">
        <v>273</v>
      </c>
      <c r="C63" s="252" t="s">
        <v>274</v>
      </c>
      <c r="D63" s="252" t="s">
        <v>234</v>
      </c>
      <c r="E63" s="253">
        <v>2</v>
      </c>
      <c r="F63" s="253"/>
      <c r="G63" s="253">
        <f>F63*E63</f>
        <v>0</v>
      </c>
      <c r="H63" s="253"/>
      <c r="I63" s="253">
        <f>H63*E63</f>
        <v>0</v>
      </c>
      <c r="J63" s="254">
        <f>G63+I63</f>
        <v>0</v>
      </c>
    </row>
    <row r="64" spans="1:10" ht="15.75">
      <c r="A64" s="270">
        <v>28</v>
      </c>
      <c r="B64" s="2" t="s">
        <v>275</v>
      </c>
      <c r="C64" s="248" t="s">
        <v>276</v>
      </c>
      <c r="D64" s="248" t="s">
        <v>234</v>
      </c>
      <c r="E64" s="249">
        <v>1</v>
      </c>
      <c r="F64" s="249"/>
      <c r="G64" s="249">
        <f>F64*E64</f>
        <v>0</v>
      </c>
      <c r="H64" s="249"/>
      <c r="I64" s="249">
        <f>H64*E64</f>
        <v>0</v>
      </c>
      <c r="J64" s="250">
        <f>G64+I64</f>
        <v>0</v>
      </c>
    </row>
    <row r="65" spans="1:10" ht="15.75">
      <c r="A65" s="265"/>
      <c r="B65" s="10" t="s">
        <v>194</v>
      </c>
      <c r="C65" s="10" t="s">
        <v>212</v>
      </c>
      <c r="D65" s="10" t="s">
        <v>194</v>
      </c>
      <c r="E65" s="11"/>
      <c r="F65" s="11"/>
      <c r="G65" s="11"/>
      <c r="H65" s="11"/>
      <c r="I65" s="11"/>
      <c r="J65" s="171"/>
    </row>
    <row r="66" spans="1:10" ht="15.75">
      <c r="A66" s="238"/>
      <c r="B66" s="6" t="s">
        <v>194</v>
      </c>
      <c r="C66" s="6" t="s">
        <v>213</v>
      </c>
      <c r="D66" s="6" t="s">
        <v>194</v>
      </c>
      <c r="E66" s="12"/>
      <c r="F66" s="12"/>
      <c r="G66" s="12"/>
      <c r="H66" s="12"/>
      <c r="I66" s="12"/>
      <c r="J66" s="172"/>
    </row>
    <row r="67" spans="1:10" ht="15.75">
      <c r="A67" s="238"/>
      <c r="B67" s="6" t="s">
        <v>194</v>
      </c>
      <c r="C67" s="6" t="s">
        <v>214</v>
      </c>
      <c r="D67" s="6" t="s">
        <v>194</v>
      </c>
      <c r="E67" s="12"/>
      <c r="F67" s="12"/>
      <c r="G67" s="12"/>
      <c r="H67" s="12"/>
      <c r="I67" s="12"/>
      <c r="J67" s="172"/>
    </row>
    <row r="68" spans="1:10" ht="15.75">
      <c r="A68" s="266"/>
      <c r="B68" s="13" t="s">
        <v>194</v>
      </c>
      <c r="C68" s="13" t="s">
        <v>215</v>
      </c>
      <c r="D68" s="13" t="s">
        <v>194</v>
      </c>
      <c r="E68" s="14"/>
      <c r="F68" s="14"/>
      <c r="G68" s="14"/>
      <c r="H68" s="14"/>
      <c r="I68" s="14"/>
      <c r="J68" s="173"/>
    </row>
    <row r="69" spans="1:10" ht="15.75">
      <c r="A69" s="270">
        <v>29</v>
      </c>
      <c r="B69" s="2" t="s">
        <v>277</v>
      </c>
      <c r="C69" s="252" t="s">
        <v>217</v>
      </c>
      <c r="D69" s="252" t="s">
        <v>218</v>
      </c>
      <c r="E69" s="253">
        <v>34</v>
      </c>
      <c r="F69" s="253"/>
      <c r="G69" s="253">
        <f>F69*E69</f>
        <v>0</v>
      </c>
      <c r="H69" s="253"/>
      <c r="I69" s="253">
        <f>H69*E69</f>
        <v>0</v>
      </c>
      <c r="J69" s="254">
        <f>G69+I69</f>
        <v>0</v>
      </c>
    </row>
    <row r="70" spans="1:10" ht="15.75">
      <c r="A70" s="270">
        <v>30</v>
      </c>
      <c r="B70" s="2" t="s">
        <v>278</v>
      </c>
      <c r="C70" s="248" t="s">
        <v>279</v>
      </c>
      <c r="D70" s="248" t="s">
        <v>218</v>
      </c>
      <c r="E70" s="249">
        <v>14</v>
      </c>
      <c r="F70" s="249"/>
      <c r="G70" s="249">
        <f>F70*E70</f>
        <v>0</v>
      </c>
      <c r="H70" s="268"/>
      <c r="I70" s="9">
        <f>H70*E70</f>
        <v>0</v>
      </c>
      <c r="J70" s="250">
        <f>G70+I70</f>
        <v>0</v>
      </c>
    </row>
    <row r="71" spans="1:10" ht="15.75">
      <c r="A71" s="265"/>
      <c r="B71" s="10" t="s">
        <v>194</v>
      </c>
      <c r="C71" s="10" t="s">
        <v>219</v>
      </c>
      <c r="D71" s="10" t="s">
        <v>194</v>
      </c>
      <c r="E71" s="11"/>
      <c r="F71" s="11"/>
      <c r="G71" s="11"/>
      <c r="H71" s="11"/>
      <c r="I71" s="11"/>
      <c r="J71" s="171"/>
    </row>
    <row r="72" spans="1:10" ht="15.75">
      <c r="A72" s="238"/>
      <c r="B72" s="6" t="s">
        <v>194</v>
      </c>
      <c r="C72" s="6" t="s">
        <v>220</v>
      </c>
      <c r="D72" s="6" t="s">
        <v>194</v>
      </c>
      <c r="E72" s="12"/>
      <c r="F72" s="12"/>
      <c r="G72" s="12"/>
      <c r="H72" s="12"/>
      <c r="I72" s="12"/>
      <c r="J72" s="172"/>
    </row>
    <row r="73" spans="1:10" ht="15.75">
      <c r="A73" s="238"/>
      <c r="B73" s="6" t="s">
        <v>194</v>
      </c>
      <c r="C73" s="6" t="s">
        <v>221</v>
      </c>
      <c r="D73" s="6" t="s">
        <v>194</v>
      </c>
      <c r="E73" s="12"/>
      <c r="F73" s="12"/>
      <c r="G73" s="12"/>
      <c r="H73" s="12"/>
      <c r="I73" s="12"/>
      <c r="J73" s="172"/>
    </row>
    <row r="74" spans="1:10" ht="15.75">
      <c r="A74" s="266"/>
      <c r="B74" s="13" t="s">
        <v>194</v>
      </c>
      <c r="C74" s="13" t="s">
        <v>222</v>
      </c>
      <c r="D74" s="13" t="s">
        <v>194</v>
      </c>
      <c r="E74" s="14"/>
      <c r="F74" s="14"/>
      <c r="G74" s="14"/>
      <c r="H74" s="14"/>
      <c r="I74" s="14"/>
      <c r="J74" s="173"/>
    </row>
    <row r="75" spans="1:10" ht="15.75">
      <c r="A75" s="269">
        <v>31</v>
      </c>
      <c r="B75" s="252" t="s">
        <v>280</v>
      </c>
      <c r="C75" s="256" t="s">
        <v>224</v>
      </c>
      <c r="D75" s="256" t="s">
        <v>218</v>
      </c>
      <c r="E75" s="257">
        <v>28</v>
      </c>
      <c r="F75" s="257"/>
      <c r="G75" s="257">
        <f>F75*E75</f>
        <v>0</v>
      </c>
      <c r="H75" s="257"/>
      <c r="I75" s="257">
        <f>H75*E75</f>
        <v>0</v>
      </c>
      <c r="J75" s="258">
        <f>G75+I75</f>
        <v>0</v>
      </c>
    </row>
    <row r="76" spans="1:10" ht="15.75">
      <c r="A76" s="265"/>
      <c r="B76" s="10" t="s">
        <v>194</v>
      </c>
      <c r="C76" s="10" t="s">
        <v>228</v>
      </c>
      <c r="D76" s="10" t="s">
        <v>194</v>
      </c>
      <c r="E76" s="11"/>
      <c r="F76" s="11"/>
      <c r="G76" s="11"/>
      <c r="H76" s="11"/>
      <c r="I76" s="11"/>
      <c r="J76" s="171"/>
    </row>
    <row r="77" spans="1:10" ht="15.75">
      <c r="A77" s="266"/>
      <c r="B77" s="13" t="s">
        <v>194</v>
      </c>
      <c r="C77" s="13" t="s">
        <v>229</v>
      </c>
      <c r="D77" s="13" t="s">
        <v>194</v>
      </c>
      <c r="E77" s="14"/>
      <c r="F77" s="14"/>
      <c r="G77" s="14"/>
      <c r="H77" s="14"/>
      <c r="I77" s="14"/>
      <c r="J77" s="173"/>
    </row>
    <row r="78" spans="1:10" ht="15.75">
      <c r="A78" s="270">
        <v>32</v>
      </c>
      <c r="B78" s="2" t="s">
        <v>194</v>
      </c>
      <c r="C78" s="2" t="s">
        <v>281</v>
      </c>
      <c r="D78" s="2" t="s">
        <v>218</v>
      </c>
      <c r="E78" s="9">
        <v>42</v>
      </c>
      <c r="F78" s="9"/>
      <c r="G78" s="9">
        <f>F78*E78</f>
        <v>0</v>
      </c>
      <c r="H78" s="9"/>
      <c r="I78" s="9">
        <f>H78*E78</f>
        <v>0</v>
      </c>
      <c r="J78" s="170">
        <f>G78+I78</f>
        <v>0</v>
      </c>
    </row>
    <row r="79" spans="1:10" ht="15.75">
      <c r="A79" s="270">
        <v>33</v>
      </c>
      <c r="B79" s="2" t="s">
        <v>194</v>
      </c>
      <c r="C79" s="2" t="s">
        <v>230</v>
      </c>
      <c r="D79" s="2" t="s">
        <v>218</v>
      </c>
      <c r="E79" s="9">
        <v>5</v>
      </c>
      <c r="F79" s="9"/>
      <c r="G79" s="9">
        <f>F79*E79</f>
        <v>0</v>
      </c>
      <c r="H79" s="9"/>
      <c r="I79" s="9">
        <f>H79*E79</f>
        <v>0</v>
      </c>
      <c r="J79" s="170">
        <f>G79+I79</f>
        <v>0</v>
      </c>
    </row>
    <row r="80" spans="1:10" ht="15.75">
      <c r="A80" s="270">
        <v>34</v>
      </c>
      <c r="B80" s="2" t="s">
        <v>194</v>
      </c>
      <c r="C80" s="2" t="s">
        <v>282</v>
      </c>
      <c r="D80" s="2" t="s">
        <v>218</v>
      </c>
      <c r="E80" s="9">
        <v>22</v>
      </c>
      <c r="F80" s="9"/>
      <c r="G80" s="9">
        <f>F80*E80</f>
        <v>0</v>
      </c>
      <c r="H80" s="9"/>
      <c r="I80" s="9">
        <f>H80*E80</f>
        <v>0</v>
      </c>
      <c r="J80" s="170">
        <f>G80+I80</f>
        <v>0</v>
      </c>
    </row>
    <row r="81" spans="1:10" ht="15.75">
      <c r="A81" s="270">
        <v>35</v>
      </c>
      <c r="B81" s="2" t="s">
        <v>194</v>
      </c>
      <c r="C81" s="248" t="s">
        <v>231</v>
      </c>
      <c r="D81" s="248" t="s">
        <v>218</v>
      </c>
      <c r="E81" s="249">
        <v>13</v>
      </c>
      <c r="F81" s="249"/>
      <c r="G81" s="249">
        <f>F81*E81</f>
        <v>0</v>
      </c>
      <c r="H81" s="249"/>
      <c r="I81" s="249">
        <f>H81*E81</f>
        <v>0</v>
      </c>
      <c r="J81" s="250">
        <f>G81+I81</f>
        <v>0</v>
      </c>
    </row>
    <row r="82" spans="1:10" ht="15.75">
      <c r="A82" s="265"/>
      <c r="B82" s="10" t="s">
        <v>194</v>
      </c>
      <c r="C82" s="7" t="s">
        <v>232</v>
      </c>
      <c r="D82" s="7" t="s">
        <v>194</v>
      </c>
      <c r="E82" s="8"/>
      <c r="F82" s="8"/>
      <c r="G82" s="8"/>
      <c r="H82" s="8"/>
      <c r="I82" s="8"/>
      <c r="J82" s="169"/>
    </row>
    <row r="83" spans="1:10" ht="15.75">
      <c r="A83" s="270">
        <v>36</v>
      </c>
      <c r="B83" s="2" t="s">
        <v>194</v>
      </c>
      <c r="C83" s="256" t="s">
        <v>283</v>
      </c>
      <c r="D83" s="256" t="s">
        <v>234</v>
      </c>
      <c r="E83" s="257">
        <v>2</v>
      </c>
      <c r="F83" s="257"/>
      <c r="G83" s="257">
        <f>F83*E83</f>
        <v>0</v>
      </c>
      <c r="H83" s="257"/>
      <c r="I83" s="257">
        <f>H83*E83</f>
        <v>0</v>
      </c>
      <c r="J83" s="258">
        <f>G83+I83</f>
        <v>0</v>
      </c>
    </row>
    <row r="84" spans="1:10" ht="15.75">
      <c r="A84" s="260"/>
      <c r="B84" s="4" t="s">
        <v>194</v>
      </c>
      <c r="C84" s="4" t="s">
        <v>284</v>
      </c>
      <c r="D84" s="4" t="s">
        <v>194</v>
      </c>
      <c r="E84" s="5"/>
      <c r="F84" s="5"/>
      <c r="G84" s="5"/>
      <c r="H84" s="5"/>
      <c r="I84" s="5"/>
      <c r="J84" s="168">
        <f>SUM(J39:J83)</f>
        <v>0</v>
      </c>
    </row>
    <row r="85" spans="1:10" ht="15.75">
      <c r="A85" s="260"/>
      <c r="B85" s="4" t="s">
        <v>194</v>
      </c>
      <c r="C85" s="4" t="s">
        <v>285</v>
      </c>
      <c r="D85" s="4" t="s">
        <v>194</v>
      </c>
      <c r="E85" s="5"/>
      <c r="F85" s="5"/>
      <c r="G85" s="5"/>
      <c r="H85" s="5"/>
      <c r="I85" s="5"/>
      <c r="J85" s="168"/>
    </row>
    <row r="86" spans="1:10" ht="15.75">
      <c r="A86" s="265"/>
      <c r="B86" s="10" t="s">
        <v>194</v>
      </c>
      <c r="C86" s="10" t="s">
        <v>286</v>
      </c>
      <c r="D86" s="7" t="s">
        <v>194</v>
      </c>
      <c r="E86" s="8"/>
      <c r="F86" s="8"/>
      <c r="G86" s="8"/>
      <c r="H86" s="8"/>
      <c r="I86" s="8"/>
      <c r="J86" s="169"/>
    </row>
    <row r="87" spans="1:10" ht="15.75">
      <c r="A87" s="270">
        <v>37</v>
      </c>
      <c r="B87" s="267" t="s">
        <v>287</v>
      </c>
      <c r="C87" s="2" t="s">
        <v>288</v>
      </c>
      <c r="D87" s="256" t="s">
        <v>199</v>
      </c>
      <c r="E87" s="257">
        <v>1</v>
      </c>
      <c r="F87" s="257"/>
      <c r="G87" s="257">
        <f>F87*E87</f>
        <v>0</v>
      </c>
      <c r="H87" s="257"/>
      <c r="I87" s="257">
        <f>H87*E87</f>
        <v>0</v>
      </c>
      <c r="J87" s="258">
        <f>G87+I87</f>
        <v>0</v>
      </c>
    </row>
    <row r="88" spans="1:10" ht="13.5" customHeight="1">
      <c r="A88" s="260"/>
      <c r="B88" s="16" t="s">
        <v>194</v>
      </c>
      <c r="C88" s="16" t="s">
        <v>289</v>
      </c>
      <c r="D88" s="16" t="s">
        <v>194</v>
      </c>
      <c r="E88" s="17"/>
      <c r="F88" s="17"/>
      <c r="G88" s="17"/>
      <c r="H88" s="17"/>
      <c r="I88" s="17"/>
      <c r="J88" s="175"/>
    </row>
    <row r="89" spans="1:10" ht="15.75">
      <c r="A89" s="265"/>
      <c r="B89" s="10" t="s">
        <v>194</v>
      </c>
      <c r="C89" s="7" t="s">
        <v>290</v>
      </c>
      <c r="D89" s="7" t="s">
        <v>194</v>
      </c>
      <c r="E89" s="8"/>
      <c r="F89" s="8"/>
      <c r="G89" s="8"/>
      <c r="H89" s="8"/>
      <c r="I89" s="8"/>
      <c r="J89" s="169"/>
    </row>
    <row r="90" spans="1:10" ht="15.75">
      <c r="A90" s="270">
        <v>38</v>
      </c>
      <c r="B90" s="2" t="s">
        <v>291</v>
      </c>
      <c r="C90" s="256" t="s">
        <v>292</v>
      </c>
      <c r="D90" s="256" t="s">
        <v>199</v>
      </c>
      <c r="E90" s="257">
        <v>1</v>
      </c>
      <c r="F90" s="257"/>
      <c r="G90" s="257">
        <f>F90*E90</f>
        <v>0</v>
      </c>
      <c r="H90" s="257"/>
      <c r="I90" s="257">
        <f>H90*E90</f>
        <v>0</v>
      </c>
      <c r="J90" s="258">
        <f>G90+I90</f>
        <v>0</v>
      </c>
    </row>
    <row r="91" spans="1:10" ht="15.75">
      <c r="A91" s="265"/>
      <c r="B91" s="10" t="s">
        <v>194</v>
      </c>
      <c r="C91" s="7" t="s">
        <v>264</v>
      </c>
      <c r="D91" s="7" t="s">
        <v>194</v>
      </c>
      <c r="E91" s="8"/>
      <c r="F91" s="8"/>
      <c r="G91" s="8"/>
      <c r="H91" s="8"/>
      <c r="I91" s="8"/>
      <c r="J91" s="169"/>
    </row>
    <row r="92" spans="1:10" ht="15.75">
      <c r="A92" s="270">
        <v>39</v>
      </c>
      <c r="B92" s="2" t="s">
        <v>293</v>
      </c>
      <c r="C92" s="256" t="s">
        <v>294</v>
      </c>
      <c r="D92" s="256" t="s">
        <v>199</v>
      </c>
      <c r="E92" s="257">
        <v>2</v>
      </c>
      <c r="F92" s="257"/>
      <c r="G92" s="257">
        <f>F92*E92</f>
        <v>0</v>
      </c>
      <c r="H92" s="257"/>
      <c r="I92" s="257">
        <f>H92*E92</f>
        <v>0</v>
      </c>
      <c r="J92" s="258">
        <f>G92+I92</f>
        <v>0</v>
      </c>
    </row>
    <row r="93" spans="1:10" ht="15.75">
      <c r="A93" s="265"/>
      <c r="B93" s="10" t="s">
        <v>194</v>
      </c>
      <c r="C93" s="7" t="s">
        <v>272</v>
      </c>
      <c r="D93" s="7" t="s">
        <v>194</v>
      </c>
      <c r="E93" s="8"/>
      <c r="F93" s="8"/>
      <c r="G93" s="8"/>
      <c r="H93" s="8"/>
      <c r="I93" s="8"/>
      <c r="J93" s="169"/>
    </row>
    <row r="94" spans="1:10" ht="15.75">
      <c r="A94" s="270">
        <v>40</v>
      </c>
      <c r="B94" s="2" t="s">
        <v>295</v>
      </c>
      <c r="C94" s="256" t="s">
        <v>296</v>
      </c>
      <c r="D94" s="256" t="s">
        <v>234</v>
      </c>
      <c r="E94" s="257">
        <v>1.5</v>
      </c>
      <c r="F94" s="257"/>
      <c r="G94" s="257">
        <f>F94*E94</f>
        <v>0</v>
      </c>
      <c r="H94" s="257"/>
      <c r="I94" s="257">
        <f>H94*E94</f>
        <v>0</v>
      </c>
      <c r="J94" s="258">
        <f>G94+I94</f>
        <v>0</v>
      </c>
    </row>
    <row r="95" spans="1:10" ht="15.75">
      <c r="A95" s="265"/>
      <c r="B95" s="10" t="s">
        <v>194</v>
      </c>
      <c r="C95" s="7" t="s">
        <v>232</v>
      </c>
      <c r="D95" s="7" t="s">
        <v>194</v>
      </c>
      <c r="E95" s="8"/>
      <c r="F95" s="8"/>
      <c r="G95" s="8"/>
      <c r="H95" s="8"/>
      <c r="I95" s="8"/>
      <c r="J95" s="169"/>
    </row>
    <row r="96" spans="1:10" ht="15.75">
      <c r="A96" s="270"/>
      <c r="B96" s="2" t="s">
        <v>194</v>
      </c>
      <c r="C96" s="256" t="s">
        <v>297</v>
      </c>
      <c r="D96" s="256" t="s">
        <v>234</v>
      </c>
      <c r="E96" s="257">
        <v>8</v>
      </c>
      <c r="F96" s="257"/>
      <c r="G96" s="257">
        <f>F96*E96</f>
        <v>0</v>
      </c>
      <c r="H96" s="257"/>
      <c r="I96" s="257">
        <f>H96*E96</f>
        <v>0</v>
      </c>
      <c r="J96" s="258">
        <f>G96+I96</f>
        <v>0</v>
      </c>
    </row>
    <row r="97" spans="1:10" ht="15.75">
      <c r="A97" s="260"/>
      <c r="B97" s="4" t="s">
        <v>194</v>
      </c>
      <c r="C97" s="4" t="s">
        <v>298</v>
      </c>
      <c r="D97" s="4" t="s">
        <v>194</v>
      </c>
      <c r="E97" s="5"/>
      <c r="F97" s="5"/>
      <c r="G97" s="5"/>
      <c r="H97" s="5"/>
      <c r="I97" s="5"/>
      <c r="J97" s="168">
        <f>SUM(J87:J96)</f>
        <v>0</v>
      </c>
    </row>
    <row r="98" spans="1:10" ht="15.75">
      <c r="A98" s="260"/>
      <c r="B98" s="4" t="s">
        <v>194</v>
      </c>
      <c r="C98" s="4" t="s">
        <v>299</v>
      </c>
      <c r="D98" s="4" t="s">
        <v>194</v>
      </c>
      <c r="E98" s="5"/>
      <c r="F98" s="5"/>
      <c r="G98" s="5"/>
      <c r="H98" s="5"/>
      <c r="I98" s="5"/>
      <c r="J98" s="168"/>
    </row>
    <row r="99" spans="1:10" ht="15.75">
      <c r="A99" s="260"/>
      <c r="B99" s="7" t="s">
        <v>194</v>
      </c>
      <c r="C99" s="7" t="s">
        <v>286</v>
      </c>
      <c r="D99" s="7" t="s">
        <v>194</v>
      </c>
      <c r="E99" s="8"/>
      <c r="F99" s="8"/>
      <c r="G99" s="8"/>
      <c r="H99" s="8"/>
      <c r="I99" s="8"/>
      <c r="J99" s="169"/>
    </row>
    <row r="100" spans="1:10" ht="15.75">
      <c r="A100" s="270">
        <v>41</v>
      </c>
      <c r="B100" s="2" t="s">
        <v>300</v>
      </c>
      <c r="C100" s="2" t="s">
        <v>301</v>
      </c>
      <c r="D100" s="256" t="s">
        <v>199</v>
      </c>
      <c r="E100" s="257">
        <v>1</v>
      </c>
      <c r="F100" s="257"/>
      <c r="G100" s="257">
        <f>F100*E100</f>
        <v>0</v>
      </c>
      <c r="H100" s="257"/>
      <c r="I100" s="257">
        <f>H100*E100</f>
        <v>0</v>
      </c>
      <c r="J100" s="258">
        <f>G100+I100</f>
        <v>0</v>
      </c>
    </row>
    <row r="101" spans="1:10" ht="15.75">
      <c r="A101" s="260"/>
      <c r="B101" s="7" t="s">
        <v>194</v>
      </c>
      <c r="C101" s="7" t="s">
        <v>290</v>
      </c>
      <c r="D101" s="7" t="s">
        <v>194</v>
      </c>
      <c r="E101" s="8"/>
      <c r="F101" s="8"/>
      <c r="G101" s="8"/>
      <c r="H101" s="8"/>
      <c r="I101" s="8"/>
      <c r="J101" s="169"/>
    </row>
    <row r="102" spans="1:10" ht="15.75">
      <c r="A102" s="270">
        <v>42</v>
      </c>
      <c r="B102" s="2" t="s">
        <v>302</v>
      </c>
      <c r="C102" s="256" t="s">
        <v>303</v>
      </c>
      <c r="D102" s="256" t="s">
        <v>199</v>
      </c>
      <c r="E102" s="257">
        <v>1</v>
      </c>
      <c r="F102" s="257"/>
      <c r="G102" s="257">
        <f>F102*E102</f>
        <v>0</v>
      </c>
      <c r="H102" s="257"/>
      <c r="I102" s="257">
        <f>H102*E102</f>
        <v>0</v>
      </c>
      <c r="J102" s="258">
        <f>G102+I102</f>
        <v>0</v>
      </c>
    </row>
    <row r="103" spans="1:10" ht="15.75">
      <c r="A103" s="260"/>
      <c r="B103" s="7" t="s">
        <v>194</v>
      </c>
      <c r="C103" s="7" t="s">
        <v>264</v>
      </c>
      <c r="D103" s="7" t="s">
        <v>194</v>
      </c>
      <c r="E103" s="8"/>
      <c r="F103" s="8"/>
      <c r="G103" s="8"/>
      <c r="H103" s="8"/>
      <c r="I103" s="8"/>
      <c r="J103" s="169"/>
    </row>
    <row r="104" spans="1:10" ht="15.75">
      <c r="A104" s="270">
        <v>43</v>
      </c>
      <c r="B104" s="2" t="s">
        <v>304</v>
      </c>
      <c r="C104" s="256" t="s">
        <v>294</v>
      </c>
      <c r="D104" s="256" t="s">
        <v>199</v>
      </c>
      <c r="E104" s="257">
        <v>11</v>
      </c>
      <c r="F104" s="257"/>
      <c r="G104" s="257">
        <f>F104*E104</f>
        <v>0</v>
      </c>
      <c r="H104" s="257"/>
      <c r="I104" s="257">
        <f>H104*E104</f>
        <v>0</v>
      </c>
      <c r="J104" s="258">
        <f>G104+I104</f>
        <v>0</v>
      </c>
    </row>
    <row r="105" spans="1:10" ht="15.75">
      <c r="A105" s="260"/>
      <c r="B105" s="7" t="s">
        <v>194</v>
      </c>
      <c r="C105" s="7" t="s">
        <v>267</v>
      </c>
      <c r="D105" s="7" t="s">
        <v>194</v>
      </c>
      <c r="E105" s="8"/>
      <c r="F105" s="8"/>
      <c r="G105" s="8"/>
      <c r="H105" s="11"/>
      <c r="I105" s="8"/>
      <c r="J105" s="169"/>
    </row>
    <row r="106" spans="1:10" ht="15.75">
      <c r="A106" s="270">
        <v>44</v>
      </c>
      <c r="B106" s="2" t="s">
        <v>305</v>
      </c>
      <c r="C106" s="252" t="s">
        <v>269</v>
      </c>
      <c r="D106" s="252" t="s">
        <v>199</v>
      </c>
      <c r="E106" s="253">
        <v>4</v>
      </c>
      <c r="F106" s="253"/>
      <c r="G106" s="264">
        <f>F106*E106</f>
        <v>0</v>
      </c>
      <c r="H106" s="9"/>
      <c r="I106" s="253">
        <f>H106*E106</f>
        <v>0</v>
      </c>
      <c r="J106" s="254">
        <f>G106+I106</f>
        <v>0</v>
      </c>
    </row>
    <row r="107" spans="1:10" ht="15.75">
      <c r="A107" s="270">
        <v>45</v>
      </c>
      <c r="B107" s="2" t="s">
        <v>306</v>
      </c>
      <c r="C107" s="248" t="s">
        <v>271</v>
      </c>
      <c r="D107" s="248" t="s">
        <v>199</v>
      </c>
      <c r="E107" s="249">
        <v>4</v>
      </c>
      <c r="F107" s="249"/>
      <c r="G107" s="249">
        <f>F107*E107</f>
        <v>0</v>
      </c>
      <c r="H107" s="249"/>
      <c r="I107" s="249">
        <f>H107*E107</f>
        <v>0</v>
      </c>
      <c r="J107" s="250">
        <f>G107+I107</f>
        <v>0</v>
      </c>
    </row>
    <row r="108" spans="1:10" ht="15.75">
      <c r="A108" s="260"/>
      <c r="B108" s="7" t="s">
        <v>194</v>
      </c>
      <c r="C108" s="7" t="s">
        <v>272</v>
      </c>
      <c r="D108" s="7" t="s">
        <v>194</v>
      </c>
      <c r="E108" s="8"/>
      <c r="F108" s="8"/>
      <c r="G108" s="8"/>
      <c r="H108" s="8"/>
      <c r="I108" s="8"/>
      <c r="J108" s="169"/>
    </row>
    <row r="109" spans="1:10" ht="15.75">
      <c r="A109" s="270">
        <v>46</v>
      </c>
      <c r="B109" s="2" t="s">
        <v>307</v>
      </c>
      <c r="C109" s="252" t="s">
        <v>296</v>
      </c>
      <c r="D109" s="252" t="s">
        <v>234</v>
      </c>
      <c r="E109" s="253">
        <v>9</v>
      </c>
      <c r="F109" s="253"/>
      <c r="G109" s="253">
        <f>F109*E109</f>
        <v>0</v>
      </c>
      <c r="H109" s="253"/>
      <c r="I109" s="253">
        <f>H109*E109</f>
        <v>0</v>
      </c>
      <c r="J109" s="254">
        <f>G109+I109</f>
        <v>0</v>
      </c>
    </row>
    <row r="110" spans="1:10" ht="15.75">
      <c r="A110" s="270">
        <v>47</v>
      </c>
      <c r="B110" s="2" t="s">
        <v>308</v>
      </c>
      <c r="C110" s="248" t="s">
        <v>276</v>
      </c>
      <c r="D110" s="248" t="s">
        <v>234</v>
      </c>
      <c r="E110" s="249">
        <v>2</v>
      </c>
      <c r="F110" s="249"/>
      <c r="G110" s="249">
        <f>F110*E110</f>
        <v>0</v>
      </c>
      <c r="H110" s="249"/>
      <c r="I110" s="249">
        <f>H110*E110</f>
        <v>0</v>
      </c>
      <c r="J110" s="250">
        <f>G110+I110</f>
        <v>0</v>
      </c>
    </row>
    <row r="111" spans="1:10" ht="15.75">
      <c r="A111" s="260"/>
      <c r="B111" s="7" t="s">
        <v>194</v>
      </c>
      <c r="C111" s="7" t="s">
        <v>232</v>
      </c>
      <c r="D111" s="7" t="s">
        <v>194</v>
      </c>
      <c r="E111" s="8"/>
      <c r="F111" s="8"/>
      <c r="G111" s="8"/>
      <c r="H111" s="8"/>
      <c r="I111" s="8"/>
      <c r="J111" s="169"/>
    </row>
    <row r="112" spans="1:10" ht="15.75">
      <c r="A112" s="270">
        <v>48</v>
      </c>
      <c r="B112" s="2" t="s">
        <v>194</v>
      </c>
      <c r="C112" s="252" t="s">
        <v>297</v>
      </c>
      <c r="D112" s="252" t="s">
        <v>234</v>
      </c>
      <c r="E112" s="253">
        <v>5</v>
      </c>
      <c r="F112" s="253"/>
      <c r="G112" s="253">
        <f>F112*E112</f>
        <v>0</v>
      </c>
      <c r="H112" s="253"/>
      <c r="I112" s="253">
        <f>H112*E112</f>
        <v>0</v>
      </c>
      <c r="J112" s="254">
        <f>G112+I112</f>
        <v>0</v>
      </c>
    </row>
    <row r="113" spans="1:10" ht="13.5" customHeight="1">
      <c r="A113" s="270">
        <v>49</v>
      </c>
      <c r="B113" s="2" t="s">
        <v>194</v>
      </c>
      <c r="C113" s="248" t="s">
        <v>309</v>
      </c>
      <c r="D113" s="248" t="s">
        <v>234</v>
      </c>
      <c r="E113" s="249">
        <v>16</v>
      </c>
      <c r="F113" s="249"/>
      <c r="G113" s="249">
        <f>F113*E113</f>
        <v>0</v>
      </c>
      <c r="H113" s="249"/>
      <c r="I113" s="249">
        <f>H113*E113</f>
        <v>0</v>
      </c>
      <c r="J113" s="250">
        <f>G113+I113</f>
        <v>0</v>
      </c>
    </row>
    <row r="114" spans="1:10" ht="15.75">
      <c r="A114" s="260"/>
      <c r="B114" s="4" t="s">
        <v>194</v>
      </c>
      <c r="C114" s="4" t="s">
        <v>310</v>
      </c>
      <c r="D114" s="4" t="s">
        <v>194</v>
      </c>
      <c r="E114" s="5"/>
      <c r="F114" s="5"/>
      <c r="G114" s="5"/>
      <c r="H114" s="5"/>
      <c r="I114" s="5"/>
      <c r="J114" s="168">
        <f>SUM(J100:J113)</f>
        <v>0</v>
      </c>
    </row>
    <row r="115" spans="1:10" ht="15.75">
      <c r="A115" s="260"/>
      <c r="B115" s="4" t="s">
        <v>194</v>
      </c>
      <c r="C115" s="4" t="s">
        <v>311</v>
      </c>
      <c r="D115" s="4" t="s">
        <v>194</v>
      </c>
      <c r="E115" s="5"/>
      <c r="F115" s="5"/>
      <c r="G115" s="5"/>
      <c r="H115" s="5"/>
      <c r="I115" s="5"/>
      <c r="J115" s="168"/>
    </row>
    <row r="116" spans="1:10" ht="15.75">
      <c r="A116" s="260"/>
      <c r="B116" s="7" t="s">
        <v>194</v>
      </c>
      <c r="C116" s="7" t="s">
        <v>312</v>
      </c>
      <c r="D116" s="7" t="s">
        <v>194</v>
      </c>
      <c r="E116" s="8"/>
      <c r="F116" s="8"/>
      <c r="G116" s="8"/>
      <c r="H116" s="8"/>
      <c r="I116" s="8"/>
      <c r="J116" s="169"/>
    </row>
    <row r="117" spans="1:10" ht="15.75">
      <c r="A117" s="238">
        <v>50</v>
      </c>
      <c r="B117" s="259" t="s">
        <v>313</v>
      </c>
      <c r="C117" s="256" t="s">
        <v>314</v>
      </c>
      <c r="D117" s="256" t="s">
        <v>199</v>
      </c>
      <c r="E117" s="257">
        <v>2</v>
      </c>
      <c r="F117" s="257"/>
      <c r="G117" s="257">
        <f>F117*E117</f>
        <v>0</v>
      </c>
      <c r="H117" s="257"/>
      <c r="I117" s="257">
        <f>H117*E117</f>
        <v>0</v>
      </c>
      <c r="J117" s="258">
        <f>G117+I117</f>
        <v>0</v>
      </c>
    </row>
    <row r="118" spans="1:10" ht="15.75">
      <c r="A118" s="260"/>
      <c r="B118" s="7" t="s">
        <v>194</v>
      </c>
      <c r="C118" s="7" t="s">
        <v>312</v>
      </c>
      <c r="D118" s="7" t="s">
        <v>194</v>
      </c>
      <c r="E118" s="8"/>
      <c r="F118" s="8"/>
      <c r="G118" s="8"/>
      <c r="H118" s="8"/>
      <c r="I118" s="8"/>
      <c r="J118" s="169"/>
    </row>
    <row r="119" spans="1:10" ht="15.75">
      <c r="A119" s="238">
        <v>51</v>
      </c>
      <c r="B119" s="259" t="s">
        <v>315</v>
      </c>
      <c r="C119" s="256" t="s">
        <v>316</v>
      </c>
      <c r="D119" s="256" t="s">
        <v>199</v>
      </c>
      <c r="E119" s="257">
        <v>1</v>
      </c>
      <c r="F119" s="257"/>
      <c r="G119" s="257">
        <f>F119*E119</f>
        <v>0</v>
      </c>
      <c r="H119" s="257"/>
      <c r="I119" s="257">
        <f>H119*E119</f>
        <v>0</v>
      </c>
      <c r="J119" s="258">
        <f>G119+I119</f>
        <v>0</v>
      </c>
    </row>
    <row r="120" spans="1:10" ht="15.75">
      <c r="A120" s="260"/>
      <c r="B120" s="4" t="s">
        <v>194</v>
      </c>
      <c r="C120" s="4" t="s">
        <v>317</v>
      </c>
      <c r="D120" s="4" t="s">
        <v>194</v>
      </c>
      <c r="E120" s="5"/>
      <c r="F120" s="5"/>
      <c r="G120" s="5"/>
      <c r="H120" s="5"/>
      <c r="I120" s="5"/>
      <c r="J120" s="168">
        <f>SUM(J117:J119)</f>
        <v>0</v>
      </c>
    </row>
    <row r="121" spans="1:10" ht="16.5" thickBot="1">
      <c r="A121" s="273"/>
      <c r="B121" s="176"/>
      <c r="C121" s="177" t="s">
        <v>1330</v>
      </c>
      <c r="D121" s="176"/>
      <c r="E121" s="178"/>
      <c r="F121" s="178"/>
      <c r="G121" s="179"/>
      <c r="H121" s="179"/>
      <c r="I121" s="179"/>
      <c r="J121" s="180">
        <f>J120+J114+J97+J84+J36</f>
        <v>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&amp;L&amp;"Arial CE,kurzíva"&amp;8DOKUMENTACE PRO PROVEDENÍ STAVBY 09/2006&amp;R&amp;"Arial CE,kurzíva"&amp;8&amp;A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5"/>
  <sheetViews>
    <sheetView view="pageBreakPreview" zoomScaleSheetLayoutView="100" workbookViewId="0" topLeftCell="A1">
      <pane ySplit="1" topLeftCell="BM92" activePane="bottomLeft" state="frozen"/>
      <selection pane="topLeft" activeCell="A1" sqref="A1"/>
      <selection pane="bottomLeft" activeCell="H112" sqref="H112"/>
    </sheetView>
  </sheetViews>
  <sheetFormatPr defaultColWidth="9.00390625" defaultRowHeight="12.75"/>
  <cols>
    <col min="1" max="1" width="6.625" style="109" customWidth="1"/>
    <col min="2" max="2" width="66.875" style="110" customWidth="1"/>
    <col min="3" max="3" width="7.375" style="111" customWidth="1"/>
    <col min="4" max="4" width="4.875" style="111" customWidth="1"/>
    <col min="5" max="5" width="10.75390625" style="112" customWidth="1"/>
    <col min="6" max="6" width="11.25390625" style="112" customWidth="1"/>
    <col min="7" max="7" width="11.75390625" style="112" customWidth="1"/>
    <col min="8" max="8" width="12.375" style="112" customWidth="1"/>
    <col min="9" max="16384" width="9.125" style="63" customWidth="1"/>
  </cols>
  <sheetData>
    <row r="1" spans="1:8" ht="15.75">
      <c r="A1" s="62" t="s">
        <v>806</v>
      </c>
      <c r="B1" s="544" t="s">
        <v>807</v>
      </c>
      <c r="C1" s="518" t="s">
        <v>808</v>
      </c>
      <c r="D1" s="518" t="s">
        <v>809</v>
      </c>
      <c r="E1" s="545" t="s">
        <v>810</v>
      </c>
      <c r="F1" s="545" t="s">
        <v>811</v>
      </c>
      <c r="G1" s="545" t="s">
        <v>812</v>
      </c>
      <c r="H1" s="546" t="s">
        <v>813</v>
      </c>
    </row>
    <row r="2" spans="1:8" ht="15.75">
      <c r="A2" s="64"/>
      <c r="B2" s="65" t="s">
        <v>814</v>
      </c>
      <c r="C2" s="33"/>
      <c r="D2" s="33"/>
      <c r="E2" s="66"/>
      <c r="F2" s="66"/>
      <c r="G2" s="66"/>
      <c r="H2" s="67"/>
    </row>
    <row r="3" spans="1:8" ht="47.25">
      <c r="A3" s="68">
        <v>1</v>
      </c>
      <c r="B3" s="69" t="s">
        <v>1331</v>
      </c>
      <c r="C3" s="26" t="s">
        <v>113</v>
      </c>
      <c r="D3" s="70">
        <v>1</v>
      </c>
      <c r="E3" s="71"/>
      <c r="F3" s="71"/>
      <c r="G3" s="71">
        <f>E3+F3</f>
        <v>0</v>
      </c>
      <c r="H3" s="72">
        <f>D3*G3</f>
        <v>0</v>
      </c>
    </row>
    <row r="4" spans="1:8" ht="31.5">
      <c r="A4" s="68"/>
      <c r="B4" s="69" t="s">
        <v>815</v>
      </c>
      <c r="C4" s="26"/>
      <c r="D4" s="70"/>
      <c r="E4" s="73"/>
      <c r="F4" s="73"/>
      <c r="G4" s="74"/>
      <c r="H4" s="75"/>
    </row>
    <row r="5" spans="1:8" ht="31.5">
      <c r="A5" s="68">
        <v>2</v>
      </c>
      <c r="B5" s="69" t="s">
        <v>816</v>
      </c>
      <c r="C5" s="26" t="s">
        <v>113</v>
      </c>
      <c r="D5" s="70">
        <v>1</v>
      </c>
      <c r="E5" s="71"/>
      <c r="F5" s="71"/>
      <c r="G5" s="71">
        <f aca="true" t="shared" si="0" ref="G5:G18">E5+F5</f>
        <v>0</v>
      </c>
      <c r="H5" s="72">
        <f aca="true" t="shared" si="1" ref="H5:H18">D5*G5</f>
        <v>0</v>
      </c>
    </row>
    <row r="6" spans="1:8" ht="15.75">
      <c r="A6" s="68" t="s">
        <v>817</v>
      </c>
      <c r="B6" s="69" t="s">
        <v>818</v>
      </c>
      <c r="C6" s="26" t="s">
        <v>113</v>
      </c>
      <c r="D6" s="70">
        <v>1</v>
      </c>
      <c r="E6" s="71"/>
      <c r="F6" s="71"/>
      <c r="G6" s="71">
        <f t="shared" si="0"/>
        <v>0</v>
      </c>
      <c r="H6" s="72">
        <f t="shared" si="1"/>
        <v>0</v>
      </c>
    </row>
    <row r="7" spans="1:8" ht="31.5">
      <c r="A7" s="68">
        <v>3</v>
      </c>
      <c r="B7" s="69" t="s">
        <v>819</v>
      </c>
      <c r="C7" s="26" t="s">
        <v>113</v>
      </c>
      <c r="D7" s="70">
        <v>1</v>
      </c>
      <c r="E7" s="71"/>
      <c r="F7" s="71"/>
      <c r="G7" s="71">
        <f t="shared" si="0"/>
        <v>0</v>
      </c>
      <c r="H7" s="72">
        <f t="shared" si="1"/>
        <v>0</v>
      </c>
    </row>
    <row r="8" spans="1:8" ht="31.5">
      <c r="A8" s="68">
        <v>4</v>
      </c>
      <c r="B8" s="69" t="s">
        <v>1332</v>
      </c>
      <c r="C8" s="26" t="s">
        <v>113</v>
      </c>
      <c r="D8" s="70">
        <v>1</v>
      </c>
      <c r="E8" s="71"/>
      <c r="F8" s="71"/>
      <c r="G8" s="71">
        <f t="shared" si="0"/>
        <v>0</v>
      </c>
      <c r="H8" s="72">
        <f t="shared" si="1"/>
        <v>0</v>
      </c>
    </row>
    <row r="9" spans="1:8" ht="15.75">
      <c r="A9" s="68">
        <v>5</v>
      </c>
      <c r="B9" s="76" t="s">
        <v>820</v>
      </c>
      <c r="C9" s="26" t="s">
        <v>113</v>
      </c>
      <c r="D9" s="70">
        <v>1</v>
      </c>
      <c r="E9" s="71"/>
      <c r="F9" s="71"/>
      <c r="G9" s="71">
        <f t="shared" si="0"/>
        <v>0</v>
      </c>
      <c r="H9" s="72">
        <f t="shared" si="1"/>
        <v>0</v>
      </c>
    </row>
    <row r="10" spans="1:8" ht="31.5">
      <c r="A10" s="68">
        <v>6</v>
      </c>
      <c r="B10" s="69" t="s">
        <v>821</v>
      </c>
      <c r="C10" s="26" t="s">
        <v>113</v>
      </c>
      <c r="D10" s="70">
        <v>1</v>
      </c>
      <c r="E10" s="71"/>
      <c r="F10" s="71"/>
      <c r="G10" s="71">
        <f t="shared" si="0"/>
        <v>0</v>
      </c>
      <c r="H10" s="72">
        <f t="shared" si="1"/>
        <v>0</v>
      </c>
    </row>
    <row r="11" spans="1:8" ht="15.75">
      <c r="A11" s="68">
        <v>7</v>
      </c>
      <c r="B11" s="77" t="s">
        <v>822</v>
      </c>
      <c r="C11" s="26" t="s">
        <v>113</v>
      </c>
      <c r="D11" s="70">
        <v>1</v>
      </c>
      <c r="E11" s="71"/>
      <c r="F11" s="71"/>
      <c r="G11" s="71">
        <f t="shared" si="0"/>
        <v>0</v>
      </c>
      <c r="H11" s="72">
        <f t="shared" si="1"/>
        <v>0</v>
      </c>
    </row>
    <row r="12" spans="1:8" ht="15.75">
      <c r="A12" s="68">
        <v>8</v>
      </c>
      <c r="B12" s="76" t="s">
        <v>823</v>
      </c>
      <c r="C12" s="26" t="s">
        <v>113</v>
      </c>
      <c r="D12" s="70">
        <v>1</v>
      </c>
      <c r="E12" s="71"/>
      <c r="F12" s="71"/>
      <c r="G12" s="71">
        <f t="shared" si="0"/>
        <v>0</v>
      </c>
      <c r="H12" s="72">
        <f t="shared" si="1"/>
        <v>0</v>
      </c>
    </row>
    <row r="13" spans="1:8" ht="15.75">
      <c r="A13" s="68">
        <v>9</v>
      </c>
      <c r="B13" s="76" t="s">
        <v>824</v>
      </c>
      <c r="C13" s="26" t="s">
        <v>113</v>
      </c>
      <c r="D13" s="70">
        <v>1</v>
      </c>
      <c r="E13" s="71"/>
      <c r="F13" s="71"/>
      <c r="G13" s="71">
        <f t="shared" si="0"/>
        <v>0</v>
      </c>
      <c r="H13" s="72">
        <f t="shared" si="1"/>
        <v>0</v>
      </c>
    </row>
    <row r="14" spans="1:8" ht="15.75">
      <c r="A14" s="68">
        <v>10</v>
      </c>
      <c r="B14" s="76" t="s">
        <v>825</v>
      </c>
      <c r="C14" s="26" t="s">
        <v>113</v>
      </c>
      <c r="D14" s="70">
        <v>1</v>
      </c>
      <c r="E14" s="71"/>
      <c r="F14" s="71"/>
      <c r="G14" s="71">
        <f t="shared" si="0"/>
        <v>0</v>
      </c>
      <c r="H14" s="72">
        <f t="shared" si="1"/>
        <v>0</v>
      </c>
    </row>
    <row r="15" spans="1:8" ht="15.75">
      <c r="A15" s="78">
        <v>11</v>
      </c>
      <c r="B15" s="76" t="s">
        <v>826</v>
      </c>
      <c r="C15" s="26" t="s">
        <v>113</v>
      </c>
      <c r="D15" s="70">
        <v>1</v>
      </c>
      <c r="E15" s="71"/>
      <c r="F15" s="71"/>
      <c r="G15" s="71">
        <f t="shared" si="0"/>
        <v>0</v>
      </c>
      <c r="H15" s="72">
        <f t="shared" si="1"/>
        <v>0</v>
      </c>
    </row>
    <row r="16" spans="1:8" ht="15.75">
      <c r="A16" s="78">
        <v>12</v>
      </c>
      <c r="B16" s="76" t="s">
        <v>827</v>
      </c>
      <c r="C16" s="26" t="s">
        <v>113</v>
      </c>
      <c r="D16" s="70">
        <v>1</v>
      </c>
      <c r="E16" s="71"/>
      <c r="F16" s="71"/>
      <c r="G16" s="71">
        <f t="shared" si="0"/>
        <v>0</v>
      </c>
      <c r="H16" s="72">
        <f t="shared" si="1"/>
        <v>0</v>
      </c>
    </row>
    <row r="17" spans="1:8" ht="15.75">
      <c r="A17" s="78">
        <v>13</v>
      </c>
      <c r="B17" s="76" t="s">
        <v>828</v>
      </c>
      <c r="C17" s="26" t="s">
        <v>113</v>
      </c>
      <c r="D17" s="70">
        <v>1</v>
      </c>
      <c r="E17" s="71"/>
      <c r="F17" s="71"/>
      <c r="G17" s="71">
        <f t="shared" si="0"/>
        <v>0</v>
      </c>
      <c r="H17" s="72">
        <f t="shared" si="1"/>
        <v>0</v>
      </c>
    </row>
    <row r="18" spans="1:8" ht="15.75">
      <c r="A18" s="64">
        <v>14</v>
      </c>
      <c r="B18" s="79" t="s">
        <v>829</v>
      </c>
      <c r="C18" s="26" t="s">
        <v>113</v>
      </c>
      <c r="D18" s="70">
        <v>6</v>
      </c>
      <c r="E18" s="71"/>
      <c r="F18" s="71"/>
      <c r="G18" s="71">
        <f t="shared" si="0"/>
        <v>0</v>
      </c>
      <c r="H18" s="72">
        <f t="shared" si="1"/>
        <v>0</v>
      </c>
    </row>
    <row r="19" spans="1:8" ht="15.75">
      <c r="A19" s="64"/>
      <c r="B19" s="65" t="s">
        <v>916</v>
      </c>
      <c r="C19" s="33"/>
      <c r="D19" s="80"/>
      <c r="E19" s="66"/>
      <c r="F19" s="66"/>
      <c r="G19" s="81"/>
      <c r="H19" s="82">
        <f>SUM(H3:H18)</f>
        <v>0</v>
      </c>
    </row>
    <row r="20" spans="1:8" ht="15.75">
      <c r="A20" s="68"/>
      <c r="B20" s="65" t="s">
        <v>830</v>
      </c>
      <c r="C20" s="33"/>
      <c r="D20" s="80"/>
      <c r="E20" s="83"/>
      <c r="F20" s="83"/>
      <c r="G20" s="83"/>
      <c r="H20" s="84"/>
    </row>
    <row r="21" spans="1:8" ht="15.75">
      <c r="A21" s="68"/>
      <c r="B21" s="85" t="s">
        <v>831</v>
      </c>
      <c r="C21" s="33"/>
      <c r="D21" s="80"/>
      <c r="E21" s="83"/>
      <c r="F21" s="83"/>
      <c r="G21" s="83"/>
      <c r="H21" s="84"/>
    </row>
    <row r="22" spans="1:8" ht="15.75">
      <c r="A22" s="68">
        <v>15</v>
      </c>
      <c r="B22" s="76" t="s">
        <v>832</v>
      </c>
      <c r="C22" s="26" t="s">
        <v>113</v>
      </c>
      <c r="D22" s="70">
        <v>2</v>
      </c>
      <c r="E22" s="71"/>
      <c r="F22" s="71"/>
      <c r="G22" s="71">
        <f aca="true" t="shared" si="2" ref="G22:G29">E22+F22</f>
        <v>0</v>
      </c>
      <c r="H22" s="72">
        <f aca="true" t="shared" si="3" ref="H22:H29">D22*G22</f>
        <v>0</v>
      </c>
    </row>
    <row r="23" spans="1:8" ht="15.75">
      <c r="A23" s="68">
        <v>16</v>
      </c>
      <c r="B23" s="76" t="s">
        <v>833</v>
      </c>
      <c r="C23" s="26" t="s">
        <v>113</v>
      </c>
      <c r="D23" s="70">
        <v>2</v>
      </c>
      <c r="E23" s="71"/>
      <c r="F23" s="71"/>
      <c r="G23" s="71">
        <f t="shared" si="2"/>
        <v>0</v>
      </c>
      <c r="H23" s="72">
        <f t="shared" si="3"/>
        <v>0</v>
      </c>
    </row>
    <row r="24" spans="1:8" ht="15.75">
      <c r="A24" s="64" t="s">
        <v>834</v>
      </c>
      <c r="B24" s="79" t="s">
        <v>835</v>
      </c>
      <c r="C24" s="26" t="s">
        <v>105</v>
      </c>
      <c r="D24" s="70">
        <v>1</v>
      </c>
      <c r="E24" s="71"/>
      <c r="F24" s="71"/>
      <c r="G24" s="71">
        <f t="shared" si="2"/>
        <v>0</v>
      </c>
      <c r="H24" s="72">
        <f t="shared" si="3"/>
        <v>0</v>
      </c>
    </row>
    <row r="25" spans="1:8" ht="15.75">
      <c r="A25" s="68">
        <v>17</v>
      </c>
      <c r="B25" s="76" t="s">
        <v>836</v>
      </c>
      <c r="C25" s="26" t="s">
        <v>113</v>
      </c>
      <c r="D25" s="70">
        <v>4</v>
      </c>
      <c r="E25" s="71"/>
      <c r="F25" s="71"/>
      <c r="G25" s="71">
        <f t="shared" si="2"/>
        <v>0</v>
      </c>
      <c r="H25" s="72">
        <f t="shared" si="3"/>
        <v>0</v>
      </c>
    </row>
    <row r="26" spans="1:8" ht="15.75">
      <c r="A26" s="68">
        <v>18</v>
      </c>
      <c r="B26" s="76" t="s">
        <v>837</v>
      </c>
      <c r="C26" s="26" t="s">
        <v>113</v>
      </c>
      <c r="D26" s="70">
        <v>4</v>
      </c>
      <c r="E26" s="71"/>
      <c r="F26" s="71"/>
      <c r="G26" s="71">
        <f t="shared" si="2"/>
        <v>0</v>
      </c>
      <c r="H26" s="72">
        <f t="shared" si="3"/>
        <v>0</v>
      </c>
    </row>
    <row r="27" spans="1:8" ht="15.75">
      <c r="A27" s="68">
        <v>19</v>
      </c>
      <c r="B27" s="76" t="s">
        <v>838</v>
      </c>
      <c r="C27" s="26" t="s">
        <v>113</v>
      </c>
      <c r="D27" s="70">
        <v>2</v>
      </c>
      <c r="E27" s="71"/>
      <c r="F27" s="71"/>
      <c r="G27" s="71">
        <f t="shared" si="2"/>
        <v>0</v>
      </c>
      <c r="H27" s="72">
        <f t="shared" si="3"/>
        <v>0</v>
      </c>
    </row>
    <row r="28" spans="1:8" ht="15.75">
      <c r="A28" s="68">
        <v>20</v>
      </c>
      <c r="B28" s="76" t="s">
        <v>840</v>
      </c>
      <c r="C28" s="26" t="s">
        <v>113</v>
      </c>
      <c r="D28" s="70">
        <v>2</v>
      </c>
      <c r="E28" s="71"/>
      <c r="F28" s="71"/>
      <c r="G28" s="71">
        <f t="shared" si="2"/>
        <v>0</v>
      </c>
      <c r="H28" s="72">
        <f t="shared" si="3"/>
        <v>0</v>
      </c>
    </row>
    <row r="29" spans="1:8" ht="15.75">
      <c r="A29" s="68">
        <v>21</v>
      </c>
      <c r="B29" s="76" t="s">
        <v>841</v>
      </c>
      <c r="C29" s="26" t="s">
        <v>113</v>
      </c>
      <c r="D29" s="70">
        <v>2</v>
      </c>
      <c r="E29" s="71"/>
      <c r="F29" s="71"/>
      <c r="G29" s="71">
        <f t="shared" si="2"/>
        <v>0</v>
      </c>
      <c r="H29" s="72">
        <f t="shared" si="3"/>
        <v>0</v>
      </c>
    </row>
    <row r="30" spans="1:8" ht="15.75">
      <c r="A30" s="68"/>
      <c r="B30" s="65" t="s">
        <v>918</v>
      </c>
      <c r="C30" s="33"/>
      <c r="D30" s="80"/>
      <c r="E30" s="83"/>
      <c r="F30" s="83"/>
      <c r="G30" s="81"/>
      <c r="H30" s="82">
        <f>SUM(H22:H29)</f>
        <v>0</v>
      </c>
    </row>
    <row r="31" spans="1:8" ht="15.75">
      <c r="A31" s="68"/>
      <c r="B31" s="65" t="s">
        <v>842</v>
      </c>
      <c r="C31" s="33"/>
      <c r="D31" s="80"/>
      <c r="E31" s="83"/>
      <c r="F31" s="83"/>
      <c r="G31" s="83"/>
      <c r="H31" s="84"/>
    </row>
    <row r="32" spans="1:8" ht="15.75">
      <c r="A32" s="64">
        <v>22</v>
      </c>
      <c r="B32" s="86" t="s">
        <v>843</v>
      </c>
      <c r="C32" s="26" t="s">
        <v>105</v>
      </c>
      <c r="D32" s="70">
        <v>4</v>
      </c>
      <c r="E32" s="71"/>
      <c r="F32" s="71"/>
      <c r="G32" s="71">
        <f aca="true" t="shared" si="4" ref="G32:G39">E32+F32</f>
        <v>0</v>
      </c>
      <c r="H32" s="72">
        <f aca="true" t="shared" si="5" ref="H32:H39">D32*G32</f>
        <v>0</v>
      </c>
    </row>
    <row r="33" spans="1:8" ht="15.75">
      <c r="A33" s="64">
        <v>23</v>
      </c>
      <c r="B33" s="86" t="s">
        <v>844</v>
      </c>
      <c r="C33" s="26" t="s">
        <v>105</v>
      </c>
      <c r="D33" s="70">
        <v>4</v>
      </c>
      <c r="E33" s="71"/>
      <c r="F33" s="71"/>
      <c r="G33" s="71">
        <f t="shared" si="4"/>
        <v>0</v>
      </c>
      <c r="H33" s="72">
        <f t="shared" si="5"/>
        <v>0</v>
      </c>
    </row>
    <row r="34" spans="1:8" ht="15.75">
      <c r="A34" s="64">
        <v>24</v>
      </c>
      <c r="B34" s="86" t="s">
        <v>845</v>
      </c>
      <c r="C34" s="26" t="s">
        <v>105</v>
      </c>
      <c r="D34" s="70">
        <v>3</v>
      </c>
      <c r="E34" s="71"/>
      <c r="F34" s="71"/>
      <c r="G34" s="71">
        <f t="shared" si="4"/>
        <v>0</v>
      </c>
      <c r="H34" s="72">
        <f t="shared" si="5"/>
        <v>0</v>
      </c>
    </row>
    <row r="35" spans="1:8" ht="15.75">
      <c r="A35" s="64">
        <v>25</v>
      </c>
      <c r="B35" s="86" t="s">
        <v>846</v>
      </c>
      <c r="C35" s="26" t="s">
        <v>105</v>
      </c>
      <c r="D35" s="70">
        <v>3</v>
      </c>
      <c r="E35" s="71"/>
      <c r="F35" s="71"/>
      <c r="G35" s="71">
        <f t="shared" si="4"/>
        <v>0</v>
      </c>
      <c r="H35" s="72">
        <f t="shared" si="5"/>
        <v>0</v>
      </c>
    </row>
    <row r="36" spans="1:8" ht="15.75">
      <c r="A36" s="64">
        <v>26</v>
      </c>
      <c r="B36" s="86" t="s">
        <v>847</v>
      </c>
      <c r="C36" s="26" t="s">
        <v>105</v>
      </c>
      <c r="D36" s="70">
        <v>5</v>
      </c>
      <c r="E36" s="71"/>
      <c r="F36" s="71"/>
      <c r="G36" s="71">
        <f t="shared" si="4"/>
        <v>0</v>
      </c>
      <c r="H36" s="72">
        <f t="shared" si="5"/>
        <v>0</v>
      </c>
    </row>
    <row r="37" spans="1:8" ht="15.75">
      <c r="A37" s="64">
        <v>27</v>
      </c>
      <c r="B37" s="79" t="s">
        <v>848</v>
      </c>
      <c r="C37" s="26" t="s">
        <v>105</v>
      </c>
      <c r="D37" s="70">
        <v>1</v>
      </c>
      <c r="E37" s="71"/>
      <c r="F37" s="71"/>
      <c r="G37" s="71">
        <f t="shared" si="4"/>
        <v>0</v>
      </c>
      <c r="H37" s="72">
        <f t="shared" si="5"/>
        <v>0</v>
      </c>
    </row>
    <row r="38" spans="1:8" ht="15.75">
      <c r="A38" s="64">
        <v>28</v>
      </c>
      <c r="B38" s="79" t="s">
        <v>849</v>
      </c>
      <c r="C38" s="26" t="s">
        <v>105</v>
      </c>
      <c r="D38" s="70">
        <v>1</v>
      </c>
      <c r="E38" s="71"/>
      <c r="F38" s="71"/>
      <c r="G38" s="71">
        <f t="shared" si="4"/>
        <v>0</v>
      </c>
      <c r="H38" s="72">
        <f t="shared" si="5"/>
        <v>0</v>
      </c>
    </row>
    <row r="39" spans="1:8" ht="15.75">
      <c r="A39" s="64">
        <v>29</v>
      </c>
      <c r="B39" s="79" t="s">
        <v>850</v>
      </c>
      <c r="C39" s="26" t="s">
        <v>105</v>
      </c>
      <c r="D39" s="70">
        <v>1</v>
      </c>
      <c r="E39" s="71"/>
      <c r="F39" s="71"/>
      <c r="G39" s="71">
        <f t="shared" si="4"/>
        <v>0</v>
      </c>
      <c r="H39" s="72">
        <f t="shared" si="5"/>
        <v>0</v>
      </c>
    </row>
    <row r="40" spans="1:8" ht="15.75">
      <c r="A40" s="68">
        <v>30</v>
      </c>
      <c r="B40" s="76" t="s">
        <v>851</v>
      </c>
      <c r="C40" s="26" t="s">
        <v>105</v>
      </c>
      <c r="D40" s="70">
        <v>1</v>
      </c>
      <c r="E40" s="71"/>
      <c r="F40" s="71"/>
      <c r="G40" s="71">
        <f aca="true" t="shared" si="6" ref="G40:G45">E40+F40</f>
        <v>0</v>
      </c>
      <c r="H40" s="72">
        <f aca="true" t="shared" si="7" ref="H40:H45">D40*G40</f>
        <v>0</v>
      </c>
    </row>
    <row r="41" spans="1:8" ht="15.75">
      <c r="A41" s="68">
        <v>31</v>
      </c>
      <c r="B41" s="76" t="s">
        <v>852</v>
      </c>
      <c r="C41" s="26" t="s">
        <v>105</v>
      </c>
      <c r="D41" s="70">
        <v>3</v>
      </c>
      <c r="E41" s="71"/>
      <c r="F41" s="71"/>
      <c r="G41" s="71">
        <f t="shared" si="6"/>
        <v>0</v>
      </c>
      <c r="H41" s="72">
        <f t="shared" si="7"/>
        <v>0</v>
      </c>
    </row>
    <row r="42" spans="1:8" ht="15.75">
      <c r="A42" s="64">
        <v>32</v>
      </c>
      <c r="B42" s="86" t="s">
        <v>853</v>
      </c>
      <c r="C42" s="26" t="s">
        <v>113</v>
      </c>
      <c r="D42" s="70">
        <v>1</v>
      </c>
      <c r="E42" s="71"/>
      <c r="F42" s="71"/>
      <c r="G42" s="71">
        <f t="shared" si="6"/>
        <v>0</v>
      </c>
      <c r="H42" s="72">
        <f t="shared" si="7"/>
        <v>0</v>
      </c>
    </row>
    <row r="43" spans="1:8" ht="15.75">
      <c r="A43" s="64">
        <v>33</v>
      </c>
      <c r="B43" s="86" t="s">
        <v>854</v>
      </c>
      <c r="C43" s="26" t="s">
        <v>113</v>
      </c>
      <c r="D43" s="70">
        <v>1</v>
      </c>
      <c r="E43" s="71"/>
      <c r="F43" s="71"/>
      <c r="G43" s="71">
        <f t="shared" si="6"/>
        <v>0</v>
      </c>
      <c r="H43" s="72">
        <f t="shared" si="7"/>
        <v>0</v>
      </c>
    </row>
    <row r="44" spans="1:8" ht="15.75">
      <c r="A44" s="64">
        <v>34</v>
      </c>
      <c r="B44" s="86" t="s">
        <v>855</v>
      </c>
      <c r="C44" s="26" t="s">
        <v>113</v>
      </c>
      <c r="D44" s="70">
        <v>1</v>
      </c>
      <c r="E44" s="71"/>
      <c r="F44" s="71"/>
      <c r="G44" s="71">
        <f t="shared" si="6"/>
        <v>0</v>
      </c>
      <c r="H44" s="72">
        <f t="shared" si="7"/>
        <v>0</v>
      </c>
    </row>
    <row r="45" spans="1:8" ht="15.75">
      <c r="A45" s="64">
        <v>35</v>
      </c>
      <c r="B45" s="86" t="s">
        <v>857</v>
      </c>
      <c r="C45" s="26" t="s">
        <v>113</v>
      </c>
      <c r="D45" s="70">
        <v>1</v>
      </c>
      <c r="E45" s="71"/>
      <c r="F45" s="71"/>
      <c r="G45" s="71">
        <f t="shared" si="6"/>
        <v>0</v>
      </c>
      <c r="H45" s="72">
        <f t="shared" si="7"/>
        <v>0</v>
      </c>
    </row>
    <row r="46" spans="1:8" ht="15.75">
      <c r="A46" s="64">
        <v>36</v>
      </c>
      <c r="B46" s="79" t="s">
        <v>858</v>
      </c>
      <c r="C46" s="26" t="s">
        <v>105</v>
      </c>
      <c r="D46" s="70">
        <v>4</v>
      </c>
      <c r="E46" s="71"/>
      <c r="F46" s="71"/>
      <c r="G46" s="71">
        <f>E46+F46</f>
        <v>0</v>
      </c>
      <c r="H46" s="72">
        <f>D46*G46</f>
        <v>0</v>
      </c>
    </row>
    <row r="47" spans="1:8" ht="15.75">
      <c r="A47" s="64">
        <v>37</v>
      </c>
      <c r="B47" s="79" t="s">
        <v>859</v>
      </c>
      <c r="C47" s="26" t="s">
        <v>105</v>
      </c>
      <c r="D47" s="70">
        <v>15</v>
      </c>
      <c r="E47" s="71"/>
      <c r="F47" s="71"/>
      <c r="G47" s="71">
        <f>E47+F47</f>
        <v>0</v>
      </c>
      <c r="H47" s="72">
        <f>D47*G47</f>
        <v>0</v>
      </c>
    </row>
    <row r="48" spans="1:8" ht="15.75">
      <c r="A48" s="64">
        <v>38</v>
      </c>
      <c r="B48" s="79" t="s">
        <v>860</v>
      </c>
      <c r="C48" s="26" t="s">
        <v>113</v>
      </c>
      <c r="D48" s="70">
        <v>6</v>
      </c>
      <c r="E48" s="71"/>
      <c r="F48" s="71"/>
      <c r="G48" s="71">
        <f>E48+F48</f>
        <v>0</v>
      </c>
      <c r="H48" s="72">
        <f>D48*G48</f>
        <v>0</v>
      </c>
    </row>
    <row r="49" spans="1:8" ht="15.75">
      <c r="A49" s="64"/>
      <c r="B49" s="65" t="s">
        <v>919</v>
      </c>
      <c r="C49" s="33"/>
      <c r="D49" s="80"/>
      <c r="E49" s="66"/>
      <c r="F49" s="66"/>
      <c r="G49" s="81"/>
      <c r="H49" s="82">
        <f>SUM(H32:H48)</f>
        <v>0</v>
      </c>
    </row>
    <row r="50" spans="1:8" ht="15.75">
      <c r="A50" s="64"/>
      <c r="B50" s="87" t="s">
        <v>861</v>
      </c>
      <c r="C50" s="33"/>
      <c r="D50" s="80"/>
      <c r="E50" s="66"/>
      <c r="F50" s="66"/>
      <c r="G50" s="66"/>
      <c r="H50" s="67"/>
    </row>
    <row r="51" spans="1:8" ht="15.75">
      <c r="A51" s="64">
        <v>39</v>
      </c>
      <c r="B51" s="88" t="s">
        <v>862</v>
      </c>
      <c r="C51" s="26" t="s">
        <v>113</v>
      </c>
      <c r="D51" s="70">
        <v>5</v>
      </c>
      <c r="E51" s="71"/>
      <c r="F51" s="71"/>
      <c r="G51" s="71">
        <f>E51+F51</f>
        <v>0</v>
      </c>
      <c r="H51" s="72">
        <f>D51*G51</f>
        <v>0</v>
      </c>
    </row>
    <row r="52" spans="1:8" ht="31.5">
      <c r="A52" s="78">
        <v>40</v>
      </c>
      <c r="B52" s="79" t="s">
        <v>863</v>
      </c>
      <c r="C52" s="26" t="s">
        <v>113</v>
      </c>
      <c r="D52" s="70">
        <v>1</v>
      </c>
      <c r="E52" s="71"/>
      <c r="F52" s="71"/>
      <c r="G52" s="71">
        <f>E52+F52</f>
        <v>0</v>
      </c>
      <c r="H52" s="72">
        <f>D52*G52</f>
        <v>0</v>
      </c>
    </row>
    <row r="53" spans="1:8" ht="15.75">
      <c r="A53" s="64">
        <v>41</v>
      </c>
      <c r="B53" s="79" t="s">
        <v>917</v>
      </c>
      <c r="C53" s="26" t="s">
        <v>113</v>
      </c>
      <c r="D53" s="70">
        <v>9</v>
      </c>
      <c r="E53" s="71"/>
      <c r="F53" s="71"/>
      <c r="G53" s="71">
        <f>E53+F53</f>
        <v>0</v>
      </c>
      <c r="H53" s="72">
        <f>D53*G53</f>
        <v>0</v>
      </c>
    </row>
    <row r="54" spans="1:8" ht="15.75">
      <c r="A54" s="64">
        <v>42</v>
      </c>
      <c r="B54" s="79" t="s">
        <v>864</v>
      </c>
      <c r="C54" s="26" t="s">
        <v>113</v>
      </c>
      <c r="D54" s="70">
        <v>1</v>
      </c>
      <c r="E54" s="71"/>
      <c r="F54" s="71"/>
      <c r="G54" s="71">
        <f>E54+F54</f>
        <v>0</v>
      </c>
      <c r="H54" s="72">
        <f>D54*G54</f>
        <v>0</v>
      </c>
    </row>
    <row r="55" spans="1:8" ht="15.75">
      <c r="A55" s="64"/>
      <c r="B55" s="87" t="s">
        <v>920</v>
      </c>
      <c r="C55" s="33"/>
      <c r="D55" s="80"/>
      <c r="E55" s="89"/>
      <c r="F55" s="89"/>
      <c r="G55" s="81"/>
      <c r="H55" s="82">
        <f>SUM(H51:H54)</f>
        <v>0</v>
      </c>
    </row>
    <row r="56" spans="1:8" ht="15.75">
      <c r="A56" s="64"/>
      <c r="B56" s="87" t="s">
        <v>865</v>
      </c>
      <c r="C56" s="33"/>
      <c r="D56" s="33"/>
      <c r="E56" s="66"/>
      <c r="F56" s="66"/>
      <c r="G56" s="66"/>
      <c r="H56" s="67"/>
    </row>
    <row r="57" spans="1:8" ht="15.75">
      <c r="A57" s="64">
        <v>43</v>
      </c>
      <c r="B57" s="79" t="s">
        <v>866</v>
      </c>
      <c r="C57" s="26" t="s">
        <v>867</v>
      </c>
      <c r="D57" s="70">
        <v>6</v>
      </c>
      <c r="E57" s="71"/>
      <c r="F57" s="71"/>
      <c r="G57" s="71">
        <f>E57+F57</f>
        <v>0</v>
      </c>
      <c r="H57" s="72">
        <f>D57*G57</f>
        <v>0</v>
      </c>
    </row>
    <row r="58" spans="1:8" ht="15.75">
      <c r="A58" s="64">
        <v>44</v>
      </c>
      <c r="B58" s="79" t="s">
        <v>868</v>
      </c>
      <c r="C58" s="26" t="s">
        <v>867</v>
      </c>
      <c r="D58" s="70">
        <v>4</v>
      </c>
      <c r="E58" s="71"/>
      <c r="F58" s="71"/>
      <c r="G58" s="71">
        <f>E58+F58</f>
        <v>0</v>
      </c>
      <c r="H58" s="72">
        <f>D58*G58</f>
        <v>0</v>
      </c>
    </row>
    <row r="59" spans="1:8" ht="15.75">
      <c r="A59" s="64">
        <v>45</v>
      </c>
      <c r="B59" s="79" t="s">
        <v>869</v>
      </c>
      <c r="C59" s="26" t="s">
        <v>867</v>
      </c>
      <c r="D59" s="70">
        <v>53</v>
      </c>
      <c r="E59" s="71"/>
      <c r="F59" s="71"/>
      <c r="G59" s="71">
        <f>E59+F59</f>
        <v>0</v>
      </c>
      <c r="H59" s="72">
        <f>D59*G59</f>
        <v>0</v>
      </c>
    </row>
    <row r="60" spans="1:8" ht="15.75">
      <c r="A60" s="64">
        <v>46</v>
      </c>
      <c r="B60" s="79" t="s">
        <v>870</v>
      </c>
      <c r="C60" s="26" t="s">
        <v>867</v>
      </c>
      <c r="D60" s="70">
        <v>15</v>
      </c>
      <c r="E60" s="71"/>
      <c r="F60" s="71"/>
      <c r="G60" s="71">
        <f>E60+F60</f>
        <v>0</v>
      </c>
      <c r="H60" s="72">
        <f>D60*G60</f>
        <v>0</v>
      </c>
    </row>
    <row r="61" spans="1:8" ht="15.75">
      <c r="A61" s="64">
        <v>47</v>
      </c>
      <c r="B61" s="79" t="s">
        <v>871</v>
      </c>
      <c r="C61" s="26" t="s">
        <v>867</v>
      </c>
      <c r="D61" s="70">
        <v>32</v>
      </c>
      <c r="E61" s="71"/>
      <c r="F61" s="71"/>
      <c r="G61" s="71">
        <f>E61+F61</f>
        <v>0</v>
      </c>
      <c r="H61" s="72">
        <f>D61*G61</f>
        <v>0</v>
      </c>
    </row>
    <row r="62" spans="1:8" ht="15.75">
      <c r="A62" s="64"/>
      <c r="B62" s="87" t="s">
        <v>921</v>
      </c>
      <c r="C62" s="33"/>
      <c r="D62" s="80"/>
      <c r="E62" s="66"/>
      <c r="F62" s="66"/>
      <c r="G62" s="81"/>
      <c r="H62" s="82">
        <f>SUM(H57:H61)</f>
        <v>0</v>
      </c>
    </row>
    <row r="63" spans="1:8" ht="15.75">
      <c r="A63" s="64"/>
      <c r="B63" s="87" t="s">
        <v>872</v>
      </c>
      <c r="C63" s="33"/>
      <c r="D63" s="80"/>
      <c r="E63" s="66"/>
      <c r="F63" s="66"/>
      <c r="G63" s="66"/>
      <c r="H63" s="67"/>
    </row>
    <row r="64" spans="1:8" ht="15.75">
      <c r="A64" s="64">
        <v>48</v>
      </c>
      <c r="B64" s="77" t="s">
        <v>873</v>
      </c>
      <c r="C64" s="26" t="s">
        <v>113</v>
      </c>
      <c r="D64" s="70">
        <v>2</v>
      </c>
      <c r="E64" s="71"/>
      <c r="F64" s="71"/>
      <c r="G64" s="71">
        <f>E64+F64</f>
        <v>0</v>
      </c>
      <c r="H64" s="72">
        <f>D64*G64</f>
        <v>0</v>
      </c>
    </row>
    <row r="65" spans="1:8" ht="15.75">
      <c r="A65" s="64">
        <v>49</v>
      </c>
      <c r="B65" s="77" t="s">
        <v>874</v>
      </c>
      <c r="C65" s="26" t="s">
        <v>113</v>
      </c>
      <c r="D65" s="70">
        <v>1</v>
      </c>
      <c r="E65" s="71"/>
      <c r="F65" s="71"/>
      <c r="G65" s="71">
        <f>E65+F65</f>
        <v>0</v>
      </c>
      <c r="H65" s="72">
        <f>D65*G65</f>
        <v>0</v>
      </c>
    </row>
    <row r="66" spans="1:8" ht="15.75">
      <c r="A66" s="64">
        <v>50</v>
      </c>
      <c r="B66" s="77" t="s">
        <v>875</v>
      </c>
      <c r="C66" s="26" t="s">
        <v>113</v>
      </c>
      <c r="D66" s="70">
        <v>1</v>
      </c>
      <c r="E66" s="71"/>
      <c r="F66" s="71"/>
      <c r="G66" s="71">
        <f>E66+F66</f>
        <v>0</v>
      </c>
      <c r="H66" s="72">
        <f>D66*G66</f>
        <v>0</v>
      </c>
    </row>
    <row r="67" spans="1:8" ht="15.75">
      <c r="A67" s="64"/>
      <c r="B67" s="87" t="s">
        <v>922</v>
      </c>
      <c r="C67" s="33"/>
      <c r="D67" s="33"/>
      <c r="E67" s="66"/>
      <c r="F67" s="66"/>
      <c r="G67" s="81"/>
      <c r="H67" s="82">
        <f>SUM(H64:H66)</f>
        <v>0</v>
      </c>
    </row>
    <row r="68" spans="1:8" ht="15.75">
      <c r="A68" s="64"/>
      <c r="B68" s="87" t="s">
        <v>876</v>
      </c>
      <c r="C68" s="33"/>
      <c r="D68" s="33"/>
      <c r="E68" s="66"/>
      <c r="F68" s="66"/>
      <c r="G68" s="66"/>
      <c r="H68" s="67"/>
    </row>
    <row r="69" spans="1:8" ht="31.5">
      <c r="A69" s="64"/>
      <c r="B69" s="90" t="s">
        <v>877</v>
      </c>
      <c r="C69" s="33"/>
      <c r="D69" s="33"/>
      <c r="E69" s="66"/>
      <c r="F69" s="66"/>
      <c r="G69" s="66"/>
      <c r="H69" s="67"/>
    </row>
    <row r="70" spans="1:8" s="91" customFormat="1" ht="27">
      <c r="A70" s="64"/>
      <c r="B70" s="65" t="s">
        <v>878</v>
      </c>
      <c r="C70" s="33"/>
      <c r="D70" s="80"/>
      <c r="E70" s="83"/>
      <c r="F70" s="83"/>
      <c r="G70" s="83"/>
      <c r="H70" s="84"/>
    </row>
    <row r="71" spans="1:8" s="91" customFormat="1" ht="15.75">
      <c r="A71" s="64">
        <v>51</v>
      </c>
      <c r="B71" s="77" t="s">
        <v>879</v>
      </c>
      <c r="C71" s="26" t="s">
        <v>867</v>
      </c>
      <c r="D71" s="92">
        <v>4</v>
      </c>
      <c r="E71" s="71"/>
      <c r="F71" s="71"/>
      <c r="G71" s="71">
        <f>E71+F71</f>
        <v>0</v>
      </c>
      <c r="H71" s="72">
        <f>D71*G71</f>
        <v>0</v>
      </c>
    </row>
    <row r="72" spans="1:8" s="91" customFormat="1" ht="15.75">
      <c r="A72" s="64">
        <v>52</v>
      </c>
      <c r="B72" s="77" t="s">
        <v>880</v>
      </c>
      <c r="C72" s="26" t="s">
        <v>867</v>
      </c>
      <c r="D72" s="92">
        <v>4</v>
      </c>
      <c r="E72" s="71"/>
      <c r="F72" s="71"/>
      <c r="G72" s="71">
        <f>E72+F72</f>
        <v>0</v>
      </c>
      <c r="H72" s="72">
        <f>D72*G72</f>
        <v>0</v>
      </c>
    </row>
    <row r="73" spans="1:8" s="91" customFormat="1" ht="15.75">
      <c r="A73" s="64">
        <v>53</v>
      </c>
      <c r="B73" s="77" t="s">
        <v>881</v>
      </c>
      <c r="C73" s="26" t="s">
        <v>867</v>
      </c>
      <c r="D73" s="92">
        <v>53</v>
      </c>
      <c r="E73" s="71"/>
      <c r="F73" s="71"/>
      <c r="G73" s="71">
        <f>E73+F73</f>
        <v>0</v>
      </c>
      <c r="H73" s="72">
        <f>D73*G73</f>
        <v>0</v>
      </c>
    </row>
    <row r="74" spans="1:8" s="91" customFormat="1" ht="15.75">
      <c r="A74" s="64">
        <v>54</v>
      </c>
      <c r="B74" s="77" t="s">
        <v>882</v>
      </c>
      <c r="C74" s="26" t="s">
        <v>867</v>
      </c>
      <c r="D74" s="92">
        <v>10</v>
      </c>
      <c r="E74" s="71"/>
      <c r="F74" s="71"/>
      <c r="G74" s="71">
        <f>E74+F74</f>
        <v>0</v>
      </c>
      <c r="H74" s="72">
        <f>D74*G74</f>
        <v>0</v>
      </c>
    </row>
    <row r="75" spans="1:8" s="91" customFormat="1" ht="15.75">
      <c r="A75" s="64">
        <v>55</v>
      </c>
      <c r="B75" s="77" t="s">
        <v>883</v>
      </c>
      <c r="C75" s="26" t="s">
        <v>867</v>
      </c>
      <c r="D75" s="92">
        <v>32</v>
      </c>
      <c r="E75" s="71"/>
      <c r="F75" s="71"/>
      <c r="G75" s="71">
        <f>E75+F75</f>
        <v>0</v>
      </c>
      <c r="H75" s="72">
        <f>D75*G75</f>
        <v>0</v>
      </c>
    </row>
    <row r="76" spans="1:8" s="91" customFormat="1" ht="15.75">
      <c r="A76" s="64"/>
      <c r="B76" s="65" t="s">
        <v>884</v>
      </c>
      <c r="C76" s="33"/>
      <c r="D76" s="80"/>
      <c r="E76" s="83"/>
      <c r="F76" s="83"/>
      <c r="G76" s="83"/>
      <c r="H76" s="84"/>
    </row>
    <row r="77" spans="1:8" s="91" customFormat="1" ht="15.75">
      <c r="A77" s="64"/>
      <c r="B77" s="85" t="s">
        <v>885</v>
      </c>
      <c r="C77" s="33"/>
      <c r="D77" s="80"/>
      <c r="E77" s="83"/>
      <c r="F77" s="83"/>
      <c r="G77" s="83"/>
      <c r="H77" s="84"/>
    </row>
    <row r="78" spans="1:8" s="91" customFormat="1" ht="15.75">
      <c r="A78" s="64">
        <v>56</v>
      </c>
      <c r="B78" s="93" t="s">
        <v>886</v>
      </c>
      <c r="C78" s="26" t="s">
        <v>113</v>
      </c>
      <c r="D78" s="70">
        <v>1</v>
      </c>
      <c r="E78" s="71"/>
      <c r="F78" s="71"/>
      <c r="G78" s="71">
        <f>E78+F78</f>
        <v>0</v>
      </c>
      <c r="H78" s="72">
        <f>D78*G78</f>
        <v>0</v>
      </c>
    </row>
    <row r="79" spans="1:8" s="91" customFormat="1" ht="15.75">
      <c r="A79" s="64">
        <v>57</v>
      </c>
      <c r="B79" s="77" t="s">
        <v>887</v>
      </c>
      <c r="C79" s="26" t="s">
        <v>113</v>
      </c>
      <c r="D79" s="70">
        <v>1</v>
      </c>
      <c r="E79" s="71"/>
      <c r="F79" s="71"/>
      <c r="G79" s="71">
        <f>E79+F79</f>
        <v>0</v>
      </c>
      <c r="H79" s="72">
        <f>D79*G79</f>
        <v>0</v>
      </c>
    </row>
    <row r="80" spans="1:8" s="91" customFormat="1" ht="47.25">
      <c r="A80" s="64"/>
      <c r="B80" s="94" t="s">
        <v>888</v>
      </c>
      <c r="C80" s="85"/>
      <c r="D80" s="80"/>
      <c r="E80" s="83"/>
      <c r="F80" s="83"/>
      <c r="G80" s="83"/>
      <c r="H80" s="84"/>
    </row>
    <row r="81" spans="1:8" s="91" customFormat="1" ht="15.75">
      <c r="A81" s="64">
        <v>58</v>
      </c>
      <c r="B81" s="76" t="s">
        <v>889</v>
      </c>
      <c r="C81" s="26" t="s">
        <v>113</v>
      </c>
      <c r="D81" s="92">
        <v>1</v>
      </c>
      <c r="E81" s="71"/>
      <c r="F81" s="71"/>
      <c r="G81" s="71">
        <f>E81+F81</f>
        <v>0</v>
      </c>
      <c r="H81" s="72">
        <f>D81*G81</f>
        <v>0</v>
      </c>
    </row>
    <row r="82" spans="1:8" ht="15.75">
      <c r="A82" s="64">
        <v>59</v>
      </c>
      <c r="B82" s="76" t="s">
        <v>890</v>
      </c>
      <c r="C82" s="26" t="s">
        <v>113</v>
      </c>
      <c r="D82" s="92">
        <v>1</v>
      </c>
      <c r="E82" s="71"/>
      <c r="F82" s="71"/>
      <c r="G82" s="71">
        <f>E82+F82</f>
        <v>0</v>
      </c>
      <c r="H82" s="72">
        <f>D82*G82</f>
        <v>0</v>
      </c>
    </row>
    <row r="83" spans="1:8" ht="15.75">
      <c r="A83" s="64">
        <v>60</v>
      </c>
      <c r="B83" s="76" t="s">
        <v>891</v>
      </c>
      <c r="C83" s="26" t="s">
        <v>113</v>
      </c>
      <c r="D83" s="92">
        <v>1</v>
      </c>
      <c r="E83" s="71"/>
      <c r="F83" s="71"/>
      <c r="G83" s="71">
        <f>E83+F83</f>
        <v>0</v>
      </c>
      <c r="H83" s="72">
        <f>D83*G83</f>
        <v>0</v>
      </c>
    </row>
    <row r="84" spans="1:8" ht="31.5">
      <c r="A84" s="64">
        <v>61</v>
      </c>
      <c r="B84" s="95" t="s">
        <v>892</v>
      </c>
      <c r="C84" s="33" t="s">
        <v>113</v>
      </c>
      <c r="D84" s="80">
        <v>1</v>
      </c>
      <c r="E84" s="89"/>
      <c r="F84" s="89"/>
      <c r="G84" s="89">
        <f>E84+F84</f>
        <v>0</v>
      </c>
      <c r="H84" s="96">
        <f>D84*G84</f>
        <v>0</v>
      </c>
    </row>
    <row r="85" spans="1:8" s="99" customFormat="1" ht="25.5">
      <c r="A85" s="64"/>
      <c r="B85" s="87" t="s">
        <v>893</v>
      </c>
      <c r="C85" s="33"/>
      <c r="D85" s="80"/>
      <c r="E85" s="97"/>
      <c r="F85" s="97"/>
      <c r="G85" s="97"/>
      <c r="H85" s="98"/>
    </row>
    <row r="86" spans="1:8" ht="15.75">
      <c r="A86" s="64">
        <v>62</v>
      </c>
      <c r="B86" s="76" t="s">
        <v>894</v>
      </c>
      <c r="C86" s="26" t="s">
        <v>113</v>
      </c>
      <c r="D86" s="92">
        <v>1</v>
      </c>
      <c r="E86" s="71"/>
      <c r="F86" s="71"/>
      <c r="G86" s="71">
        <f>E86+F86</f>
        <v>0</v>
      </c>
      <c r="H86" s="72">
        <f>D86*G86</f>
        <v>0</v>
      </c>
    </row>
    <row r="87" spans="1:8" ht="15.75">
      <c r="A87" s="64">
        <v>63</v>
      </c>
      <c r="B87" s="76" t="s">
        <v>895</v>
      </c>
      <c r="C87" s="26" t="s">
        <v>113</v>
      </c>
      <c r="D87" s="92">
        <v>1</v>
      </c>
      <c r="E87" s="71"/>
      <c r="F87" s="71"/>
      <c r="G87" s="71">
        <f>E87+F87</f>
        <v>0</v>
      </c>
      <c r="H87" s="72">
        <f>D87*G87</f>
        <v>0</v>
      </c>
    </row>
    <row r="88" spans="1:8" ht="15.75">
      <c r="A88" s="64">
        <v>64</v>
      </c>
      <c r="B88" s="76" t="s">
        <v>896</v>
      </c>
      <c r="C88" s="26" t="s">
        <v>113</v>
      </c>
      <c r="D88" s="92">
        <v>1</v>
      </c>
      <c r="E88" s="71"/>
      <c r="F88" s="71"/>
      <c r="G88" s="71">
        <f>E88+F88</f>
        <v>0</v>
      </c>
      <c r="H88" s="72">
        <f>D88*G88</f>
        <v>0</v>
      </c>
    </row>
    <row r="89" spans="1:8" ht="15.75">
      <c r="A89" s="64">
        <v>65</v>
      </c>
      <c r="B89" s="76" t="s">
        <v>897</v>
      </c>
      <c r="C89" s="26" t="s">
        <v>113</v>
      </c>
      <c r="D89" s="92">
        <v>1</v>
      </c>
      <c r="E89" s="71"/>
      <c r="F89" s="71"/>
      <c r="G89" s="71">
        <f>E89+F89</f>
        <v>0</v>
      </c>
      <c r="H89" s="72">
        <f>D89*G89</f>
        <v>0</v>
      </c>
    </row>
    <row r="90" spans="1:8" ht="15.75">
      <c r="A90" s="64">
        <v>66</v>
      </c>
      <c r="B90" s="76" t="s">
        <v>898</v>
      </c>
      <c r="C90" s="26" t="s">
        <v>113</v>
      </c>
      <c r="D90" s="92">
        <v>1</v>
      </c>
      <c r="E90" s="71"/>
      <c r="F90" s="71"/>
      <c r="G90" s="71">
        <f>E90+F90</f>
        <v>0</v>
      </c>
      <c r="H90" s="72">
        <f>D90*G90</f>
        <v>0</v>
      </c>
    </row>
    <row r="91" spans="1:8" ht="15.75">
      <c r="A91" s="64"/>
      <c r="B91" s="87" t="s">
        <v>923</v>
      </c>
      <c r="C91" s="33"/>
      <c r="D91" s="80"/>
      <c r="E91" s="66"/>
      <c r="F91" s="66"/>
      <c r="G91" s="81"/>
      <c r="H91" s="82">
        <f>SUM(H86:H90)</f>
        <v>0</v>
      </c>
    </row>
    <row r="92" spans="1:8" ht="15.75">
      <c r="A92" s="64"/>
      <c r="B92" s="100" t="s">
        <v>899</v>
      </c>
      <c r="C92" s="33"/>
      <c r="D92" s="80"/>
      <c r="E92" s="66"/>
      <c r="F92" s="66"/>
      <c r="G92" s="66"/>
      <c r="H92" s="67"/>
    </row>
    <row r="93" spans="1:8" ht="15.75">
      <c r="A93" s="64">
        <v>67</v>
      </c>
      <c r="B93" s="76" t="s">
        <v>900</v>
      </c>
      <c r="C93" s="26" t="s">
        <v>867</v>
      </c>
      <c r="D93" s="70">
        <v>110</v>
      </c>
      <c r="E93" s="71"/>
      <c r="F93" s="71"/>
      <c r="G93" s="71">
        <f>E93+F93</f>
        <v>0</v>
      </c>
      <c r="H93" s="72">
        <f>D93*G93</f>
        <v>0</v>
      </c>
    </row>
    <row r="94" spans="1:8" ht="15.75">
      <c r="A94" s="64">
        <v>68</v>
      </c>
      <c r="B94" s="76" t="s">
        <v>901</v>
      </c>
      <c r="C94" s="26" t="s">
        <v>867</v>
      </c>
      <c r="D94" s="70">
        <v>110</v>
      </c>
      <c r="E94" s="71"/>
      <c r="F94" s="71"/>
      <c r="G94" s="71">
        <f>E94+F94</f>
        <v>0</v>
      </c>
      <c r="H94" s="72">
        <f>D94*G94</f>
        <v>0</v>
      </c>
    </row>
    <row r="95" spans="1:8" ht="15.75">
      <c r="A95" s="64">
        <v>69</v>
      </c>
      <c r="B95" s="76" t="s">
        <v>902</v>
      </c>
      <c r="C95" s="26" t="s">
        <v>113</v>
      </c>
      <c r="D95" s="70">
        <v>1</v>
      </c>
      <c r="E95" s="71"/>
      <c r="F95" s="71"/>
      <c r="G95" s="71">
        <f>E95+F95</f>
        <v>0</v>
      </c>
      <c r="H95" s="72">
        <f>D95*G95</f>
        <v>0</v>
      </c>
    </row>
    <row r="96" spans="1:8" ht="15.75">
      <c r="A96" s="64"/>
      <c r="B96" s="100" t="s">
        <v>924</v>
      </c>
      <c r="C96" s="33"/>
      <c r="D96" s="80"/>
      <c r="E96" s="66"/>
      <c r="F96" s="66"/>
      <c r="G96" s="81"/>
      <c r="H96" s="82">
        <f>SUM(H93:H95)</f>
        <v>0</v>
      </c>
    </row>
    <row r="97" spans="1:8" ht="15.75">
      <c r="A97" s="64"/>
      <c r="B97" s="100" t="s">
        <v>903</v>
      </c>
      <c r="C97" s="33"/>
      <c r="D97" s="80"/>
      <c r="E97" s="66"/>
      <c r="F97" s="66"/>
      <c r="G97" s="66"/>
      <c r="H97" s="67"/>
    </row>
    <row r="98" spans="1:8" ht="31.5">
      <c r="A98" s="78">
        <v>70</v>
      </c>
      <c r="B98" s="76" t="s">
        <v>904</v>
      </c>
      <c r="C98" s="26" t="s">
        <v>113</v>
      </c>
      <c r="D98" s="70">
        <v>1</v>
      </c>
      <c r="E98" s="71"/>
      <c r="F98" s="71"/>
      <c r="G98" s="71">
        <f>E98+F98</f>
        <v>0</v>
      </c>
      <c r="H98" s="101">
        <f>D98*G98</f>
        <v>0</v>
      </c>
    </row>
    <row r="99" spans="1:8" ht="15.75">
      <c r="A99" s="64"/>
      <c r="B99" s="100" t="s">
        <v>905</v>
      </c>
      <c r="C99" s="33"/>
      <c r="D99" s="80"/>
      <c r="E99" s="66"/>
      <c r="F99" s="66"/>
      <c r="G99" s="66"/>
      <c r="H99" s="67"/>
    </row>
    <row r="100" spans="1:8" ht="15.75">
      <c r="A100" s="64">
        <v>71</v>
      </c>
      <c r="B100" s="95" t="s">
        <v>906</v>
      </c>
      <c r="C100" s="33" t="s">
        <v>113</v>
      </c>
      <c r="D100" s="80">
        <v>1</v>
      </c>
      <c r="E100" s="89"/>
      <c r="F100" s="89"/>
      <c r="G100" s="89">
        <f>E100+F100</f>
        <v>0</v>
      </c>
      <c r="H100" s="102">
        <f>D100*G100</f>
        <v>0</v>
      </c>
    </row>
    <row r="101" spans="1:8" ht="15.75">
      <c r="A101" s="64"/>
      <c r="B101" s="100" t="s">
        <v>907</v>
      </c>
      <c r="C101" s="33"/>
      <c r="D101" s="80"/>
      <c r="E101" s="66"/>
      <c r="F101" s="66"/>
      <c r="G101" s="66"/>
      <c r="H101" s="67"/>
    </row>
    <row r="102" spans="1:8" ht="31.5">
      <c r="A102" s="64">
        <v>72</v>
      </c>
      <c r="B102" s="76" t="s">
        <v>908</v>
      </c>
      <c r="C102" s="26" t="s">
        <v>113</v>
      </c>
      <c r="D102" s="70">
        <v>1</v>
      </c>
      <c r="E102" s="71"/>
      <c r="F102" s="71"/>
      <c r="G102" s="71">
        <f>E102+F102</f>
        <v>0</v>
      </c>
      <c r="H102" s="101">
        <f>D102*G102</f>
        <v>0</v>
      </c>
    </row>
    <row r="103" spans="1:8" ht="15.75">
      <c r="A103" s="64"/>
      <c r="B103" s="100" t="s">
        <v>909</v>
      </c>
      <c r="C103" s="33"/>
      <c r="D103" s="80"/>
      <c r="E103" s="66"/>
      <c r="F103" s="66"/>
      <c r="G103" s="66"/>
      <c r="H103" s="67"/>
    </row>
    <row r="104" spans="1:8" ht="15.75">
      <c r="A104" s="64">
        <v>73</v>
      </c>
      <c r="B104" s="76" t="s">
        <v>910</v>
      </c>
      <c r="C104" s="26" t="s">
        <v>113</v>
      </c>
      <c r="D104" s="70">
        <v>1</v>
      </c>
      <c r="E104" s="71"/>
      <c r="F104" s="71"/>
      <c r="G104" s="71">
        <f aca="true" t="shared" si="8" ref="G104:G109">E104+F104</f>
        <v>0</v>
      </c>
      <c r="H104" s="72">
        <f aca="true" t="shared" si="9" ref="H104:H109">D104*G104</f>
        <v>0</v>
      </c>
    </row>
    <row r="105" spans="1:8" ht="31.5">
      <c r="A105" s="78">
        <v>74</v>
      </c>
      <c r="B105" s="76" t="s">
        <v>911</v>
      </c>
      <c r="C105" s="26" t="s">
        <v>113</v>
      </c>
      <c r="D105" s="70">
        <v>1</v>
      </c>
      <c r="E105" s="71"/>
      <c r="F105" s="71"/>
      <c r="G105" s="71">
        <f t="shared" si="8"/>
        <v>0</v>
      </c>
      <c r="H105" s="72">
        <f t="shared" si="9"/>
        <v>0</v>
      </c>
    </row>
    <row r="106" spans="1:8" ht="31.5">
      <c r="A106" s="78">
        <v>75</v>
      </c>
      <c r="B106" s="76" t="s">
        <v>912</v>
      </c>
      <c r="C106" s="26" t="s">
        <v>113</v>
      </c>
      <c r="D106" s="70">
        <v>1</v>
      </c>
      <c r="E106" s="74"/>
      <c r="F106" s="71"/>
      <c r="G106" s="71">
        <f t="shared" si="8"/>
        <v>0</v>
      </c>
      <c r="H106" s="72">
        <f t="shared" si="9"/>
        <v>0</v>
      </c>
    </row>
    <row r="107" spans="1:8" ht="15.75">
      <c r="A107" s="64">
        <v>76</v>
      </c>
      <c r="B107" s="93" t="s">
        <v>913</v>
      </c>
      <c r="C107" s="26" t="s">
        <v>113</v>
      </c>
      <c r="D107" s="70">
        <v>1</v>
      </c>
      <c r="E107" s="74"/>
      <c r="F107" s="71"/>
      <c r="G107" s="71">
        <f t="shared" si="8"/>
        <v>0</v>
      </c>
      <c r="H107" s="72">
        <f t="shared" si="9"/>
        <v>0</v>
      </c>
    </row>
    <row r="108" spans="1:8" ht="31.5">
      <c r="A108" s="78">
        <v>77</v>
      </c>
      <c r="B108" s="77" t="s">
        <v>914</v>
      </c>
      <c r="C108" s="26" t="s">
        <v>113</v>
      </c>
      <c r="D108" s="70">
        <v>1</v>
      </c>
      <c r="E108" s="71"/>
      <c r="F108" s="71"/>
      <c r="G108" s="71">
        <f t="shared" si="8"/>
        <v>0</v>
      </c>
      <c r="H108" s="72">
        <f t="shared" si="9"/>
        <v>0</v>
      </c>
    </row>
    <row r="109" spans="1:8" ht="15.75">
      <c r="A109" s="64">
        <v>78</v>
      </c>
      <c r="B109" s="88" t="s">
        <v>915</v>
      </c>
      <c r="C109" s="26" t="s">
        <v>113</v>
      </c>
      <c r="D109" s="70">
        <v>1</v>
      </c>
      <c r="E109" s="71"/>
      <c r="F109" s="71"/>
      <c r="G109" s="71">
        <f t="shared" si="8"/>
        <v>0</v>
      </c>
      <c r="H109" s="72">
        <f t="shared" si="9"/>
        <v>0</v>
      </c>
    </row>
    <row r="110" spans="1:8" ht="15.75">
      <c r="A110" s="64"/>
      <c r="B110" s="100" t="s">
        <v>925</v>
      </c>
      <c r="C110" s="33"/>
      <c r="D110" s="80"/>
      <c r="E110" s="66"/>
      <c r="F110" s="66"/>
      <c r="G110" s="81"/>
      <c r="H110" s="82">
        <f>SUM(H104:H109)</f>
        <v>0</v>
      </c>
    </row>
    <row r="111" spans="1:8" ht="17.25" customHeight="1" thickBot="1">
      <c r="A111" s="103"/>
      <c r="B111" s="104" t="s">
        <v>1325</v>
      </c>
      <c r="C111" s="39"/>
      <c r="D111" s="105"/>
      <c r="E111" s="106"/>
      <c r="F111" s="106"/>
      <c r="G111" s="107"/>
      <c r="H111" s="108">
        <f>H19+H30+H49+H55+H62+H67+H91+H96+H98+H100+H102+H110</f>
        <v>0</v>
      </c>
    </row>
    <row r="112" ht="15.75">
      <c r="H112" s="113"/>
    </row>
    <row r="113" spans="2:8" ht="15.75">
      <c r="B113" s="114"/>
      <c r="H113" s="113"/>
    </row>
    <row r="115" ht="15.75">
      <c r="B115" s="115"/>
    </row>
  </sheetData>
  <printOptions gridLines="1" horizontalCentered="1"/>
  <pageMargins left="0.7480314960629921" right="0.6299212598425197" top="0.9448818897637796" bottom="0.8661417322834646" header="0.4724409448818898" footer="0.5905511811023623"/>
  <pageSetup horizontalDpi="300" verticalDpi="300" orientation="landscape" paperSize="9" r:id="rId1"/>
  <headerFooter alignWithMargins="0">
    <oddFooter>&amp;L&amp;"Arial CE,kurzíva"&amp;8DOKUMENTACE PRO PROVEDENÍ STAVBY 09/2006&amp;R&amp;"Arial CE,kurzíva"&amp;8&amp;A  &amp;P/&amp;N</oddFooter>
  </headerFooter>
  <rowBreaks count="2" manualBreakCount="2">
    <brk id="55" max="7" man="1"/>
    <brk id="84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Normal="90" zoomScaleSheetLayoutView="100" workbookViewId="0" topLeftCell="A1">
      <pane ySplit="2" topLeftCell="BM39" activePane="bottomLeft" state="frozen"/>
      <selection pane="topLeft" activeCell="A1" sqref="A1"/>
      <selection pane="bottomLeft" activeCell="F59" sqref="F5:F59"/>
    </sheetView>
  </sheetViews>
  <sheetFormatPr defaultColWidth="9.00390625" defaultRowHeight="12.75"/>
  <cols>
    <col min="1" max="1" width="9.125" style="49" customWidth="1"/>
    <col min="2" max="2" width="40.75390625" style="158" customWidth="1"/>
    <col min="3" max="3" width="17.75390625" style="158" customWidth="1"/>
    <col min="4" max="4" width="13.375" style="158" customWidth="1"/>
    <col min="5" max="5" width="11.125" style="22" customWidth="1"/>
    <col min="6" max="6" width="16.75390625" style="159" customWidth="1"/>
    <col min="7" max="7" width="20.75390625" style="22" customWidth="1"/>
    <col min="8" max="16384" width="9.125" style="22" customWidth="1"/>
  </cols>
  <sheetData>
    <row r="1" spans="1:7" ht="15.75">
      <c r="A1" s="780" t="s">
        <v>806</v>
      </c>
      <c r="B1" s="140"/>
      <c r="C1" s="141"/>
      <c r="D1" s="141"/>
      <c r="E1" s="142" t="s">
        <v>1236</v>
      </c>
      <c r="F1" s="143"/>
      <c r="G1" s="144"/>
    </row>
    <row r="2" spans="1:7" ht="15.75">
      <c r="A2" s="781"/>
      <c r="B2" s="145" t="s">
        <v>1237</v>
      </c>
      <c r="C2" s="146" t="s">
        <v>1238</v>
      </c>
      <c r="D2" s="146" t="s">
        <v>1239</v>
      </c>
      <c r="E2" s="146" t="s">
        <v>1240</v>
      </c>
      <c r="F2" s="147" t="s">
        <v>1318</v>
      </c>
      <c r="G2" s="148" t="s">
        <v>193</v>
      </c>
    </row>
    <row r="3" spans="1:7" ht="15.75">
      <c r="A3" s="149"/>
      <c r="B3" s="150" t="s">
        <v>1241</v>
      </c>
      <c r="C3" s="30"/>
      <c r="D3" s="30"/>
      <c r="E3" s="30" t="s">
        <v>130</v>
      </c>
      <c r="F3" s="66"/>
      <c r="G3" s="82">
        <f>SUBTOTAL(9,G4:G26)</f>
        <v>0</v>
      </c>
    </row>
    <row r="4" spans="1:7" ht="15.75">
      <c r="A4" s="149"/>
      <c r="B4" s="150" t="s">
        <v>1242</v>
      </c>
      <c r="C4" s="151"/>
      <c r="D4" s="151"/>
      <c r="E4" s="30"/>
      <c r="F4" s="66"/>
      <c r="G4" s="67"/>
    </row>
    <row r="5" spans="1:7" ht="15.75">
      <c r="A5" s="68">
        <v>1</v>
      </c>
      <c r="B5" s="28" t="s">
        <v>1243</v>
      </c>
      <c r="C5" s="93" t="s">
        <v>1244</v>
      </c>
      <c r="D5" s="93" t="s">
        <v>1245</v>
      </c>
      <c r="E5" s="93">
        <v>3</v>
      </c>
      <c r="F5" s="74"/>
      <c r="G5" s="75">
        <f>F5*E5</f>
        <v>0</v>
      </c>
    </row>
    <row r="6" spans="1:7" ht="15.75">
      <c r="A6" s="68">
        <v>2</v>
      </c>
      <c r="B6" s="28" t="s">
        <v>1246</v>
      </c>
      <c r="C6" s="34" t="s">
        <v>1247</v>
      </c>
      <c r="D6" s="34" t="s">
        <v>1248</v>
      </c>
      <c r="E6" s="93">
        <v>5</v>
      </c>
      <c r="F6" s="74"/>
      <c r="G6" s="75">
        <f aca="true" t="shared" si="0" ref="G6:G12">F6*E6</f>
        <v>0</v>
      </c>
    </row>
    <row r="7" spans="1:7" ht="15.75">
      <c r="A7" s="68">
        <v>3</v>
      </c>
      <c r="B7" s="28" t="s">
        <v>1249</v>
      </c>
      <c r="C7" s="93" t="s">
        <v>1250</v>
      </c>
      <c r="D7" s="93" t="s">
        <v>1245</v>
      </c>
      <c r="E7" s="93">
        <v>1</v>
      </c>
      <c r="F7" s="74"/>
      <c r="G7" s="75">
        <f t="shared" si="0"/>
        <v>0</v>
      </c>
    </row>
    <row r="8" spans="1:7" ht="15.75">
      <c r="A8" s="68">
        <v>4</v>
      </c>
      <c r="B8" s="28" t="s">
        <v>1251</v>
      </c>
      <c r="C8" s="93" t="s">
        <v>1252</v>
      </c>
      <c r="D8" s="93" t="s">
        <v>1253</v>
      </c>
      <c r="E8" s="93">
        <v>1</v>
      </c>
      <c r="F8" s="74"/>
      <c r="G8" s="75">
        <f t="shared" si="0"/>
        <v>0</v>
      </c>
    </row>
    <row r="9" spans="1:7" ht="15.75">
      <c r="A9" s="68">
        <v>5</v>
      </c>
      <c r="B9" s="28" t="s">
        <v>1254</v>
      </c>
      <c r="C9" s="93" t="s">
        <v>1255</v>
      </c>
      <c r="D9" s="93" t="s">
        <v>1253</v>
      </c>
      <c r="E9" s="93">
        <v>1</v>
      </c>
      <c r="F9" s="74"/>
      <c r="G9" s="75">
        <f t="shared" si="0"/>
        <v>0</v>
      </c>
    </row>
    <row r="10" spans="1:7" ht="15.75">
      <c r="A10" s="68">
        <v>6</v>
      </c>
      <c r="B10" s="28" t="s">
        <v>1256</v>
      </c>
      <c r="C10" s="93" t="s">
        <v>1257</v>
      </c>
      <c r="D10" s="93" t="s">
        <v>1258</v>
      </c>
      <c r="E10" s="93">
        <v>2</v>
      </c>
      <c r="F10" s="74"/>
      <c r="G10" s="75">
        <f t="shared" si="0"/>
        <v>0</v>
      </c>
    </row>
    <row r="11" spans="1:7" ht="15.75">
      <c r="A11" s="68">
        <v>7</v>
      </c>
      <c r="B11" s="28" t="s">
        <v>1259</v>
      </c>
      <c r="C11" s="34"/>
      <c r="D11" s="34"/>
      <c r="E11" s="93">
        <v>1</v>
      </c>
      <c r="F11" s="74"/>
      <c r="G11" s="75">
        <f t="shared" si="0"/>
        <v>0</v>
      </c>
    </row>
    <row r="12" spans="1:7" ht="15.75">
      <c r="A12" s="68">
        <v>8</v>
      </c>
      <c r="B12" s="28" t="s">
        <v>1260</v>
      </c>
      <c r="C12" s="93" t="s">
        <v>1261</v>
      </c>
      <c r="D12" s="93" t="s">
        <v>1258</v>
      </c>
      <c r="E12" s="93">
        <v>1</v>
      </c>
      <c r="F12" s="74"/>
      <c r="G12" s="75">
        <f t="shared" si="0"/>
        <v>0</v>
      </c>
    </row>
    <row r="13" spans="1:7" ht="15.75">
      <c r="A13" s="149"/>
      <c r="B13" s="150" t="s">
        <v>1262</v>
      </c>
      <c r="C13" s="151"/>
      <c r="D13" s="151"/>
      <c r="E13" s="30"/>
      <c r="F13" s="66"/>
      <c r="G13" s="67"/>
    </row>
    <row r="14" spans="1:7" ht="15.75">
      <c r="A14" s="68">
        <v>9</v>
      </c>
      <c r="B14" s="28" t="s">
        <v>1243</v>
      </c>
      <c r="C14" s="93" t="s">
        <v>1244</v>
      </c>
      <c r="D14" s="93" t="s">
        <v>1245</v>
      </c>
      <c r="E14" s="93">
        <v>2</v>
      </c>
      <c r="F14" s="74"/>
      <c r="G14" s="75">
        <f aca="true" t="shared" si="1" ref="G14:G20">F14*E14</f>
        <v>0</v>
      </c>
    </row>
    <row r="15" spans="1:7" ht="15.75">
      <c r="A15" s="68">
        <v>10</v>
      </c>
      <c r="B15" s="28" t="s">
        <v>1246</v>
      </c>
      <c r="C15" s="34" t="s">
        <v>1247</v>
      </c>
      <c r="D15" s="34" t="s">
        <v>1248</v>
      </c>
      <c r="E15" s="93">
        <v>5</v>
      </c>
      <c r="F15" s="74"/>
      <c r="G15" s="75">
        <f t="shared" si="1"/>
        <v>0</v>
      </c>
    </row>
    <row r="16" spans="1:7" ht="15.75">
      <c r="A16" s="68">
        <v>11</v>
      </c>
      <c r="B16" s="28" t="s">
        <v>1249</v>
      </c>
      <c r="C16" s="93" t="s">
        <v>1250</v>
      </c>
      <c r="D16" s="93" t="s">
        <v>1245</v>
      </c>
      <c r="E16" s="93">
        <v>1</v>
      </c>
      <c r="F16" s="74"/>
      <c r="G16" s="75">
        <f t="shared" si="1"/>
        <v>0</v>
      </c>
    </row>
    <row r="17" spans="1:7" ht="15.75">
      <c r="A17" s="68">
        <v>12</v>
      </c>
      <c r="B17" s="28" t="s">
        <v>1263</v>
      </c>
      <c r="C17" s="93" t="s">
        <v>1264</v>
      </c>
      <c r="D17" s="93" t="s">
        <v>1253</v>
      </c>
      <c r="E17" s="93">
        <v>1</v>
      </c>
      <c r="F17" s="74"/>
      <c r="G17" s="75">
        <f t="shared" si="1"/>
        <v>0</v>
      </c>
    </row>
    <row r="18" spans="1:7" ht="15.75">
      <c r="A18" s="68">
        <v>13</v>
      </c>
      <c r="B18" s="28" t="s">
        <v>1254</v>
      </c>
      <c r="C18" s="93" t="s">
        <v>1255</v>
      </c>
      <c r="D18" s="93" t="s">
        <v>1253</v>
      </c>
      <c r="E18" s="93">
        <v>1</v>
      </c>
      <c r="F18" s="74"/>
      <c r="G18" s="75">
        <f t="shared" si="1"/>
        <v>0</v>
      </c>
    </row>
    <row r="19" spans="1:7" ht="15.75">
      <c r="A19" s="68">
        <v>14</v>
      </c>
      <c r="B19" s="28" t="s">
        <v>1256</v>
      </c>
      <c r="C19" s="93" t="s">
        <v>1257</v>
      </c>
      <c r="D19" s="93" t="s">
        <v>1258</v>
      </c>
      <c r="E19" s="93">
        <v>2</v>
      </c>
      <c r="F19" s="74"/>
      <c r="G19" s="75">
        <f t="shared" si="1"/>
        <v>0</v>
      </c>
    </row>
    <row r="20" spans="1:7" ht="15.75">
      <c r="A20" s="68">
        <v>15</v>
      </c>
      <c r="B20" s="28" t="s">
        <v>1259</v>
      </c>
      <c r="C20" s="34"/>
      <c r="D20" s="34"/>
      <c r="E20" s="93">
        <v>1</v>
      </c>
      <c r="F20" s="74"/>
      <c r="G20" s="75">
        <f t="shared" si="1"/>
        <v>0</v>
      </c>
    </row>
    <row r="21" spans="1:7" ht="15.75">
      <c r="A21" s="149"/>
      <c r="B21" s="150" t="s">
        <v>1265</v>
      </c>
      <c r="C21" s="151"/>
      <c r="D21" s="151"/>
      <c r="E21" s="30"/>
      <c r="F21" s="66"/>
      <c r="G21" s="67"/>
    </row>
    <row r="22" spans="1:7" ht="15.75">
      <c r="A22" s="68">
        <v>16</v>
      </c>
      <c r="B22" s="28" t="s">
        <v>1266</v>
      </c>
      <c r="C22" s="93"/>
      <c r="D22" s="93" t="s">
        <v>1267</v>
      </c>
      <c r="E22" s="93">
        <v>1</v>
      </c>
      <c r="F22" s="74"/>
      <c r="G22" s="75">
        <f>F22*E22</f>
        <v>0</v>
      </c>
    </row>
    <row r="23" spans="1:7" ht="15.75">
      <c r="A23" s="68">
        <v>17</v>
      </c>
      <c r="B23" s="28" t="s">
        <v>1268</v>
      </c>
      <c r="C23" s="34"/>
      <c r="D23" s="34"/>
      <c r="E23" s="93">
        <v>1</v>
      </c>
      <c r="F23" s="74"/>
      <c r="G23" s="75">
        <f>F23*E23</f>
        <v>0</v>
      </c>
    </row>
    <row r="24" spans="1:7" ht="15.75">
      <c r="A24" s="68">
        <v>18</v>
      </c>
      <c r="B24" s="28" t="s">
        <v>1269</v>
      </c>
      <c r="C24" s="93"/>
      <c r="D24" s="93" t="s">
        <v>1267</v>
      </c>
      <c r="E24" s="93">
        <v>1</v>
      </c>
      <c r="F24" s="74"/>
      <c r="G24" s="75">
        <f>F24*E24</f>
        <v>0</v>
      </c>
    </row>
    <row r="25" spans="1:7" ht="15.75">
      <c r="A25" s="68">
        <v>19</v>
      </c>
      <c r="B25" s="28" t="s">
        <v>1268</v>
      </c>
      <c r="C25" s="34"/>
      <c r="D25" s="34"/>
      <c r="E25" s="93">
        <v>1</v>
      </c>
      <c r="F25" s="74"/>
      <c r="G25" s="75">
        <f>F25*E25</f>
        <v>0</v>
      </c>
    </row>
    <row r="26" spans="1:7" ht="15.75">
      <c r="A26" s="68">
        <v>20</v>
      </c>
      <c r="B26" s="28" t="s">
        <v>1270</v>
      </c>
      <c r="C26" s="34"/>
      <c r="D26" s="34"/>
      <c r="E26" s="93">
        <v>0</v>
      </c>
      <c r="F26" s="74"/>
      <c r="G26" s="75">
        <f>F26*E26</f>
        <v>0</v>
      </c>
    </row>
    <row r="27" spans="1:7" ht="15.75">
      <c r="A27" s="149"/>
      <c r="B27" s="150" t="s">
        <v>1271</v>
      </c>
      <c r="C27" s="30"/>
      <c r="D27" s="30"/>
      <c r="E27" s="30"/>
      <c r="F27" s="66"/>
      <c r="G27" s="82">
        <f>SUBTOTAL(9,G28:G35)</f>
        <v>0</v>
      </c>
    </row>
    <row r="28" spans="1:7" ht="15.75">
      <c r="A28" s="68">
        <v>21</v>
      </c>
      <c r="B28" s="28" t="s">
        <v>1272</v>
      </c>
      <c r="C28" s="93"/>
      <c r="D28" s="93" t="s">
        <v>1273</v>
      </c>
      <c r="E28" s="93">
        <v>1</v>
      </c>
      <c r="F28" s="74"/>
      <c r="G28" s="75">
        <f aca="true" t="shared" si="2" ref="G28:G35">F28*E28</f>
        <v>0</v>
      </c>
    </row>
    <row r="29" spans="1:7" ht="15.75">
      <c r="A29" s="68">
        <v>22</v>
      </c>
      <c r="B29" s="28" t="s">
        <v>1274</v>
      </c>
      <c r="C29" s="93"/>
      <c r="D29" s="93" t="s">
        <v>1273</v>
      </c>
      <c r="E29" s="93">
        <v>1</v>
      </c>
      <c r="F29" s="74"/>
      <c r="G29" s="75">
        <f t="shared" si="2"/>
        <v>0</v>
      </c>
    </row>
    <row r="30" spans="1:7" ht="15.75">
      <c r="A30" s="68">
        <v>23</v>
      </c>
      <c r="B30" s="28" t="s">
        <v>1275</v>
      </c>
      <c r="C30" s="93" t="s">
        <v>1276</v>
      </c>
      <c r="D30" s="93" t="s">
        <v>1273</v>
      </c>
      <c r="E30" s="93">
        <v>1</v>
      </c>
      <c r="F30" s="74"/>
      <c r="G30" s="75">
        <f t="shared" si="2"/>
        <v>0</v>
      </c>
    </row>
    <row r="31" spans="1:7" ht="15.75">
      <c r="A31" s="68">
        <v>24</v>
      </c>
      <c r="B31" s="28" t="s">
        <v>1277</v>
      </c>
      <c r="C31" s="93" t="s">
        <v>1278</v>
      </c>
      <c r="D31" s="93" t="s">
        <v>1273</v>
      </c>
      <c r="E31" s="93">
        <v>1</v>
      </c>
      <c r="F31" s="74"/>
      <c r="G31" s="75">
        <f t="shared" si="2"/>
        <v>0</v>
      </c>
    </row>
    <row r="32" spans="1:7" ht="15.75">
      <c r="A32" s="68">
        <v>25</v>
      </c>
      <c r="B32" s="28" t="s">
        <v>1279</v>
      </c>
      <c r="C32" s="93" t="s">
        <v>1280</v>
      </c>
      <c r="D32" s="93" t="s">
        <v>1273</v>
      </c>
      <c r="E32" s="93">
        <v>1</v>
      </c>
      <c r="F32" s="74"/>
      <c r="G32" s="75">
        <f t="shared" si="2"/>
        <v>0</v>
      </c>
    </row>
    <row r="33" spans="1:7" ht="15.75">
      <c r="A33" s="68">
        <v>26</v>
      </c>
      <c r="B33" s="28" t="s">
        <v>1281</v>
      </c>
      <c r="C33" s="93" t="s">
        <v>1282</v>
      </c>
      <c r="D33" s="93" t="s">
        <v>1273</v>
      </c>
      <c r="E33" s="93">
        <v>1</v>
      </c>
      <c r="F33" s="74"/>
      <c r="G33" s="75">
        <f t="shared" si="2"/>
        <v>0</v>
      </c>
    </row>
    <row r="34" spans="1:7" ht="15.75">
      <c r="A34" s="68">
        <v>27</v>
      </c>
      <c r="B34" s="28" t="s">
        <v>1283</v>
      </c>
      <c r="C34" s="93"/>
      <c r="D34" s="93" t="s">
        <v>1273</v>
      </c>
      <c r="E34" s="93">
        <v>1</v>
      </c>
      <c r="F34" s="74"/>
      <c r="G34" s="75">
        <f t="shared" si="2"/>
        <v>0</v>
      </c>
    </row>
    <row r="35" spans="1:7" ht="15.75">
      <c r="A35" s="68">
        <v>28</v>
      </c>
      <c r="B35" s="28" t="s">
        <v>1270</v>
      </c>
      <c r="C35" s="152" t="s">
        <v>130</v>
      </c>
      <c r="D35" s="152"/>
      <c r="E35" s="93">
        <v>0</v>
      </c>
      <c r="F35" s="74"/>
      <c r="G35" s="75">
        <f t="shared" si="2"/>
        <v>0</v>
      </c>
    </row>
    <row r="36" spans="1:7" ht="15.75">
      <c r="A36" s="149"/>
      <c r="B36" s="150" t="s">
        <v>1284</v>
      </c>
      <c r="C36" s="30"/>
      <c r="D36" s="30"/>
      <c r="E36" s="30"/>
      <c r="F36" s="66"/>
      <c r="G36" s="82">
        <f>SUBTOTAL(9,G37:G47)</f>
        <v>0</v>
      </c>
    </row>
    <row r="37" spans="1:7" ht="15.75">
      <c r="A37" s="68">
        <v>29</v>
      </c>
      <c r="B37" s="28" t="s">
        <v>1285</v>
      </c>
      <c r="C37" s="152" t="s">
        <v>1286</v>
      </c>
      <c r="D37" s="152"/>
      <c r="E37" s="93">
        <v>410</v>
      </c>
      <c r="F37" s="74"/>
      <c r="G37" s="75">
        <f aca="true" t="shared" si="3" ref="G37:G47">F37*E37</f>
        <v>0</v>
      </c>
    </row>
    <row r="38" spans="1:7" ht="15.75">
      <c r="A38" s="68">
        <v>30</v>
      </c>
      <c r="B38" s="28" t="s">
        <v>1285</v>
      </c>
      <c r="C38" s="152" t="s">
        <v>1287</v>
      </c>
      <c r="D38" s="152"/>
      <c r="E38" s="93">
        <v>60</v>
      </c>
      <c r="F38" s="74"/>
      <c r="G38" s="75">
        <f t="shared" si="3"/>
        <v>0</v>
      </c>
    </row>
    <row r="39" spans="1:7" ht="15.75">
      <c r="A39" s="68">
        <v>31</v>
      </c>
      <c r="B39" s="28" t="s">
        <v>1285</v>
      </c>
      <c r="C39" s="152" t="s">
        <v>1288</v>
      </c>
      <c r="D39" s="152"/>
      <c r="E39" s="93">
        <v>30</v>
      </c>
      <c r="F39" s="74"/>
      <c r="G39" s="75">
        <f t="shared" si="3"/>
        <v>0</v>
      </c>
    </row>
    <row r="40" spans="1:7" ht="15.75">
      <c r="A40" s="68">
        <v>32</v>
      </c>
      <c r="B40" s="28" t="s">
        <v>1285</v>
      </c>
      <c r="C40" s="152" t="s">
        <v>1289</v>
      </c>
      <c r="D40" s="152"/>
      <c r="E40" s="93">
        <v>10</v>
      </c>
      <c r="F40" s="74"/>
      <c r="G40" s="75">
        <f t="shared" si="3"/>
        <v>0</v>
      </c>
    </row>
    <row r="41" spans="1:7" ht="15.75">
      <c r="A41" s="68">
        <v>33</v>
      </c>
      <c r="B41" s="28" t="s">
        <v>1285</v>
      </c>
      <c r="C41" s="152" t="s">
        <v>1290</v>
      </c>
      <c r="D41" s="152"/>
      <c r="E41" s="93">
        <v>105</v>
      </c>
      <c r="F41" s="74"/>
      <c r="G41" s="75">
        <f t="shared" si="3"/>
        <v>0</v>
      </c>
    </row>
    <row r="42" spans="1:7" ht="15.75">
      <c r="A42" s="68">
        <v>34</v>
      </c>
      <c r="B42" s="28" t="s">
        <v>1285</v>
      </c>
      <c r="C42" s="152" t="s">
        <v>1291</v>
      </c>
      <c r="D42" s="152"/>
      <c r="E42" s="93">
        <v>70</v>
      </c>
      <c r="F42" s="74"/>
      <c r="G42" s="75">
        <f t="shared" si="3"/>
        <v>0</v>
      </c>
    </row>
    <row r="43" spans="1:7" ht="15.75">
      <c r="A43" s="68">
        <v>35</v>
      </c>
      <c r="B43" s="28" t="s">
        <v>1285</v>
      </c>
      <c r="C43" s="152" t="s">
        <v>1292</v>
      </c>
      <c r="D43" s="152"/>
      <c r="E43" s="93">
        <v>60</v>
      </c>
      <c r="F43" s="74"/>
      <c r="G43" s="75">
        <f t="shared" si="3"/>
        <v>0</v>
      </c>
    </row>
    <row r="44" spans="1:7" ht="15.75">
      <c r="A44" s="68">
        <v>36</v>
      </c>
      <c r="B44" s="28" t="s">
        <v>1285</v>
      </c>
      <c r="C44" s="152" t="s">
        <v>1293</v>
      </c>
      <c r="D44" s="152"/>
      <c r="E44" s="93">
        <v>60</v>
      </c>
      <c r="F44" s="74"/>
      <c r="G44" s="75">
        <f t="shared" si="3"/>
        <v>0</v>
      </c>
    </row>
    <row r="45" spans="1:7" ht="15.75">
      <c r="A45" s="68">
        <v>37</v>
      </c>
      <c r="B45" s="28" t="s">
        <v>1285</v>
      </c>
      <c r="C45" s="152" t="s">
        <v>1294</v>
      </c>
      <c r="D45" s="152"/>
      <c r="E45" s="93">
        <v>60</v>
      </c>
      <c r="F45" s="74"/>
      <c r="G45" s="75">
        <f t="shared" si="3"/>
        <v>0</v>
      </c>
    </row>
    <row r="46" spans="1:7" ht="15.75">
      <c r="A46" s="68">
        <v>38</v>
      </c>
      <c r="B46" s="28" t="s">
        <v>1295</v>
      </c>
      <c r="C46" s="152"/>
      <c r="D46" s="152"/>
      <c r="E46" s="93">
        <v>1</v>
      </c>
      <c r="F46" s="74"/>
      <c r="G46" s="75">
        <f t="shared" si="3"/>
        <v>0</v>
      </c>
    </row>
    <row r="47" spans="1:7" ht="15.75">
      <c r="A47" s="68">
        <v>39</v>
      </c>
      <c r="B47" s="28" t="s">
        <v>1270</v>
      </c>
      <c r="C47" s="152"/>
      <c r="D47" s="152"/>
      <c r="E47" s="93">
        <v>0</v>
      </c>
      <c r="F47" s="74"/>
      <c r="G47" s="75">
        <f t="shared" si="3"/>
        <v>0</v>
      </c>
    </row>
    <row r="48" spans="1:7" ht="15.75">
      <c r="A48" s="149"/>
      <c r="B48" s="150" t="s">
        <v>1296</v>
      </c>
      <c r="C48" s="30"/>
      <c r="D48" s="30"/>
      <c r="E48" s="30"/>
      <c r="F48" s="66"/>
      <c r="G48" s="82">
        <f>SUBTOTAL(9,G49:G50)</f>
        <v>0</v>
      </c>
    </row>
    <row r="49" spans="1:7" ht="15.75">
      <c r="A49" s="68">
        <v>40</v>
      </c>
      <c r="B49" s="28" t="s">
        <v>1297</v>
      </c>
      <c r="C49" s="93"/>
      <c r="D49" s="93"/>
      <c r="E49" s="93">
        <v>1</v>
      </c>
      <c r="F49" s="74"/>
      <c r="G49" s="75">
        <f>F49*E49</f>
        <v>0</v>
      </c>
    </row>
    <row r="50" spans="1:7" ht="15.75">
      <c r="A50" s="68">
        <v>41</v>
      </c>
      <c r="B50" s="28" t="s">
        <v>1270</v>
      </c>
      <c r="C50" s="93"/>
      <c r="D50" s="93"/>
      <c r="E50" s="93">
        <v>0</v>
      </c>
      <c r="F50" s="74"/>
      <c r="G50" s="75">
        <f>F50*E50</f>
        <v>0</v>
      </c>
    </row>
    <row r="51" spans="1:7" ht="15.75">
      <c r="A51" s="149"/>
      <c r="B51" s="150" t="s">
        <v>1298</v>
      </c>
      <c r="C51" s="30"/>
      <c r="D51" s="30"/>
      <c r="E51" s="30"/>
      <c r="F51" s="66"/>
      <c r="G51" s="82">
        <f>SUBTOTAL(9,G52:G59)</f>
        <v>0</v>
      </c>
    </row>
    <row r="52" spans="1:7" ht="15.75">
      <c r="A52" s="68">
        <v>42</v>
      </c>
      <c r="B52" s="28" t="s">
        <v>1299</v>
      </c>
      <c r="C52" s="152"/>
      <c r="D52" s="152"/>
      <c r="E52" s="153">
        <v>56</v>
      </c>
      <c r="F52" s="74"/>
      <c r="G52" s="75">
        <f aca="true" t="shared" si="4" ref="G52:G59">F52*E52</f>
        <v>0</v>
      </c>
    </row>
    <row r="53" spans="1:7" ht="15.75">
      <c r="A53" s="68">
        <v>43</v>
      </c>
      <c r="B53" s="28" t="s">
        <v>1300</v>
      </c>
      <c r="C53" s="152"/>
      <c r="D53" s="152"/>
      <c r="E53" s="153">
        <v>1</v>
      </c>
      <c r="F53" s="74"/>
      <c r="G53" s="75">
        <f t="shared" si="4"/>
        <v>0</v>
      </c>
    </row>
    <row r="54" spans="1:7" ht="15.75">
      <c r="A54" s="68">
        <v>44</v>
      </c>
      <c r="B54" s="28" t="s">
        <v>1301</v>
      </c>
      <c r="C54" s="152"/>
      <c r="D54" s="152"/>
      <c r="E54" s="153">
        <v>144</v>
      </c>
      <c r="F54" s="74"/>
      <c r="G54" s="75">
        <f t="shared" si="4"/>
        <v>0</v>
      </c>
    </row>
    <row r="55" spans="1:7" ht="15.75">
      <c r="A55" s="68">
        <v>45</v>
      </c>
      <c r="B55" s="28" t="s">
        <v>1302</v>
      </c>
      <c r="C55" s="152"/>
      <c r="D55" s="152"/>
      <c r="E55" s="153">
        <v>12</v>
      </c>
      <c r="F55" s="74"/>
      <c r="G55" s="75">
        <f t="shared" si="4"/>
        <v>0</v>
      </c>
    </row>
    <row r="56" spans="1:7" ht="15.75">
      <c r="A56" s="68">
        <v>46</v>
      </c>
      <c r="B56" s="28" t="s">
        <v>1303</v>
      </c>
      <c r="C56" s="152"/>
      <c r="D56" s="152"/>
      <c r="E56" s="153">
        <v>1</v>
      </c>
      <c r="F56" s="74"/>
      <c r="G56" s="75">
        <f t="shared" si="4"/>
        <v>0</v>
      </c>
    </row>
    <row r="57" spans="1:7" ht="15.75">
      <c r="A57" s="68">
        <v>47</v>
      </c>
      <c r="B57" s="28" t="s">
        <v>1304</v>
      </c>
      <c r="C57" s="152"/>
      <c r="D57" s="152"/>
      <c r="E57" s="153">
        <v>1</v>
      </c>
      <c r="F57" s="74"/>
      <c r="G57" s="75">
        <f t="shared" si="4"/>
        <v>0</v>
      </c>
    </row>
    <row r="58" spans="1:7" ht="15.75">
      <c r="A58" s="68">
        <v>48</v>
      </c>
      <c r="B58" s="28" t="s">
        <v>1305</v>
      </c>
      <c r="C58" s="152"/>
      <c r="D58" s="152"/>
      <c r="E58" s="153">
        <v>1</v>
      </c>
      <c r="F58" s="74"/>
      <c r="G58" s="75">
        <f t="shared" si="4"/>
        <v>0</v>
      </c>
    </row>
    <row r="59" spans="1:7" ht="15.75">
      <c r="A59" s="68">
        <v>49</v>
      </c>
      <c r="B59" s="28" t="s">
        <v>779</v>
      </c>
      <c r="C59" s="93"/>
      <c r="D59" s="93"/>
      <c r="E59" s="153">
        <v>1</v>
      </c>
      <c r="F59" s="74"/>
      <c r="G59" s="75">
        <f t="shared" si="4"/>
        <v>0</v>
      </c>
    </row>
    <row r="60" spans="1:7" ht="16.5" thickBot="1">
      <c r="A60" s="154"/>
      <c r="B60" s="155" t="s">
        <v>1324</v>
      </c>
      <c r="C60" s="155"/>
      <c r="D60" s="155"/>
      <c r="E60" s="156"/>
      <c r="F60" s="107"/>
      <c r="G60" s="157">
        <f>SUBTOTAL(9,G3:G59)</f>
        <v>0</v>
      </c>
    </row>
  </sheetData>
  <mergeCells count="1">
    <mergeCell ref="A1:A2"/>
  </mergeCells>
  <printOptions horizontalCentered="1"/>
  <pageMargins left="0.7874015748031497" right="0.7874015748031497" top="0.984251968503937" bottom="0.984251968503937" header="0.5118110236220472" footer="0.5118110236220472"/>
  <pageSetup fitToHeight="3" horizontalDpi="300" verticalDpi="300" orientation="landscape" paperSize="9" r:id="rId1"/>
  <headerFooter alignWithMargins="0">
    <oddFooter>&amp;L&amp;"Arial CE,kurzíva"&amp;8DOKUMENTACE PRO PROVEDENÍ STAVBY 09/2006&amp;R&amp;"Arial CE,kurzíva"&amp;8&amp;A 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14"/>
  <sheetViews>
    <sheetView view="pageBreakPreview" zoomScale="85" zoomScaleNormal="115" zoomScaleSheetLayoutView="85" workbookViewId="0" topLeftCell="A1">
      <pane ySplit="2" topLeftCell="BM3" activePane="bottomLeft" state="frozen"/>
      <selection pane="topLeft" activeCell="A1" sqref="A1"/>
      <selection pane="bottomLeft" activeCell="E102" sqref="E102:F108"/>
    </sheetView>
  </sheetViews>
  <sheetFormatPr defaultColWidth="9.00390625" defaultRowHeight="12.75"/>
  <cols>
    <col min="1" max="1" width="4.00390625" style="22" customWidth="1"/>
    <col min="2" max="2" width="58.875" style="22" customWidth="1"/>
    <col min="3" max="3" width="8.625" style="49" customWidth="1"/>
    <col min="4" max="4" width="9.875" style="22" customWidth="1"/>
    <col min="5" max="5" width="12.125" style="22" customWidth="1"/>
    <col min="6" max="6" width="11.125" style="22" customWidth="1"/>
    <col min="7" max="7" width="10.00390625" style="22" customWidth="1"/>
    <col min="8" max="8" width="10.125" style="22" customWidth="1"/>
    <col min="9" max="9" width="16.125" style="22" customWidth="1"/>
    <col min="10" max="16384" width="35.625" style="22" customWidth="1"/>
  </cols>
  <sheetData>
    <row r="1" spans="1:9" s="158" customFormat="1" ht="27" customHeight="1">
      <c r="A1" s="405"/>
      <c r="B1" s="406" t="s">
        <v>318</v>
      </c>
      <c r="C1" s="407" t="s">
        <v>319</v>
      </c>
      <c r="D1" s="782" t="s">
        <v>711</v>
      </c>
      <c r="E1" s="782" t="s">
        <v>773</v>
      </c>
      <c r="F1" s="782"/>
      <c r="G1" s="782" t="s">
        <v>774</v>
      </c>
      <c r="H1" s="782"/>
      <c r="I1" s="408" t="s">
        <v>775</v>
      </c>
    </row>
    <row r="2" spans="1:9" s="414" customFormat="1" ht="30">
      <c r="A2" s="409" t="s">
        <v>806</v>
      </c>
      <c r="B2" s="410"/>
      <c r="C2" s="411"/>
      <c r="D2" s="783"/>
      <c r="E2" s="412" t="s">
        <v>320</v>
      </c>
      <c r="F2" s="412" t="s">
        <v>321</v>
      </c>
      <c r="G2" s="412" t="s">
        <v>320</v>
      </c>
      <c r="H2" s="412" t="s">
        <v>321</v>
      </c>
      <c r="I2" s="413" t="s">
        <v>322</v>
      </c>
    </row>
    <row r="3" spans="1:9" ht="13.5" customHeight="1">
      <c r="A3" s="415"/>
      <c r="B3" s="416" t="s">
        <v>324</v>
      </c>
      <c r="C3" s="417"/>
      <c r="D3" s="418"/>
      <c r="E3" s="418"/>
      <c r="F3" s="418"/>
      <c r="G3" s="418"/>
      <c r="H3" s="418"/>
      <c r="I3" s="419"/>
    </row>
    <row r="4" spans="1:9" ht="27" customHeight="1">
      <c r="A4" s="802"/>
      <c r="B4" s="798" t="s">
        <v>325</v>
      </c>
      <c r="C4" s="788"/>
      <c r="D4" s="788"/>
      <c r="E4" s="788"/>
      <c r="F4" s="788"/>
      <c r="G4" s="788"/>
      <c r="H4" s="788"/>
      <c r="I4" s="789"/>
    </row>
    <row r="5" spans="1:9" ht="24.75" customHeight="1">
      <c r="A5" s="802"/>
      <c r="B5" s="799"/>
      <c r="C5" s="790"/>
      <c r="D5" s="790"/>
      <c r="E5" s="790"/>
      <c r="F5" s="790"/>
      <c r="G5" s="790"/>
      <c r="H5" s="790"/>
      <c r="I5" s="791"/>
    </row>
    <row r="6" spans="1:9" ht="15" customHeight="1">
      <c r="A6" s="802"/>
      <c r="B6" s="801" t="s">
        <v>326</v>
      </c>
      <c r="C6" s="786"/>
      <c r="D6" s="786"/>
      <c r="E6" s="786"/>
      <c r="F6" s="786"/>
      <c r="G6" s="786"/>
      <c r="H6" s="786"/>
      <c r="I6" s="787"/>
    </row>
    <row r="7" spans="1:9" ht="15" customHeight="1">
      <c r="A7" s="802"/>
      <c r="B7" s="798"/>
      <c r="C7" s="788"/>
      <c r="D7" s="788"/>
      <c r="E7" s="788"/>
      <c r="F7" s="788"/>
      <c r="G7" s="788"/>
      <c r="H7" s="788"/>
      <c r="I7" s="789"/>
    </row>
    <row r="8" spans="1:9" ht="36.75" customHeight="1">
      <c r="A8" s="802"/>
      <c r="B8" s="799"/>
      <c r="C8" s="790"/>
      <c r="D8" s="790"/>
      <c r="E8" s="790"/>
      <c r="F8" s="790"/>
      <c r="G8" s="790"/>
      <c r="H8" s="790"/>
      <c r="I8" s="791"/>
    </row>
    <row r="9" spans="1:9" ht="13.5" customHeight="1">
      <c r="A9" s="422">
        <v>1</v>
      </c>
      <c r="B9" s="363" t="s">
        <v>327</v>
      </c>
      <c r="C9" s="423" t="s">
        <v>105</v>
      </c>
      <c r="D9" s="424">
        <v>1</v>
      </c>
      <c r="E9" s="424"/>
      <c r="F9" s="424"/>
      <c r="G9" s="424">
        <f>D9*E9</f>
        <v>0</v>
      </c>
      <c r="H9" s="424">
        <f>F9*D9</f>
        <v>0</v>
      </c>
      <c r="I9" s="425">
        <f>H9+G9</f>
        <v>0</v>
      </c>
    </row>
    <row r="10" spans="1:9" ht="13.5" customHeight="1">
      <c r="A10" s="422">
        <v>2</v>
      </c>
      <c r="B10" s="363" t="s">
        <v>328</v>
      </c>
      <c r="C10" s="423" t="s">
        <v>105</v>
      </c>
      <c r="D10" s="424">
        <v>1</v>
      </c>
      <c r="E10" s="424"/>
      <c r="F10" s="424"/>
      <c r="G10" s="424">
        <f>D10*E10</f>
        <v>0</v>
      </c>
      <c r="H10" s="424">
        <f>F10*D10</f>
        <v>0</v>
      </c>
      <c r="I10" s="425">
        <f>H10+G10</f>
        <v>0</v>
      </c>
    </row>
    <row r="11" spans="1:9" ht="27" customHeight="1">
      <c r="A11" s="420"/>
      <c r="B11" s="550" t="s">
        <v>1322</v>
      </c>
      <c r="C11" s="417"/>
      <c r="D11" s="418"/>
      <c r="E11" s="418"/>
      <c r="F11" s="418"/>
      <c r="G11" s="418"/>
      <c r="H11" s="418"/>
      <c r="I11" s="419"/>
    </row>
    <row r="12" spans="1:9" ht="13.5" customHeight="1">
      <c r="A12" s="422"/>
      <c r="B12" s="416" t="s">
        <v>330</v>
      </c>
      <c r="C12" s="417"/>
      <c r="D12" s="418"/>
      <c r="E12" s="418"/>
      <c r="F12" s="418"/>
      <c r="G12" s="418"/>
      <c r="H12" s="418"/>
      <c r="I12" s="419"/>
    </row>
    <row r="13" spans="1:9" ht="13.5" customHeight="1">
      <c r="A13" s="800"/>
      <c r="B13" s="786" t="s">
        <v>331</v>
      </c>
      <c r="C13" s="786"/>
      <c r="D13" s="786"/>
      <c r="E13" s="786"/>
      <c r="F13" s="786"/>
      <c r="G13" s="786"/>
      <c r="H13" s="786"/>
      <c r="I13" s="787"/>
    </row>
    <row r="14" spans="1:9" ht="13.5" customHeight="1">
      <c r="A14" s="800"/>
      <c r="B14" s="788"/>
      <c r="C14" s="788"/>
      <c r="D14" s="788"/>
      <c r="E14" s="788"/>
      <c r="F14" s="788"/>
      <c r="G14" s="788"/>
      <c r="H14" s="788"/>
      <c r="I14" s="789"/>
    </row>
    <row r="15" spans="1:9" ht="13.5" customHeight="1">
      <c r="A15" s="800"/>
      <c r="B15" s="788"/>
      <c r="C15" s="788"/>
      <c r="D15" s="788"/>
      <c r="E15" s="788"/>
      <c r="F15" s="788"/>
      <c r="G15" s="788"/>
      <c r="H15" s="788"/>
      <c r="I15" s="789"/>
    </row>
    <row r="16" spans="1:9" ht="13.5" customHeight="1">
      <c r="A16" s="800"/>
      <c r="B16" s="788"/>
      <c r="C16" s="788"/>
      <c r="D16" s="788"/>
      <c r="E16" s="788"/>
      <c r="F16" s="788"/>
      <c r="G16" s="788"/>
      <c r="H16" s="788"/>
      <c r="I16" s="789"/>
    </row>
    <row r="17" spans="1:9" ht="27.75" customHeight="1">
      <c r="A17" s="800"/>
      <c r="B17" s="790"/>
      <c r="C17" s="790"/>
      <c r="D17" s="790"/>
      <c r="E17" s="790"/>
      <c r="F17" s="790"/>
      <c r="G17" s="790"/>
      <c r="H17" s="790"/>
      <c r="I17" s="791"/>
    </row>
    <row r="18" spans="1:9" ht="13.5" customHeight="1">
      <c r="A18" s="422"/>
      <c r="B18" s="426" t="s">
        <v>1321</v>
      </c>
      <c r="C18" s="417"/>
      <c r="D18" s="418"/>
      <c r="E18" s="418"/>
      <c r="F18" s="427"/>
      <c r="G18" s="418"/>
      <c r="H18" s="427"/>
      <c r="I18" s="419"/>
    </row>
    <row r="19" spans="1:9" ht="39.75" customHeight="1">
      <c r="A19" s="422">
        <v>3</v>
      </c>
      <c r="B19" s="428" t="s">
        <v>332</v>
      </c>
      <c r="C19" s="423" t="s">
        <v>105</v>
      </c>
      <c r="D19" s="424">
        <v>18</v>
      </c>
      <c r="E19" s="424"/>
      <c r="F19" s="551"/>
      <c r="G19" s="424">
        <f aca="true" t="shared" si="0" ref="G19:G34">D19*E19</f>
        <v>0</v>
      </c>
      <c r="H19" s="424">
        <f aca="true" t="shared" si="1" ref="H19:H34">F19*D19</f>
        <v>0</v>
      </c>
      <c r="I19" s="425">
        <f aca="true" t="shared" si="2" ref="I19:I34">H19+G19</f>
        <v>0</v>
      </c>
    </row>
    <row r="20" spans="1:9" ht="13.5" customHeight="1">
      <c r="A20" s="422">
        <v>4</v>
      </c>
      <c r="B20" s="428" t="s">
        <v>333</v>
      </c>
      <c r="C20" s="423" t="s">
        <v>105</v>
      </c>
      <c r="D20" s="424">
        <v>1</v>
      </c>
      <c r="E20" s="424"/>
      <c r="F20" s="429"/>
      <c r="G20" s="424">
        <f t="shared" si="0"/>
        <v>0</v>
      </c>
      <c r="H20" s="424">
        <f t="shared" si="1"/>
        <v>0</v>
      </c>
      <c r="I20" s="425">
        <f t="shared" si="2"/>
        <v>0</v>
      </c>
    </row>
    <row r="21" spans="1:9" ht="13.5" customHeight="1">
      <c r="A21" s="422">
        <v>5</v>
      </c>
      <c r="B21" s="428" t="s">
        <v>334</v>
      </c>
      <c r="C21" s="423" t="s">
        <v>105</v>
      </c>
      <c r="D21" s="424">
        <v>1</v>
      </c>
      <c r="E21" s="424"/>
      <c r="F21" s="429"/>
      <c r="G21" s="424">
        <f t="shared" si="0"/>
        <v>0</v>
      </c>
      <c r="H21" s="424">
        <f t="shared" si="1"/>
        <v>0</v>
      </c>
      <c r="I21" s="425">
        <f t="shared" si="2"/>
        <v>0</v>
      </c>
    </row>
    <row r="22" spans="1:9" ht="13.5" customHeight="1">
      <c r="A22" s="422">
        <v>6</v>
      </c>
      <c r="B22" s="428" t="s">
        <v>335</v>
      </c>
      <c r="C22" s="423" t="s">
        <v>105</v>
      </c>
      <c r="D22" s="424">
        <v>1</v>
      </c>
      <c r="E22" s="424"/>
      <c r="F22" s="429"/>
      <c r="G22" s="424">
        <f t="shared" si="0"/>
        <v>0</v>
      </c>
      <c r="H22" s="424">
        <f t="shared" si="1"/>
        <v>0</v>
      </c>
      <c r="I22" s="425">
        <f t="shared" si="2"/>
        <v>0</v>
      </c>
    </row>
    <row r="23" spans="1:9" ht="31.5">
      <c r="A23" s="422">
        <v>7</v>
      </c>
      <c r="B23" s="428" t="s">
        <v>400</v>
      </c>
      <c r="C23" s="423" t="s">
        <v>105</v>
      </c>
      <c r="D23" s="424">
        <v>1</v>
      </c>
      <c r="E23" s="424"/>
      <c r="F23" s="424"/>
      <c r="G23" s="424">
        <f t="shared" si="0"/>
        <v>0</v>
      </c>
      <c r="H23" s="424">
        <f t="shared" si="1"/>
        <v>0</v>
      </c>
      <c r="I23" s="425">
        <f t="shared" si="2"/>
        <v>0</v>
      </c>
    </row>
    <row r="24" spans="1:9" ht="31.5">
      <c r="A24" s="422">
        <v>8</v>
      </c>
      <c r="B24" s="428" t="s">
        <v>401</v>
      </c>
      <c r="C24" s="423" t="s">
        <v>105</v>
      </c>
      <c r="D24" s="424">
        <v>7</v>
      </c>
      <c r="E24" s="424"/>
      <c r="F24" s="424"/>
      <c r="G24" s="424">
        <f t="shared" si="0"/>
        <v>0</v>
      </c>
      <c r="H24" s="424">
        <f t="shared" si="1"/>
        <v>0</v>
      </c>
      <c r="I24" s="425">
        <f t="shared" si="2"/>
        <v>0</v>
      </c>
    </row>
    <row r="25" spans="1:9" ht="31.5">
      <c r="A25" s="422">
        <v>9</v>
      </c>
      <c r="B25" s="428" t="s">
        <v>402</v>
      </c>
      <c r="C25" s="423" t="s">
        <v>105</v>
      </c>
      <c r="D25" s="424">
        <v>4</v>
      </c>
      <c r="E25" s="424"/>
      <c r="F25" s="424"/>
      <c r="G25" s="424">
        <f t="shared" si="0"/>
        <v>0</v>
      </c>
      <c r="H25" s="424">
        <f t="shared" si="1"/>
        <v>0</v>
      </c>
      <c r="I25" s="425">
        <f t="shared" si="2"/>
        <v>0</v>
      </c>
    </row>
    <row r="26" spans="1:9" ht="15.75">
      <c r="A26" s="422">
        <v>10</v>
      </c>
      <c r="B26" s="428" t="s">
        <v>403</v>
      </c>
      <c r="C26" s="423" t="s">
        <v>105</v>
      </c>
      <c r="D26" s="424">
        <v>1</v>
      </c>
      <c r="E26" s="424"/>
      <c r="F26" s="424"/>
      <c r="G26" s="424">
        <f t="shared" si="0"/>
        <v>0</v>
      </c>
      <c r="H26" s="424">
        <f t="shared" si="1"/>
        <v>0</v>
      </c>
      <c r="I26" s="425">
        <f t="shared" si="2"/>
        <v>0</v>
      </c>
    </row>
    <row r="27" spans="1:9" ht="31.5">
      <c r="A27" s="422">
        <v>11</v>
      </c>
      <c r="B27" s="428" t="s">
        <v>404</v>
      </c>
      <c r="C27" s="423" t="s">
        <v>105</v>
      </c>
      <c r="D27" s="424">
        <v>1</v>
      </c>
      <c r="E27" s="424"/>
      <c r="F27" s="424"/>
      <c r="G27" s="424">
        <f t="shared" si="0"/>
        <v>0</v>
      </c>
      <c r="H27" s="424">
        <f t="shared" si="1"/>
        <v>0</v>
      </c>
      <c r="I27" s="425">
        <f t="shared" si="2"/>
        <v>0</v>
      </c>
    </row>
    <row r="28" spans="1:9" ht="15.75">
      <c r="A28" s="422">
        <v>12</v>
      </c>
      <c r="B28" s="428" t="s">
        <v>405</v>
      </c>
      <c r="C28" s="423" t="s">
        <v>105</v>
      </c>
      <c r="D28" s="424">
        <v>1</v>
      </c>
      <c r="E28" s="424"/>
      <c r="F28" s="424"/>
      <c r="G28" s="424">
        <f t="shared" si="0"/>
        <v>0</v>
      </c>
      <c r="H28" s="424">
        <f t="shared" si="1"/>
        <v>0</v>
      </c>
      <c r="I28" s="425">
        <f t="shared" si="2"/>
        <v>0</v>
      </c>
    </row>
    <row r="29" spans="1:9" ht="31.5">
      <c r="A29" s="422">
        <v>13</v>
      </c>
      <c r="B29" s="428" t="s">
        <v>406</v>
      </c>
      <c r="C29" s="423" t="s">
        <v>105</v>
      </c>
      <c r="D29" s="424">
        <v>11</v>
      </c>
      <c r="E29" s="424"/>
      <c r="F29" s="424"/>
      <c r="G29" s="424">
        <f t="shared" si="0"/>
        <v>0</v>
      </c>
      <c r="H29" s="424">
        <f t="shared" si="1"/>
        <v>0</v>
      </c>
      <c r="I29" s="425">
        <f t="shared" si="2"/>
        <v>0</v>
      </c>
    </row>
    <row r="30" spans="1:9" ht="31.5">
      <c r="A30" s="422">
        <v>14</v>
      </c>
      <c r="B30" s="428" t="s">
        <v>407</v>
      </c>
      <c r="C30" s="423" t="s">
        <v>105</v>
      </c>
      <c r="D30" s="424">
        <v>5</v>
      </c>
      <c r="E30" s="424"/>
      <c r="F30" s="424"/>
      <c r="G30" s="424">
        <f t="shared" si="0"/>
        <v>0</v>
      </c>
      <c r="H30" s="424">
        <f t="shared" si="1"/>
        <v>0</v>
      </c>
      <c r="I30" s="425">
        <f t="shared" si="2"/>
        <v>0</v>
      </c>
    </row>
    <row r="31" spans="1:9" ht="31.5">
      <c r="A31" s="422">
        <v>15</v>
      </c>
      <c r="B31" s="428" t="s">
        <v>408</v>
      </c>
      <c r="C31" s="423" t="s">
        <v>105</v>
      </c>
      <c r="D31" s="424">
        <v>12</v>
      </c>
      <c r="E31" s="424"/>
      <c r="F31" s="424"/>
      <c r="G31" s="424">
        <f t="shared" si="0"/>
        <v>0</v>
      </c>
      <c r="H31" s="424">
        <f t="shared" si="1"/>
        <v>0</v>
      </c>
      <c r="I31" s="425">
        <f t="shared" si="2"/>
        <v>0</v>
      </c>
    </row>
    <row r="32" spans="1:9" ht="31.5">
      <c r="A32" s="422">
        <v>16</v>
      </c>
      <c r="B32" s="428" t="s">
        <v>409</v>
      </c>
      <c r="C32" s="423" t="s">
        <v>105</v>
      </c>
      <c r="D32" s="424">
        <v>10</v>
      </c>
      <c r="E32" s="424"/>
      <c r="F32" s="424"/>
      <c r="G32" s="424">
        <f t="shared" si="0"/>
        <v>0</v>
      </c>
      <c r="H32" s="424">
        <f t="shared" si="1"/>
        <v>0</v>
      </c>
      <c r="I32" s="425">
        <f t="shared" si="2"/>
        <v>0</v>
      </c>
    </row>
    <row r="33" spans="1:9" ht="38.25" customHeight="1">
      <c r="A33" s="422">
        <v>17</v>
      </c>
      <c r="B33" s="428" t="s">
        <v>410</v>
      </c>
      <c r="C33" s="423" t="s">
        <v>105</v>
      </c>
      <c r="D33" s="424">
        <v>3</v>
      </c>
      <c r="E33" s="424"/>
      <c r="F33" s="424"/>
      <c r="G33" s="424">
        <f t="shared" si="0"/>
        <v>0</v>
      </c>
      <c r="H33" s="424">
        <f t="shared" si="1"/>
        <v>0</v>
      </c>
      <c r="I33" s="425">
        <f t="shared" si="2"/>
        <v>0</v>
      </c>
    </row>
    <row r="34" spans="1:9" ht="31.5">
      <c r="A34" s="422">
        <v>18</v>
      </c>
      <c r="B34" s="428" t="s">
        <v>411</v>
      </c>
      <c r="C34" s="423" t="s">
        <v>105</v>
      </c>
      <c r="D34" s="424">
        <v>2</v>
      </c>
      <c r="E34" s="424"/>
      <c r="F34" s="424"/>
      <c r="G34" s="424">
        <f t="shared" si="0"/>
        <v>0</v>
      </c>
      <c r="H34" s="424">
        <f t="shared" si="1"/>
        <v>0</v>
      </c>
      <c r="I34" s="425">
        <f t="shared" si="2"/>
        <v>0</v>
      </c>
    </row>
    <row r="35" spans="1:9" ht="13.5" customHeight="1">
      <c r="A35" s="422"/>
      <c r="B35" s="426" t="s">
        <v>412</v>
      </c>
      <c r="C35" s="417"/>
      <c r="D35" s="418"/>
      <c r="E35" s="418"/>
      <c r="F35" s="427"/>
      <c r="G35" s="418"/>
      <c r="H35" s="427"/>
      <c r="I35" s="419"/>
    </row>
    <row r="36" spans="1:9" ht="15.75">
      <c r="A36" s="422">
        <v>19</v>
      </c>
      <c r="B36" s="428" t="s">
        <v>413</v>
      </c>
      <c r="C36" s="423" t="s">
        <v>105</v>
      </c>
      <c r="D36" s="424">
        <v>1</v>
      </c>
      <c r="E36" s="424"/>
      <c r="F36" s="424"/>
      <c r="G36" s="424">
        <f>D36*E36</f>
        <v>0</v>
      </c>
      <c r="H36" s="424">
        <f>F36*D36</f>
        <v>0</v>
      </c>
      <c r="I36" s="425">
        <f>H36+G36</f>
        <v>0</v>
      </c>
    </row>
    <row r="37" spans="1:9" ht="15.75">
      <c r="A37" s="422">
        <v>20</v>
      </c>
      <c r="B37" s="428" t="s">
        <v>414</v>
      </c>
      <c r="C37" s="423" t="s">
        <v>105</v>
      </c>
      <c r="D37" s="424">
        <v>2</v>
      </c>
      <c r="E37" s="424"/>
      <c r="F37" s="424"/>
      <c r="G37" s="424">
        <f>D37*E37</f>
        <v>0</v>
      </c>
      <c r="H37" s="424">
        <f>F37*D37</f>
        <v>0</v>
      </c>
      <c r="I37" s="425">
        <f>H37+G37</f>
        <v>0</v>
      </c>
    </row>
    <row r="38" spans="1:9" ht="15.75">
      <c r="A38" s="422">
        <v>21</v>
      </c>
      <c r="B38" s="428" t="s">
        <v>415</v>
      </c>
      <c r="C38" s="423" t="s">
        <v>105</v>
      </c>
      <c r="D38" s="424">
        <v>1</v>
      </c>
      <c r="E38" s="424"/>
      <c r="F38" s="424"/>
      <c r="G38" s="424">
        <f>D38*E38</f>
        <v>0</v>
      </c>
      <c r="H38" s="424">
        <f>F38*D38</f>
        <v>0</v>
      </c>
      <c r="I38" s="425">
        <f>H38+G38</f>
        <v>0</v>
      </c>
    </row>
    <row r="39" spans="1:9" ht="13.5" customHeight="1">
      <c r="A39" s="422"/>
      <c r="B39" s="430" t="s">
        <v>416</v>
      </c>
      <c r="C39" s="417"/>
      <c r="D39" s="418"/>
      <c r="E39" s="418"/>
      <c r="F39" s="418"/>
      <c r="G39" s="424"/>
      <c r="H39" s="424"/>
      <c r="I39" s="425"/>
    </row>
    <row r="40" spans="1:9" ht="13.5" customHeight="1">
      <c r="A40" s="422"/>
      <c r="B40" s="416" t="s">
        <v>418</v>
      </c>
      <c r="C40" s="417"/>
      <c r="D40" s="418"/>
      <c r="E40" s="418"/>
      <c r="F40" s="418"/>
      <c r="G40" s="418"/>
      <c r="H40" s="418"/>
      <c r="I40" s="419"/>
    </row>
    <row r="41" spans="1:9" ht="13.5" customHeight="1">
      <c r="A41" s="800"/>
      <c r="B41" s="792" t="s">
        <v>419</v>
      </c>
      <c r="C41" s="792"/>
      <c r="D41" s="792"/>
      <c r="E41" s="792"/>
      <c r="F41" s="792"/>
      <c r="G41" s="792"/>
      <c r="H41" s="792"/>
      <c r="I41" s="793"/>
    </row>
    <row r="42" spans="1:9" ht="13.5" customHeight="1">
      <c r="A42" s="800"/>
      <c r="B42" s="794"/>
      <c r="C42" s="794"/>
      <c r="D42" s="794"/>
      <c r="E42" s="794"/>
      <c r="F42" s="794"/>
      <c r="G42" s="794"/>
      <c r="H42" s="794"/>
      <c r="I42" s="795"/>
    </row>
    <row r="43" spans="1:9" ht="37.5" customHeight="1">
      <c r="A43" s="800"/>
      <c r="B43" s="796"/>
      <c r="C43" s="796"/>
      <c r="D43" s="796"/>
      <c r="E43" s="796"/>
      <c r="F43" s="796"/>
      <c r="G43" s="796"/>
      <c r="H43" s="796"/>
      <c r="I43" s="797"/>
    </row>
    <row r="44" spans="1:9" ht="12.75" customHeight="1">
      <c r="A44" s="422">
        <v>22</v>
      </c>
      <c r="B44" s="428" t="s">
        <v>420</v>
      </c>
      <c r="C44" s="432" t="s">
        <v>104</v>
      </c>
      <c r="D44" s="424">
        <v>110</v>
      </c>
      <c r="E44" s="433"/>
      <c r="F44" s="433"/>
      <c r="G44" s="424">
        <f>D44*E44</f>
        <v>0</v>
      </c>
      <c r="H44" s="424">
        <f>F44*D44</f>
        <v>0</v>
      </c>
      <c r="I44" s="425">
        <f>H44+G44</f>
        <v>0</v>
      </c>
    </row>
    <row r="45" spans="1:9" ht="12.75" customHeight="1">
      <c r="A45" s="422">
        <v>23</v>
      </c>
      <c r="B45" s="428" t="s">
        <v>421</v>
      </c>
      <c r="C45" s="432" t="s">
        <v>104</v>
      </c>
      <c r="D45" s="424">
        <v>75</v>
      </c>
      <c r="E45" s="433"/>
      <c r="F45" s="433"/>
      <c r="G45" s="424">
        <f aca="true" t="shared" si="3" ref="G45:G58">D45*E45</f>
        <v>0</v>
      </c>
      <c r="H45" s="424">
        <f aca="true" t="shared" si="4" ref="H45:H58">F45*D45</f>
        <v>0</v>
      </c>
      <c r="I45" s="425">
        <f aca="true" t="shared" si="5" ref="I45:I58">H45+G45</f>
        <v>0</v>
      </c>
    </row>
    <row r="46" spans="1:9" ht="12.75" customHeight="1">
      <c r="A46" s="422">
        <v>24</v>
      </c>
      <c r="B46" s="428" t="s">
        <v>422</v>
      </c>
      <c r="C46" s="432" t="s">
        <v>104</v>
      </c>
      <c r="D46" s="424">
        <v>750</v>
      </c>
      <c r="E46" s="433"/>
      <c r="F46" s="433"/>
      <c r="G46" s="424">
        <f t="shared" si="3"/>
        <v>0</v>
      </c>
      <c r="H46" s="424">
        <f t="shared" si="4"/>
        <v>0</v>
      </c>
      <c r="I46" s="425">
        <f t="shared" si="5"/>
        <v>0</v>
      </c>
    </row>
    <row r="47" spans="1:9" ht="12.75" customHeight="1">
      <c r="A47" s="422">
        <v>25</v>
      </c>
      <c r="B47" s="428" t="s">
        <v>423</v>
      </c>
      <c r="C47" s="432" t="s">
        <v>104</v>
      </c>
      <c r="D47" s="424">
        <v>60</v>
      </c>
      <c r="E47" s="433"/>
      <c r="F47" s="433"/>
      <c r="G47" s="424">
        <f t="shared" si="3"/>
        <v>0</v>
      </c>
      <c r="H47" s="424">
        <f t="shared" si="4"/>
        <v>0</v>
      </c>
      <c r="I47" s="425">
        <f t="shared" si="5"/>
        <v>0</v>
      </c>
    </row>
    <row r="48" spans="1:9" ht="12.75" customHeight="1">
      <c r="A48" s="422">
        <v>26</v>
      </c>
      <c r="B48" s="428" t="s">
        <v>424</v>
      </c>
      <c r="C48" s="432" t="s">
        <v>104</v>
      </c>
      <c r="D48" s="424">
        <v>1200</v>
      </c>
      <c r="E48" s="433"/>
      <c r="F48" s="433"/>
      <c r="G48" s="424">
        <f t="shared" si="3"/>
        <v>0</v>
      </c>
      <c r="H48" s="424">
        <f t="shared" si="4"/>
        <v>0</v>
      </c>
      <c r="I48" s="425">
        <f t="shared" si="5"/>
        <v>0</v>
      </c>
    </row>
    <row r="49" spans="1:9" ht="12.75" customHeight="1">
      <c r="A49" s="422">
        <v>27</v>
      </c>
      <c r="B49" s="428" t="s">
        <v>425</v>
      </c>
      <c r="C49" s="432" t="s">
        <v>104</v>
      </c>
      <c r="D49" s="424">
        <v>100</v>
      </c>
      <c r="E49" s="433"/>
      <c r="F49" s="433"/>
      <c r="G49" s="424">
        <f t="shared" si="3"/>
        <v>0</v>
      </c>
      <c r="H49" s="424">
        <f t="shared" si="4"/>
        <v>0</v>
      </c>
      <c r="I49" s="425">
        <f t="shared" si="5"/>
        <v>0</v>
      </c>
    </row>
    <row r="50" spans="1:9" ht="12.75" customHeight="1">
      <c r="A50" s="422">
        <v>28</v>
      </c>
      <c r="B50" s="428" t="s">
        <v>426</v>
      </c>
      <c r="C50" s="432" t="s">
        <v>104</v>
      </c>
      <c r="D50" s="424">
        <v>50</v>
      </c>
      <c r="E50" s="433"/>
      <c r="F50" s="433"/>
      <c r="G50" s="424">
        <f t="shared" si="3"/>
        <v>0</v>
      </c>
      <c r="H50" s="424">
        <f t="shared" si="4"/>
        <v>0</v>
      </c>
      <c r="I50" s="425">
        <f t="shared" si="5"/>
        <v>0</v>
      </c>
    </row>
    <row r="51" spans="1:9" ht="12.75" customHeight="1">
      <c r="A51" s="422">
        <v>29</v>
      </c>
      <c r="B51" s="428" t="s">
        <v>427</v>
      </c>
      <c r="C51" s="432" t="s">
        <v>104</v>
      </c>
      <c r="D51" s="424">
        <v>300</v>
      </c>
      <c r="E51" s="433"/>
      <c r="F51" s="433"/>
      <c r="G51" s="424">
        <f t="shared" si="3"/>
        <v>0</v>
      </c>
      <c r="H51" s="424">
        <f t="shared" si="4"/>
        <v>0</v>
      </c>
      <c r="I51" s="425">
        <f t="shared" si="5"/>
        <v>0</v>
      </c>
    </row>
    <row r="52" spans="1:9" ht="12.75" customHeight="1">
      <c r="A52" s="422">
        <v>30</v>
      </c>
      <c r="B52" s="428" t="s">
        <v>428</v>
      </c>
      <c r="C52" s="432" t="s">
        <v>104</v>
      </c>
      <c r="D52" s="424">
        <v>65</v>
      </c>
      <c r="E52" s="433"/>
      <c r="F52" s="433"/>
      <c r="G52" s="424">
        <f t="shared" si="3"/>
        <v>0</v>
      </c>
      <c r="H52" s="424">
        <f t="shared" si="4"/>
        <v>0</v>
      </c>
      <c r="I52" s="425">
        <f t="shared" si="5"/>
        <v>0</v>
      </c>
    </row>
    <row r="53" spans="1:9" ht="12.75" customHeight="1">
      <c r="A53" s="422">
        <v>31</v>
      </c>
      <c r="B53" s="428" t="s">
        <v>429</v>
      </c>
      <c r="C53" s="432" t="s">
        <v>104</v>
      </c>
      <c r="D53" s="424">
        <v>35</v>
      </c>
      <c r="E53" s="433"/>
      <c r="F53" s="433"/>
      <c r="G53" s="424">
        <f t="shared" si="3"/>
        <v>0</v>
      </c>
      <c r="H53" s="424">
        <f t="shared" si="4"/>
        <v>0</v>
      </c>
      <c r="I53" s="425">
        <f t="shared" si="5"/>
        <v>0</v>
      </c>
    </row>
    <row r="54" spans="1:9" ht="12.75" customHeight="1">
      <c r="A54" s="422">
        <v>32</v>
      </c>
      <c r="B54" s="428" t="s">
        <v>430</v>
      </c>
      <c r="C54" s="432" t="s">
        <v>104</v>
      </c>
      <c r="D54" s="424">
        <v>45</v>
      </c>
      <c r="E54" s="433"/>
      <c r="F54" s="433"/>
      <c r="G54" s="424">
        <f t="shared" si="3"/>
        <v>0</v>
      </c>
      <c r="H54" s="424">
        <f t="shared" si="4"/>
        <v>0</v>
      </c>
      <c r="I54" s="425">
        <f t="shared" si="5"/>
        <v>0</v>
      </c>
    </row>
    <row r="55" spans="1:9" ht="12.75" customHeight="1">
      <c r="A55" s="422">
        <v>33</v>
      </c>
      <c r="B55" s="428" t="s">
        <v>431</v>
      </c>
      <c r="C55" s="432" t="s">
        <v>104</v>
      </c>
      <c r="D55" s="424">
        <v>35</v>
      </c>
      <c r="E55" s="433"/>
      <c r="F55" s="433"/>
      <c r="G55" s="424">
        <f t="shared" si="3"/>
        <v>0</v>
      </c>
      <c r="H55" s="424">
        <f t="shared" si="4"/>
        <v>0</v>
      </c>
      <c r="I55" s="425">
        <f t="shared" si="5"/>
        <v>0</v>
      </c>
    </row>
    <row r="56" spans="1:9" ht="12.75" customHeight="1">
      <c r="A56" s="422"/>
      <c r="B56" s="428" t="s">
        <v>432</v>
      </c>
      <c r="C56" s="432"/>
      <c r="D56" s="424"/>
      <c r="E56" s="433"/>
      <c r="F56" s="433"/>
      <c r="G56" s="424"/>
      <c r="H56" s="424">
        <f t="shared" si="4"/>
        <v>0</v>
      </c>
      <c r="I56" s="425">
        <f t="shared" si="5"/>
        <v>0</v>
      </c>
    </row>
    <row r="57" spans="1:9" ht="12.75" customHeight="1">
      <c r="A57" s="422">
        <v>34</v>
      </c>
      <c r="B57" s="428" t="s">
        <v>433</v>
      </c>
      <c r="C57" s="432" t="s">
        <v>104</v>
      </c>
      <c r="D57" s="424">
        <v>165</v>
      </c>
      <c r="E57" s="433"/>
      <c r="F57" s="433"/>
      <c r="G57" s="424">
        <f t="shared" si="3"/>
        <v>0</v>
      </c>
      <c r="H57" s="424">
        <f t="shared" si="4"/>
        <v>0</v>
      </c>
      <c r="I57" s="425">
        <f t="shared" si="5"/>
        <v>0</v>
      </c>
    </row>
    <row r="58" spans="1:9" ht="12.75" customHeight="1">
      <c r="A58" s="422">
        <v>35</v>
      </c>
      <c r="B58" s="428" t="s">
        <v>434</v>
      </c>
      <c r="C58" s="432" t="s">
        <v>104</v>
      </c>
      <c r="D58" s="424">
        <v>150</v>
      </c>
      <c r="E58" s="433"/>
      <c r="F58" s="433"/>
      <c r="G58" s="424">
        <f t="shared" si="3"/>
        <v>0</v>
      </c>
      <c r="H58" s="424">
        <f t="shared" si="4"/>
        <v>0</v>
      </c>
      <c r="I58" s="425">
        <f t="shared" si="5"/>
        <v>0</v>
      </c>
    </row>
    <row r="59" spans="1:9" ht="18.75" customHeight="1">
      <c r="A59" s="422">
        <v>36</v>
      </c>
      <c r="B59" s="428" t="s">
        <v>712</v>
      </c>
      <c r="C59" s="423" t="s">
        <v>713</v>
      </c>
      <c r="D59" s="434">
        <v>1</v>
      </c>
      <c r="E59" s="433"/>
      <c r="F59" s="433"/>
      <c r="G59" s="424">
        <f>D59*E59</f>
        <v>0</v>
      </c>
      <c r="H59" s="424">
        <f>F59*D59</f>
        <v>0</v>
      </c>
      <c r="I59" s="425">
        <f>H59+G59</f>
        <v>0</v>
      </c>
    </row>
    <row r="60" spans="1:9" ht="12.75" customHeight="1">
      <c r="A60" s="422">
        <v>37</v>
      </c>
      <c r="B60" s="428" t="s">
        <v>435</v>
      </c>
      <c r="C60" s="432" t="s">
        <v>104</v>
      </c>
      <c r="D60" s="434">
        <v>20</v>
      </c>
      <c r="E60" s="433"/>
      <c r="F60" s="433"/>
      <c r="G60" s="424">
        <f>D60*E60</f>
        <v>0</v>
      </c>
      <c r="H60" s="424">
        <f>F60*D60</f>
        <v>0</v>
      </c>
      <c r="I60" s="425">
        <f>H60+G60</f>
        <v>0</v>
      </c>
    </row>
    <row r="61" spans="1:9" ht="12.75" customHeight="1">
      <c r="A61" s="422">
        <v>38</v>
      </c>
      <c r="B61" s="428" t="s">
        <v>714</v>
      </c>
      <c r="C61" s="423" t="s">
        <v>713</v>
      </c>
      <c r="D61" s="434">
        <v>1</v>
      </c>
      <c r="E61" s="433"/>
      <c r="F61" s="433"/>
      <c r="G61" s="424">
        <f>D61*E61</f>
        <v>0</v>
      </c>
      <c r="H61" s="424">
        <f>F61*D61</f>
        <v>0</v>
      </c>
      <c r="I61" s="425">
        <f>H61+G61</f>
        <v>0</v>
      </c>
    </row>
    <row r="62" spans="1:9" ht="13.5" customHeight="1">
      <c r="A62" s="435"/>
      <c r="B62" s="430" t="s">
        <v>436</v>
      </c>
      <c r="C62" s="417"/>
      <c r="D62" s="418"/>
      <c r="E62" s="418"/>
      <c r="F62" s="418"/>
      <c r="G62" s="418"/>
      <c r="H62" s="418"/>
      <c r="I62" s="419"/>
    </row>
    <row r="63" spans="1:9" ht="13.5" customHeight="1">
      <c r="A63" s="422"/>
      <c r="B63" s="436" t="s">
        <v>438</v>
      </c>
      <c r="C63" s="437"/>
      <c r="D63" s="438"/>
      <c r="E63" s="438"/>
      <c r="F63" s="438"/>
      <c r="G63" s="438"/>
      <c r="H63" s="438"/>
      <c r="I63" s="439"/>
    </row>
    <row r="64" spans="1:9" ht="12.75" customHeight="1">
      <c r="A64" s="800"/>
      <c r="B64" s="786" t="s">
        <v>439</v>
      </c>
      <c r="C64" s="786"/>
      <c r="D64" s="786"/>
      <c r="E64" s="786"/>
      <c r="F64" s="786"/>
      <c r="G64" s="786"/>
      <c r="H64" s="786"/>
      <c r="I64" s="787"/>
    </row>
    <row r="65" spans="1:9" ht="51" customHeight="1">
      <c r="A65" s="800"/>
      <c r="B65" s="790"/>
      <c r="C65" s="790"/>
      <c r="D65" s="790"/>
      <c r="E65" s="790"/>
      <c r="F65" s="790"/>
      <c r="G65" s="790"/>
      <c r="H65" s="790"/>
      <c r="I65" s="791"/>
    </row>
    <row r="66" spans="1:9" ht="12.75" customHeight="1">
      <c r="A66" s="422">
        <v>39</v>
      </c>
      <c r="B66" s="428" t="s">
        <v>440</v>
      </c>
      <c r="C66" s="432" t="s">
        <v>104</v>
      </c>
      <c r="D66" s="424">
        <v>80</v>
      </c>
      <c r="E66" s="433"/>
      <c r="F66" s="424"/>
      <c r="G66" s="424">
        <f>D66*E66</f>
        <v>0</v>
      </c>
      <c r="H66" s="424">
        <f>F66*D66</f>
        <v>0</v>
      </c>
      <c r="I66" s="425">
        <f>H66+G66</f>
        <v>0</v>
      </c>
    </row>
    <row r="67" spans="1:9" ht="12.75" customHeight="1">
      <c r="A67" s="422">
        <v>40</v>
      </c>
      <c r="B67" s="428" t="s">
        <v>441</v>
      </c>
      <c r="C67" s="432" t="s">
        <v>104</v>
      </c>
      <c r="D67" s="424">
        <v>30</v>
      </c>
      <c r="E67" s="433"/>
      <c r="F67" s="424"/>
      <c r="G67" s="424">
        <f aca="true" t="shared" si="6" ref="G67:G72">D67*E67</f>
        <v>0</v>
      </c>
      <c r="H67" s="424">
        <f aca="true" t="shared" si="7" ref="H67:H72">F67*D67</f>
        <v>0</v>
      </c>
      <c r="I67" s="425">
        <f aca="true" t="shared" si="8" ref="I67:I72">H67+G67</f>
        <v>0</v>
      </c>
    </row>
    <row r="68" spans="1:9" ht="12.75" customHeight="1">
      <c r="A68" s="422">
        <v>41</v>
      </c>
      <c r="B68" s="428" t="s">
        <v>442</v>
      </c>
      <c r="C68" s="432" t="s">
        <v>104</v>
      </c>
      <c r="D68" s="424">
        <v>20</v>
      </c>
      <c r="E68" s="433"/>
      <c r="F68" s="424"/>
      <c r="G68" s="424">
        <f t="shared" si="6"/>
        <v>0</v>
      </c>
      <c r="H68" s="424">
        <f t="shared" si="7"/>
        <v>0</v>
      </c>
      <c r="I68" s="425">
        <f t="shared" si="8"/>
        <v>0</v>
      </c>
    </row>
    <row r="69" spans="1:9" ht="12.75" customHeight="1">
      <c r="A69" s="422">
        <v>42</v>
      </c>
      <c r="B69" s="428" t="s">
        <v>443</v>
      </c>
      <c r="C69" s="432" t="s">
        <v>104</v>
      </c>
      <c r="D69" s="424">
        <v>10</v>
      </c>
      <c r="E69" s="433"/>
      <c r="F69" s="433"/>
      <c r="G69" s="424">
        <f t="shared" si="6"/>
        <v>0</v>
      </c>
      <c r="H69" s="424">
        <f t="shared" si="7"/>
        <v>0</v>
      </c>
      <c r="I69" s="425">
        <f t="shared" si="8"/>
        <v>0</v>
      </c>
    </row>
    <row r="70" spans="1:9" ht="12.75" customHeight="1">
      <c r="A70" s="422">
        <v>43</v>
      </c>
      <c r="B70" s="428" t="s">
        <v>444</v>
      </c>
      <c r="C70" s="432" t="s">
        <v>104</v>
      </c>
      <c r="D70" s="424">
        <v>40</v>
      </c>
      <c r="E70" s="433"/>
      <c r="F70" s="433"/>
      <c r="G70" s="424">
        <f t="shared" si="6"/>
        <v>0</v>
      </c>
      <c r="H70" s="424">
        <f t="shared" si="7"/>
        <v>0</v>
      </c>
      <c r="I70" s="425">
        <f t="shared" si="8"/>
        <v>0</v>
      </c>
    </row>
    <row r="71" spans="1:9" ht="12.75" customHeight="1">
      <c r="A71" s="422">
        <v>44</v>
      </c>
      <c r="B71" s="428" t="s">
        <v>445</v>
      </c>
      <c r="C71" s="432" t="s">
        <v>104</v>
      </c>
      <c r="D71" s="424">
        <v>50</v>
      </c>
      <c r="E71" s="433"/>
      <c r="F71" s="433"/>
      <c r="G71" s="424">
        <f t="shared" si="6"/>
        <v>0</v>
      </c>
      <c r="H71" s="424">
        <f t="shared" si="7"/>
        <v>0</v>
      </c>
      <c r="I71" s="425">
        <f t="shared" si="8"/>
        <v>0</v>
      </c>
    </row>
    <row r="72" spans="1:9" ht="31.5">
      <c r="A72" s="422">
        <v>45</v>
      </c>
      <c r="B72" s="428" t="s">
        <v>715</v>
      </c>
      <c r="C72" s="423" t="s">
        <v>713</v>
      </c>
      <c r="D72" s="434">
        <v>1</v>
      </c>
      <c r="E72" s="433"/>
      <c r="F72" s="433"/>
      <c r="G72" s="424">
        <f t="shared" si="6"/>
        <v>0</v>
      </c>
      <c r="H72" s="424">
        <f t="shared" si="7"/>
        <v>0</v>
      </c>
      <c r="I72" s="425">
        <f t="shared" si="8"/>
        <v>0</v>
      </c>
    </row>
    <row r="73" spans="1:9" ht="27.75" customHeight="1">
      <c r="A73" s="422"/>
      <c r="B73" s="784" t="s">
        <v>447</v>
      </c>
      <c r="C73" s="784"/>
      <c r="D73" s="784"/>
      <c r="E73" s="784"/>
      <c r="F73" s="784"/>
      <c r="G73" s="784"/>
      <c r="H73" s="784"/>
      <c r="I73" s="785"/>
    </row>
    <row r="74" spans="1:9" ht="12.75" customHeight="1">
      <c r="A74" s="422">
        <v>46</v>
      </c>
      <c r="B74" s="440" t="s">
        <v>448</v>
      </c>
      <c r="C74" s="423" t="s">
        <v>105</v>
      </c>
      <c r="D74" s="441">
        <v>8</v>
      </c>
      <c r="E74" s="433"/>
      <c r="F74" s="433"/>
      <c r="G74" s="424">
        <f>D74*E74</f>
        <v>0</v>
      </c>
      <c r="H74" s="424">
        <f>F74*D74</f>
        <v>0</v>
      </c>
      <c r="I74" s="425">
        <f>H74+G74</f>
        <v>0</v>
      </c>
    </row>
    <row r="75" spans="1:9" ht="12.75" customHeight="1">
      <c r="A75" s="422">
        <v>47</v>
      </c>
      <c r="B75" s="440" t="s">
        <v>449</v>
      </c>
      <c r="C75" s="432" t="s">
        <v>105</v>
      </c>
      <c r="D75" s="441">
        <v>4</v>
      </c>
      <c r="E75" s="433"/>
      <c r="F75" s="433"/>
      <c r="G75" s="424">
        <f aca="true" t="shared" si="9" ref="G75:G86">D75*E75</f>
        <v>0</v>
      </c>
      <c r="H75" s="424">
        <f aca="true" t="shared" si="10" ref="H75:H86">F75*D75</f>
        <v>0</v>
      </c>
      <c r="I75" s="425">
        <f aca="true" t="shared" si="11" ref="I75:I86">H75+G75</f>
        <v>0</v>
      </c>
    </row>
    <row r="76" spans="1:9" ht="12.75" customHeight="1">
      <c r="A76" s="422">
        <v>48</v>
      </c>
      <c r="B76" s="440" t="s">
        <v>450</v>
      </c>
      <c r="C76" s="432" t="s">
        <v>105</v>
      </c>
      <c r="D76" s="441">
        <v>2</v>
      </c>
      <c r="E76" s="433"/>
      <c r="F76" s="433"/>
      <c r="G76" s="424">
        <f t="shared" si="9"/>
        <v>0</v>
      </c>
      <c r="H76" s="424">
        <f t="shared" si="10"/>
        <v>0</v>
      </c>
      <c r="I76" s="425">
        <f t="shared" si="11"/>
        <v>0</v>
      </c>
    </row>
    <row r="77" spans="1:9" ht="12.75" customHeight="1">
      <c r="A77" s="422">
        <v>49</v>
      </c>
      <c r="B77" s="440" t="s">
        <v>451</v>
      </c>
      <c r="C77" s="432" t="s">
        <v>105</v>
      </c>
      <c r="D77" s="441">
        <v>5</v>
      </c>
      <c r="E77" s="433"/>
      <c r="F77" s="433"/>
      <c r="G77" s="424">
        <f t="shared" si="9"/>
        <v>0</v>
      </c>
      <c r="H77" s="424">
        <f t="shared" si="10"/>
        <v>0</v>
      </c>
      <c r="I77" s="425">
        <f t="shared" si="11"/>
        <v>0</v>
      </c>
    </row>
    <row r="78" spans="1:9" ht="12.75" customHeight="1">
      <c r="A78" s="422">
        <v>50</v>
      </c>
      <c r="B78" s="440" t="s">
        <v>452</v>
      </c>
      <c r="C78" s="432" t="s">
        <v>105</v>
      </c>
      <c r="D78" s="441">
        <v>5</v>
      </c>
      <c r="E78" s="433"/>
      <c r="F78" s="433"/>
      <c r="G78" s="424">
        <f t="shared" si="9"/>
        <v>0</v>
      </c>
      <c r="H78" s="424">
        <f t="shared" si="10"/>
        <v>0</v>
      </c>
      <c r="I78" s="425">
        <f t="shared" si="11"/>
        <v>0</v>
      </c>
    </row>
    <row r="79" spans="1:9" ht="12.75" customHeight="1">
      <c r="A79" s="422">
        <v>51</v>
      </c>
      <c r="B79" s="440" t="s">
        <v>453</v>
      </c>
      <c r="C79" s="432" t="s">
        <v>105</v>
      </c>
      <c r="D79" s="441">
        <v>1</v>
      </c>
      <c r="E79" s="433"/>
      <c r="F79" s="433"/>
      <c r="G79" s="424">
        <f t="shared" si="9"/>
        <v>0</v>
      </c>
      <c r="H79" s="424">
        <f t="shared" si="10"/>
        <v>0</v>
      </c>
      <c r="I79" s="425">
        <f t="shared" si="11"/>
        <v>0</v>
      </c>
    </row>
    <row r="80" spans="1:9" ht="12.75" customHeight="1">
      <c r="A80" s="422">
        <v>52</v>
      </c>
      <c r="B80" s="440" t="s">
        <v>454</v>
      </c>
      <c r="C80" s="432" t="s">
        <v>105</v>
      </c>
      <c r="D80" s="441">
        <v>2</v>
      </c>
      <c r="E80" s="433"/>
      <c r="F80" s="433"/>
      <c r="G80" s="424">
        <f t="shared" si="9"/>
        <v>0</v>
      </c>
      <c r="H80" s="424">
        <f t="shared" si="10"/>
        <v>0</v>
      </c>
      <c r="I80" s="425">
        <f t="shared" si="11"/>
        <v>0</v>
      </c>
    </row>
    <row r="81" spans="1:9" ht="12.75" customHeight="1">
      <c r="A81" s="422">
        <v>53</v>
      </c>
      <c r="B81" s="440" t="s">
        <v>455</v>
      </c>
      <c r="C81" s="432" t="s">
        <v>105</v>
      </c>
      <c r="D81" s="441">
        <v>2</v>
      </c>
      <c r="E81" s="433"/>
      <c r="F81" s="433"/>
      <c r="G81" s="424">
        <f t="shared" si="9"/>
        <v>0</v>
      </c>
      <c r="H81" s="424">
        <f t="shared" si="10"/>
        <v>0</v>
      </c>
      <c r="I81" s="425">
        <f t="shared" si="11"/>
        <v>0</v>
      </c>
    </row>
    <row r="82" spans="1:9" ht="15.75">
      <c r="A82" s="422">
        <v>54</v>
      </c>
      <c r="B82" s="440" t="s">
        <v>456</v>
      </c>
      <c r="C82" s="432" t="s">
        <v>105</v>
      </c>
      <c r="D82" s="441">
        <v>8</v>
      </c>
      <c r="E82" s="433"/>
      <c r="F82" s="433"/>
      <c r="G82" s="424">
        <f t="shared" si="9"/>
        <v>0</v>
      </c>
      <c r="H82" s="424">
        <f t="shared" si="10"/>
        <v>0</v>
      </c>
      <c r="I82" s="425">
        <f t="shared" si="11"/>
        <v>0</v>
      </c>
    </row>
    <row r="83" spans="1:9" ht="18.75" customHeight="1">
      <c r="A83" s="422">
        <v>55</v>
      </c>
      <c r="B83" s="440" t="s">
        <v>457</v>
      </c>
      <c r="C83" s="432" t="s">
        <v>105</v>
      </c>
      <c r="D83" s="441">
        <v>7</v>
      </c>
      <c r="E83" s="433"/>
      <c r="F83" s="433"/>
      <c r="G83" s="424">
        <f t="shared" si="9"/>
        <v>0</v>
      </c>
      <c r="H83" s="424">
        <f t="shared" si="10"/>
        <v>0</v>
      </c>
      <c r="I83" s="425">
        <f t="shared" si="11"/>
        <v>0</v>
      </c>
    </row>
    <row r="84" spans="1:9" ht="12.75" customHeight="1">
      <c r="A84" s="422">
        <v>56</v>
      </c>
      <c r="B84" s="440" t="s">
        <v>458</v>
      </c>
      <c r="C84" s="432" t="s">
        <v>105</v>
      </c>
      <c r="D84" s="441">
        <v>6</v>
      </c>
      <c r="E84" s="433"/>
      <c r="F84" s="433"/>
      <c r="G84" s="424">
        <f t="shared" si="9"/>
        <v>0</v>
      </c>
      <c r="H84" s="424">
        <f t="shared" si="10"/>
        <v>0</v>
      </c>
      <c r="I84" s="425">
        <f t="shared" si="11"/>
        <v>0</v>
      </c>
    </row>
    <row r="85" spans="1:9" ht="12.75" customHeight="1">
      <c r="A85" s="422">
        <v>57</v>
      </c>
      <c r="B85" s="440" t="s">
        <v>459</v>
      </c>
      <c r="C85" s="432" t="s">
        <v>105</v>
      </c>
      <c r="D85" s="441">
        <v>25</v>
      </c>
      <c r="E85" s="433"/>
      <c r="F85" s="433"/>
      <c r="G85" s="424">
        <f t="shared" si="9"/>
        <v>0</v>
      </c>
      <c r="H85" s="424">
        <f t="shared" si="10"/>
        <v>0</v>
      </c>
      <c r="I85" s="425">
        <f t="shared" si="11"/>
        <v>0</v>
      </c>
    </row>
    <row r="86" spans="1:9" ht="12.75" customHeight="1">
      <c r="A86" s="422">
        <v>58</v>
      </c>
      <c r="B86" s="440" t="s">
        <v>460</v>
      </c>
      <c r="C86" s="432" t="s">
        <v>105</v>
      </c>
      <c r="D86" s="441">
        <v>1</v>
      </c>
      <c r="E86" s="433"/>
      <c r="F86" s="433"/>
      <c r="G86" s="424">
        <f t="shared" si="9"/>
        <v>0</v>
      </c>
      <c r="H86" s="424">
        <f t="shared" si="10"/>
        <v>0</v>
      </c>
      <c r="I86" s="425">
        <f t="shared" si="11"/>
        <v>0</v>
      </c>
    </row>
    <row r="87" spans="1:9" ht="12.75" customHeight="1">
      <c r="A87" s="422"/>
      <c r="B87" s="442" t="s">
        <v>461</v>
      </c>
      <c r="C87" s="443"/>
      <c r="D87" s="418"/>
      <c r="E87" s="444"/>
      <c r="F87" s="444"/>
      <c r="G87" s="445"/>
      <c r="H87" s="445"/>
      <c r="I87" s="446"/>
    </row>
    <row r="88" spans="1:9" ht="13.5" customHeight="1">
      <c r="A88" s="422"/>
      <c r="B88" s="447" t="s">
        <v>463</v>
      </c>
      <c r="C88" s="417"/>
      <c r="D88" s="418"/>
      <c r="E88" s="418"/>
      <c r="F88" s="418"/>
      <c r="G88" s="418"/>
      <c r="H88" s="418"/>
      <c r="I88" s="448"/>
    </row>
    <row r="89" spans="1:9" ht="12.75" customHeight="1">
      <c r="A89" s="800"/>
      <c r="B89" s="784" t="s">
        <v>464</v>
      </c>
      <c r="C89" s="784"/>
      <c r="D89" s="784"/>
      <c r="E89" s="784"/>
      <c r="F89" s="784"/>
      <c r="G89" s="784"/>
      <c r="H89" s="784"/>
      <c r="I89" s="785"/>
    </row>
    <row r="90" spans="1:9" ht="17.25" customHeight="1">
      <c r="A90" s="800"/>
      <c r="B90" s="784"/>
      <c r="C90" s="784"/>
      <c r="D90" s="784"/>
      <c r="E90" s="784"/>
      <c r="F90" s="784"/>
      <c r="G90" s="784"/>
      <c r="H90" s="784"/>
      <c r="I90" s="785"/>
    </row>
    <row r="91" spans="1:9" ht="12.75" customHeight="1">
      <c r="A91" s="449">
        <v>59</v>
      </c>
      <c r="B91" s="450" t="s">
        <v>465</v>
      </c>
      <c r="C91" s="432" t="s">
        <v>104</v>
      </c>
      <c r="D91" s="424">
        <v>200</v>
      </c>
      <c r="E91" s="424"/>
      <c r="F91" s="424"/>
      <c r="G91" s="424">
        <f>D91*E91</f>
        <v>0</v>
      </c>
      <c r="H91" s="424">
        <f>F91*D91</f>
        <v>0</v>
      </c>
      <c r="I91" s="425">
        <f>H91+G91</f>
        <v>0</v>
      </c>
    </row>
    <row r="92" spans="1:9" ht="12.75" customHeight="1">
      <c r="A92" s="449">
        <v>60</v>
      </c>
      <c r="B92" s="450" t="s">
        <v>466</v>
      </c>
      <c r="C92" s="432" t="s">
        <v>104</v>
      </c>
      <c r="D92" s="424">
        <v>20</v>
      </c>
      <c r="E92" s="424"/>
      <c r="F92" s="424"/>
      <c r="G92" s="424">
        <f>D92*E92</f>
        <v>0</v>
      </c>
      <c r="H92" s="424">
        <f>F92*D92</f>
        <v>0</v>
      </c>
      <c r="I92" s="425">
        <f>H92+G92</f>
        <v>0</v>
      </c>
    </row>
    <row r="93" spans="1:9" ht="27.75" customHeight="1">
      <c r="A93" s="449">
        <v>61</v>
      </c>
      <c r="B93" s="450" t="s">
        <v>716</v>
      </c>
      <c r="C93" s="432" t="s">
        <v>713</v>
      </c>
      <c r="D93" s="424">
        <v>1</v>
      </c>
      <c r="E93" s="424"/>
      <c r="F93" s="424"/>
      <c r="G93" s="424">
        <f>D93*E93</f>
        <v>0</v>
      </c>
      <c r="H93" s="424">
        <f>F93*D93</f>
        <v>0</v>
      </c>
      <c r="I93" s="425">
        <f>H93+G93</f>
        <v>0</v>
      </c>
    </row>
    <row r="94" spans="1:9" ht="12.75" customHeight="1">
      <c r="A94" s="415"/>
      <c r="B94" s="451" t="s">
        <v>467</v>
      </c>
      <c r="C94" s="443"/>
      <c r="D94" s="418"/>
      <c r="E94" s="445"/>
      <c r="F94" s="445"/>
      <c r="G94" s="452"/>
      <c r="H94" s="452"/>
      <c r="I94" s="453"/>
    </row>
    <row r="95" spans="1:9" ht="13.5" customHeight="1">
      <c r="A95" s="422"/>
      <c r="B95" s="447" t="s">
        <v>469</v>
      </c>
      <c r="C95" s="417"/>
      <c r="D95" s="418"/>
      <c r="E95" s="418"/>
      <c r="F95" s="418"/>
      <c r="G95" s="418"/>
      <c r="H95" s="418"/>
      <c r="I95" s="419"/>
    </row>
    <row r="96" spans="1:9" ht="12.75" customHeight="1">
      <c r="A96" s="800"/>
      <c r="B96" s="784" t="s">
        <v>1077</v>
      </c>
      <c r="C96" s="784"/>
      <c r="D96" s="784"/>
      <c r="E96" s="784"/>
      <c r="F96" s="784"/>
      <c r="G96" s="784"/>
      <c r="H96" s="784"/>
      <c r="I96" s="785"/>
    </row>
    <row r="97" spans="1:9" ht="18" customHeight="1">
      <c r="A97" s="800"/>
      <c r="B97" s="784"/>
      <c r="C97" s="784"/>
      <c r="D97" s="784"/>
      <c r="E97" s="784"/>
      <c r="F97" s="784"/>
      <c r="G97" s="784"/>
      <c r="H97" s="784"/>
      <c r="I97" s="785"/>
    </row>
    <row r="98" spans="1:9" ht="12.75" customHeight="1">
      <c r="A98" s="449">
        <v>62</v>
      </c>
      <c r="B98" s="450" t="s">
        <v>1078</v>
      </c>
      <c r="C98" s="432" t="s">
        <v>104</v>
      </c>
      <c r="D98" s="424">
        <v>170</v>
      </c>
      <c r="E98" s="433"/>
      <c r="F98" s="433"/>
      <c r="G98" s="424">
        <f>D98*E98</f>
        <v>0</v>
      </c>
      <c r="H98" s="424">
        <f>F98*D98</f>
        <v>0</v>
      </c>
      <c r="I98" s="425">
        <f>H98+G98</f>
        <v>0</v>
      </c>
    </row>
    <row r="99" spans="1:9" ht="12.75" customHeight="1">
      <c r="A99" s="449">
        <v>63</v>
      </c>
      <c r="B99" s="450" t="s">
        <v>1079</v>
      </c>
      <c r="C99" s="432" t="s">
        <v>104</v>
      </c>
      <c r="D99" s="424">
        <v>60</v>
      </c>
      <c r="E99" s="433"/>
      <c r="F99" s="433"/>
      <c r="G99" s="424">
        <f>D99*E99</f>
        <v>0</v>
      </c>
      <c r="H99" s="424">
        <f>F99*D99</f>
        <v>0</v>
      </c>
      <c r="I99" s="425">
        <f>H99+G99</f>
        <v>0</v>
      </c>
    </row>
    <row r="100" spans="1:9" ht="12.75" customHeight="1">
      <c r="A100" s="449">
        <v>64</v>
      </c>
      <c r="B100" s="450" t="s">
        <v>1080</v>
      </c>
      <c r="C100" s="432" t="s">
        <v>104</v>
      </c>
      <c r="D100" s="424">
        <v>20</v>
      </c>
      <c r="E100" s="433"/>
      <c r="F100" s="433"/>
      <c r="G100" s="424">
        <f>D100*E100</f>
        <v>0</v>
      </c>
      <c r="H100" s="424">
        <f>F100*D100</f>
        <v>0</v>
      </c>
      <c r="I100" s="425">
        <f>H100+G100</f>
        <v>0</v>
      </c>
    </row>
    <row r="101" spans="1:9" ht="13.5" customHeight="1">
      <c r="A101" s="454"/>
      <c r="B101" s="436" t="s">
        <v>1082</v>
      </c>
      <c r="C101" s="437"/>
      <c r="D101" s="438"/>
      <c r="E101" s="438"/>
      <c r="F101" s="438"/>
      <c r="G101" s="438"/>
      <c r="H101" s="438"/>
      <c r="I101" s="439"/>
    </row>
    <row r="102" spans="1:9" ht="24.75" customHeight="1">
      <c r="A102" s="449">
        <v>65</v>
      </c>
      <c r="B102" s="450" t="s">
        <v>1083</v>
      </c>
      <c r="C102" s="432" t="s">
        <v>104</v>
      </c>
      <c r="D102" s="424">
        <v>110</v>
      </c>
      <c r="E102" s="433"/>
      <c r="F102" s="433"/>
      <c r="G102" s="424">
        <f aca="true" t="shared" si="12" ref="G102:G108">D102*E102</f>
        <v>0</v>
      </c>
      <c r="H102" s="424">
        <f aca="true" t="shared" si="13" ref="H102:H108">F102*D102</f>
        <v>0</v>
      </c>
      <c r="I102" s="425">
        <f aca="true" t="shared" si="14" ref="I102:I108">H102+G102</f>
        <v>0</v>
      </c>
    </row>
    <row r="103" spans="1:9" ht="26.25" customHeight="1">
      <c r="A103" s="449">
        <v>66</v>
      </c>
      <c r="B103" s="450" t="s">
        <v>1084</v>
      </c>
      <c r="C103" s="432" t="s">
        <v>104</v>
      </c>
      <c r="D103" s="424">
        <v>25</v>
      </c>
      <c r="E103" s="433"/>
      <c r="F103" s="433"/>
      <c r="G103" s="424">
        <f t="shared" si="12"/>
        <v>0</v>
      </c>
      <c r="H103" s="424">
        <f t="shared" si="13"/>
        <v>0</v>
      </c>
      <c r="I103" s="425">
        <f t="shared" si="14"/>
        <v>0</v>
      </c>
    </row>
    <row r="104" spans="1:9" ht="12.75" customHeight="1">
      <c r="A104" s="449">
        <v>67</v>
      </c>
      <c r="B104" s="450" t="s">
        <v>1085</v>
      </c>
      <c r="C104" s="432" t="s">
        <v>104</v>
      </c>
      <c r="D104" s="424">
        <v>60</v>
      </c>
      <c r="E104" s="433"/>
      <c r="F104" s="433"/>
      <c r="G104" s="424">
        <f t="shared" si="12"/>
        <v>0</v>
      </c>
      <c r="H104" s="424">
        <f t="shared" si="13"/>
        <v>0</v>
      </c>
      <c r="I104" s="425">
        <f t="shared" si="14"/>
        <v>0</v>
      </c>
    </row>
    <row r="105" spans="1:9" ht="12.75" customHeight="1">
      <c r="A105" s="449">
        <v>68</v>
      </c>
      <c r="B105" s="450" t="s">
        <v>1086</v>
      </c>
      <c r="C105" s="432" t="s">
        <v>104</v>
      </c>
      <c r="D105" s="424">
        <v>60</v>
      </c>
      <c r="E105" s="433"/>
      <c r="F105" s="433"/>
      <c r="G105" s="424">
        <f t="shared" si="12"/>
        <v>0</v>
      </c>
      <c r="H105" s="424">
        <f t="shared" si="13"/>
        <v>0</v>
      </c>
      <c r="I105" s="425">
        <f t="shared" si="14"/>
        <v>0</v>
      </c>
    </row>
    <row r="106" spans="1:9" ht="12.75" customHeight="1">
      <c r="A106" s="449">
        <v>69</v>
      </c>
      <c r="B106" s="450" t="s">
        <v>1087</v>
      </c>
      <c r="C106" s="432" t="s">
        <v>713</v>
      </c>
      <c r="D106" s="424">
        <v>1</v>
      </c>
      <c r="E106" s="433"/>
      <c r="F106" s="433"/>
      <c r="G106" s="424">
        <f t="shared" si="12"/>
        <v>0</v>
      </c>
      <c r="H106" s="424">
        <f t="shared" si="13"/>
        <v>0</v>
      </c>
      <c r="I106" s="425">
        <f t="shared" si="14"/>
        <v>0</v>
      </c>
    </row>
    <row r="107" spans="1:9" ht="12.75" customHeight="1">
      <c r="A107" s="449">
        <v>70</v>
      </c>
      <c r="B107" s="450" t="s">
        <v>1088</v>
      </c>
      <c r="C107" s="432" t="s">
        <v>713</v>
      </c>
      <c r="D107" s="424">
        <v>1</v>
      </c>
      <c r="E107" s="433"/>
      <c r="F107" s="433"/>
      <c r="G107" s="424">
        <f t="shared" si="12"/>
        <v>0</v>
      </c>
      <c r="H107" s="424">
        <f t="shared" si="13"/>
        <v>0</v>
      </c>
      <c r="I107" s="425">
        <f t="shared" si="14"/>
        <v>0</v>
      </c>
    </row>
    <row r="108" spans="1:9" ht="12.75" customHeight="1">
      <c r="A108" s="455">
        <v>71</v>
      </c>
      <c r="B108" s="456" t="s">
        <v>1089</v>
      </c>
      <c r="C108" s="432" t="s">
        <v>713</v>
      </c>
      <c r="D108" s="457">
        <v>1</v>
      </c>
      <c r="E108" s="458"/>
      <c r="F108" s="458"/>
      <c r="G108" s="424">
        <f t="shared" si="12"/>
        <v>0</v>
      </c>
      <c r="H108" s="424">
        <f t="shared" si="13"/>
        <v>0</v>
      </c>
      <c r="I108" s="425">
        <f t="shared" si="14"/>
        <v>0</v>
      </c>
    </row>
    <row r="109" spans="1:9" ht="12.75" customHeight="1">
      <c r="A109" s="459"/>
      <c r="B109" s="460" t="s">
        <v>1090</v>
      </c>
      <c r="C109" s="461"/>
      <c r="D109" s="462"/>
      <c r="E109" s="463"/>
      <c r="F109" s="463"/>
      <c r="G109" s="462"/>
      <c r="H109" s="462"/>
      <c r="I109" s="464"/>
    </row>
    <row r="110" spans="1:9" ht="39.75" customHeight="1">
      <c r="A110" s="465"/>
      <c r="B110" s="431" t="s">
        <v>1091</v>
      </c>
      <c r="C110" s="466"/>
      <c r="D110" s="467"/>
      <c r="E110" s="468"/>
      <c r="F110" s="468"/>
      <c r="G110" s="467"/>
      <c r="H110" s="467"/>
      <c r="I110" s="469"/>
    </row>
    <row r="111" spans="1:9" ht="12.75" customHeight="1">
      <c r="A111" s="470"/>
      <c r="B111" s="471" t="s">
        <v>102</v>
      </c>
      <c r="C111" s="472"/>
      <c r="D111" s="418"/>
      <c r="E111" s="418"/>
      <c r="F111" s="418"/>
      <c r="G111" s="473"/>
      <c r="H111" s="473"/>
      <c r="I111" s="481">
        <f>SUM(I6:I108)</f>
        <v>0</v>
      </c>
    </row>
    <row r="112" spans="1:9" ht="15.75">
      <c r="A112" s="474"/>
      <c r="B112" s="475" t="s">
        <v>1092</v>
      </c>
      <c r="C112" s="476"/>
      <c r="D112" s="401"/>
      <c r="E112" s="401"/>
      <c r="F112" s="401"/>
      <c r="G112" s="401"/>
      <c r="H112" s="401"/>
      <c r="I112" s="388"/>
    </row>
    <row r="113" spans="1:9" ht="189">
      <c r="A113" s="477"/>
      <c r="B113" s="421" t="s">
        <v>1094</v>
      </c>
      <c r="C113" s="478"/>
      <c r="D113" s="479"/>
      <c r="E113" s="479"/>
      <c r="F113" s="479"/>
      <c r="G113" s="479"/>
      <c r="H113" s="479"/>
      <c r="I113" s="480"/>
    </row>
    <row r="114" spans="1:9" ht="95.25" thickBot="1">
      <c r="A114" s="548"/>
      <c r="B114" s="549" t="s">
        <v>1095</v>
      </c>
      <c r="C114" s="39"/>
      <c r="D114" s="45"/>
      <c r="E114" s="45"/>
      <c r="F114" s="45"/>
      <c r="G114" s="45"/>
      <c r="H114" s="45"/>
      <c r="I114" s="47"/>
    </row>
  </sheetData>
  <mergeCells count="17">
    <mergeCell ref="A96:A97"/>
    <mergeCell ref="A64:A65"/>
    <mergeCell ref="A89:A90"/>
    <mergeCell ref="B6:I8"/>
    <mergeCell ref="A41:A43"/>
    <mergeCell ref="A13:A17"/>
    <mergeCell ref="A4:A8"/>
    <mergeCell ref="E1:F1"/>
    <mergeCell ref="G1:H1"/>
    <mergeCell ref="D1:D2"/>
    <mergeCell ref="B96:I97"/>
    <mergeCell ref="B13:I17"/>
    <mergeCell ref="B41:I43"/>
    <mergeCell ref="B64:I65"/>
    <mergeCell ref="B73:I73"/>
    <mergeCell ref="B89:I90"/>
    <mergeCell ref="B4:I5"/>
  </mergeCells>
  <printOptions horizontalCentered="1"/>
  <pageMargins left="0.5905511811023623" right="0.5905511811023623" top="0.7874015748031497" bottom="0.7874015748031497" header="0.5118110236220472" footer="0.5118110236220472"/>
  <pageSetup firstPageNumber="1" useFirstPageNumber="1" fitToHeight="0" fitToWidth="1" horizontalDpi="300" verticalDpi="300" orientation="landscape" paperSize="9" scale="97" r:id="rId2"/>
  <headerFooter alignWithMargins="0">
    <oddFooter>&amp;L&amp;"Arial CE,Kurzíva"&amp;8DOKUMENTACE PRO PROVEDENÍ STAVBY 09/2006&amp;R&amp;"Arial CE,Kurzíva"&amp;8&amp;A  &amp;P/&amp;N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0">
      <selection activeCell="E21" sqref="E2:E21"/>
    </sheetView>
  </sheetViews>
  <sheetFormatPr defaultColWidth="9.00390625" defaultRowHeight="12.75"/>
  <cols>
    <col min="1" max="2" width="9.125" style="22" customWidth="1"/>
    <col min="3" max="3" width="39.00390625" style="22" customWidth="1"/>
    <col min="4" max="4" width="9.125" style="22" customWidth="1"/>
    <col min="5" max="5" width="14.25390625" style="22" customWidth="1"/>
    <col min="6" max="6" width="13.875" style="22" customWidth="1"/>
    <col min="7" max="16384" width="9.125" style="22" customWidth="1"/>
  </cols>
  <sheetData>
    <row r="1" spans="1:6" ht="15.75">
      <c r="A1" s="516" t="s">
        <v>806</v>
      </c>
      <c r="B1" s="517" t="s">
        <v>723</v>
      </c>
      <c r="C1" s="517" t="s">
        <v>724</v>
      </c>
      <c r="D1" s="518" t="s">
        <v>722</v>
      </c>
      <c r="E1" s="518" t="s">
        <v>725</v>
      </c>
      <c r="F1" s="519" t="s">
        <v>193</v>
      </c>
    </row>
    <row r="2" spans="1:6" ht="48.75" customHeight="1">
      <c r="A2" s="68">
        <v>1</v>
      </c>
      <c r="B2" s="93" t="s">
        <v>726</v>
      </c>
      <c r="C2" s="520" t="s">
        <v>759</v>
      </c>
      <c r="D2" s="26">
        <v>1</v>
      </c>
      <c r="E2" s="521"/>
      <c r="F2" s="522">
        <f aca="true" t="shared" si="0" ref="F2:F21">D2*E2</f>
        <v>0</v>
      </c>
    </row>
    <row r="3" spans="1:6" ht="47.25">
      <c r="A3" s="68">
        <v>2</v>
      </c>
      <c r="B3" s="93" t="s">
        <v>727</v>
      </c>
      <c r="C3" s="520" t="s">
        <v>760</v>
      </c>
      <c r="D3" s="26">
        <v>2</v>
      </c>
      <c r="E3" s="521"/>
      <c r="F3" s="522">
        <f t="shared" si="0"/>
        <v>0</v>
      </c>
    </row>
    <row r="4" spans="1:6" ht="15.75">
      <c r="A4" s="68">
        <v>3</v>
      </c>
      <c r="B4" s="93" t="s">
        <v>728</v>
      </c>
      <c r="C4" s="93" t="s">
        <v>729</v>
      </c>
      <c r="D4" s="26">
        <v>2</v>
      </c>
      <c r="E4" s="521"/>
      <c r="F4" s="522">
        <f t="shared" si="0"/>
        <v>0</v>
      </c>
    </row>
    <row r="5" spans="1:6" ht="15.75">
      <c r="A5" s="68">
        <v>4</v>
      </c>
      <c r="B5" s="93" t="s">
        <v>730</v>
      </c>
      <c r="C5" s="93" t="s">
        <v>731</v>
      </c>
      <c r="D5" s="26">
        <v>1</v>
      </c>
      <c r="E5" s="521"/>
      <c r="F5" s="522">
        <f t="shared" si="0"/>
        <v>0</v>
      </c>
    </row>
    <row r="6" spans="1:6" ht="15.75">
      <c r="A6" s="68">
        <v>5</v>
      </c>
      <c r="B6" s="93" t="s">
        <v>732</v>
      </c>
      <c r="C6" s="93" t="s">
        <v>733</v>
      </c>
      <c r="D6" s="26">
        <v>1</v>
      </c>
      <c r="E6" s="521"/>
      <c r="F6" s="522">
        <f t="shared" si="0"/>
        <v>0</v>
      </c>
    </row>
    <row r="7" spans="1:6" ht="15.75">
      <c r="A7" s="68">
        <v>6</v>
      </c>
      <c r="B7" s="93" t="s">
        <v>734</v>
      </c>
      <c r="C7" s="93" t="s">
        <v>735</v>
      </c>
      <c r="D7" s="26">
        <v>31</v>
      </c>
      <c r="E7" s="521"/>
      <c r="F7" s="522">
        <f t="shared" si="0"/>
        <v>0</v>
      </c>
    </row>
    <row r="8" spans="1:6" ht="15.75">
      <c r="A8" s="68">
        <v>7</v>
      </c>
      <c r="B8" s="93" t="s">
        <v>736</v>
      </c>
      <c r="C8" s="93" t="s">
        <v>737</v>
      </c>
      <c r="D8" s="26">
        <v>1</v>
      </c>
      <c r="E8" s="521"/>
      <c r="F8" s="522">
        <f t="shared" si="0"/>
        <v>0</v>
      </c>
    </row>
    <row r="9" spans="1:6" ht="47.25">
      <c r="A9" s="68">
        <v>8</v>
      </c>
      <c r="B9" s="93" t="s">
        <v>738</v>
      </c>
      <c r="C9" s="88" t="s">
        <v>739</v>
      </c>
      <c r="D9" s="26">
        <v>9</v>
      </c>
      <c r="E9" s="521"/>
      <c r="F9" s="522">
        <f t="shared" si="0"/>
        <v>0</v>
      </c>
    </row>
    <row r="10" spans="1:6" ht="15.75">
      <c r="A10" s="68">
        <v>9</v>
      </c>
      <c r="B10" s="93" t="s">
        <v>740</v>
      </c>
      <c r="C10" s="93" t="s">
        <v>741</v>
      </c>
      <c r="D10" s="26">
        <v>4</v>
      </c>
      <c r="E10" s="521"/>
      <c r="F10" s="522">
        <f t="shared" si="0"/>
        <v>0</v>
      </c>
    </row>
    <row r="11" spans="1:6" ht="15.75">
      <c r="A11" s="68">
        <v>10</v>
      </c>
      <c r="B11" s="93" t="s">
        <v>742</v>
      </c>
      <c r="C11" s="93" t="s">
        <v>743</v>
      </c>
      <c r="D11" s="26">
        <v>1</v>
      </c>
      <c r="E11" s="521"/>
      <c r="F11" s="522">
        <f t="shared" si="0"/>
        <v>0</v>
      </c>
    </row>
    <row r="12" spans="1:6" ht="15.75">
      <c r="A12" s="68">
        <v>11</v>
      </c>
      <c r="B12" s="93" t="s">
        <v>744</v>
      </c>
      <c r="C12" s="93" t="s">
        <v>745</v>
      </c>
      <c r="D12" s="26">
        <v>1</v>
      </c>
      <c r="E12" s="521"/>
      <c r="F12" s="522">
        <f t="shared" si="0"/>
        <v>0</v>
      </c>
    </row>
    <row r="13" spans="1:6" ht="15.75">
      <c r="A13" s="68">
        <v>12</v>
      </c>
      <c r="B13" s="93" t="s">
        <v>746</v>
      </c>
      <c r="C13" s="93" t="s">
        <v>747</v>
      </c>
      <c r="D13" s="26">
        <v>5</v>
      </c>
      <c r="E13" s="521"/>
      <c r="F13" s="522">
        <f t="shared" si="0"/>
        <v>0</v>
      </c>
    </row>
    <row r="14" spans="1:6" ht="36" customHeight="1">
      <c r="A14" s="68">
        <v>13</v>
      </c>
      <c r="B14" s="93" t="s">
        <v>748</v>
      </c>
      <c r="C14" s="88" t="s">
        <v>749</v>
      </c>
      <c r="D14" s="26">
        <v>1</v>
      </c>
      <c r="E14" s="521"/>
      <c r="F14" s="522">
        <f t="shared" si="0"/>
        <v>0</v>
      </c>
    </row>
    <row r="15" spans="1:6" ht="15.75">
      <c r="A15" s="68">
        <v>14</v>
      </c>
      <c r="B15" s="93" t="s">
        <v>750</v>
      </c>
      <c r="C15" s="93" t="s">
        <v>751</v>
      </c>
      <c r="D15" s="26">
        <v>1</v>
      </c>
      <c r="E15" s="521"/>
      <c r="F15" s="522">
        <f t="shared" si="0"/>
        <v>0</v>
      </c>
    </row>
    <row r="16" spans="1:6" ht="15.75">
      <c r="A16" s="68">
        <v>15</v>
      </c>
      <c r="B16" s="93"/>
      <c r="C16" s="93" t="s">
        <v>752</v>
      </c>
      <c r="D16" s="26">
        <v>1</v>
      </c>
      <c r="E16" s="521"/>
      <c r="F16" s="522">
        <f t="shared" si="0"/>
        <v>0</v>
      </c>
    </row>
    <row r="17" spans="1:6" ht="15.75">
      <c r="A17" s="68">
        <v>16</v>
      </c>
      <c r="B17" s="93"/>
      <c r="C17" s="93" t="s">
        <v>753</v>
      </c>
      <c r="D17" s="26">
        <v>1</v>
      </c>
      <c r="E17" s="521"/>
      <c r="F17" s="522">
        <f t="shared" si="0"/>
        <v>0</v>
      </c>
    </row>
    <row r="18" spans="1:6" ht="31.5">
      <c r="A18" s="68">
        <v>17</v>
      </c>
      <c r="B18" s="93"/>
      <c r="C18" s="88" t="s">
        <v>757</v>
      </c>
      <c r="D18" s="26">
        <v>1</v>
      </c>
      <c r="E18" s="521"/>
      <c r="F18" s="522">
        <f t="shared" si="0"/>
        <v>0</v>
      </c>
    </row>
    <row r="19" spans="1:6" ht="15.75">
      <c r="A19" s="68">
        <v>18</v>
      </c>
      <c r="B19" s="93"/>
      <c r="C19" s="93" t="s">
        <v>754</v>
      </c>
      <c r="D19" s="26">
        <v>1</v>
      </c>
      <c r="E19" s="521"/>
      <c r="F19" s="522">
        <f t="shared" si="0"/>
        <v>0</v>
      </c>
    </row>
    <row r="20" spans="1:6" ht="15.75">
      <c r="A20" s="68">
        <v>19</v>
      </c>
      <c r="B20" s="93"/>
      <c r="C20" s="93" t="s">
        <v>755</v>
      </c>
      <c r="D20" s="26">
        <v>1</v>
      </c>
      <c r="E20" s="521"/>
      <c r="F20" s="522">
        <f t="shared" si="0"/>
        <v>0</v>
      </c>
    </row>
    <row r="21" spans="1:6" ht="15.75">
      <c r="A21" s="68">
        <v>20</v>
      </c>
      <c r="B21" s="93"/>
      <c r="C21" s="93" t="s">
        <v>756</v>
      </c>
      <c r="D21" s="26">
        <v>1</v>
      </c>
      <c r="E21" s="521"/>
      <c r="F21" s="522">
        <f t="shared" si="0"/>
        <v>0</v>
      </c>
    </row>
    <row r="22" spans="1:6" ht="16.5" thickBot="1">
      <c r="A22" s="523"/>
      <c r="B22" s="524"/>
      <c r="C22" s="525" t="s">
        <v>758</v>
      </c>
      <c r="D22" s="526"/>
      <c r="E22" s="527"/>
      <c r="F22" s="528">
        <f>SUM(F2:F21)</f>
        <v>0</v>
      </c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&amp;L&amp;"Arial CE,Kurzíva"&amp;8DOKUMENTACE PRO PROVEDENÍ STAVBY 09/2006&amp;R&amp;"Arial CE,Kurzíva"&amp;8&amp;A 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456"/>
  <sheetViews>
    <sheetView workbookViewId="0" topLeftCell="A1">
      <pane ySplit="2" topLeftCell="BM63" activePane="bottomLeft" state="frozen"/>
      <selection pane="topLeft" activeCell="A1" sqref="A1"/>
      <selection pane="bottomLeft" activeCell="G74" sqref="G5:G74"/>
    </sheetView>
  </sheetViews>
  <sheetFormatPr defaultColWidth="9.00390625" defaultRowHeight="12.75"/>
  <cols>
    <col min="1" max="1" width="3.875" style="48" customWidth="1"/>
    <col min="2" max="2" width="15.75390625" style="50" bestFit="1" customWidth="1"/>
    <col min="3" max="3" width="61.125" style="335" bestFit="1" customWidth="1"/>
    <col min="4" max="4" width="5.375" style="50" bestFit="1" customWidth="1"/>
    <col min="5" max="5" width="9.125" style="51" bestFit="1" customWidth="1"/>
    <col min="6" max="6" width="1.37890625" style="50" customWidth="1"/>
    <col min="7" max="7" width="12.625" style="51" bestFit="1" customWidth="1"/>
    <col min="8" max="8" width="1.37890625" style="50" customWidth="1"/>
    <col min="9" max="9" width="13.25390625" style="61" bestFit="1" customWidth="1"/>
    <col min="10" max="10" width="1.37890625" style="50" customWidth="1"/>
    <col min="11" max="16384" width="9.125" style="22" customWidth="1"/>
  </cols>
  <sheetData>
    <row r="1" spans="1:10" ht="15.75">
      <c r="A1" s="20" t="s">
        <v>1096</v>
      </c>
      <c r="B1" s="351" t="s">
        <v>1097</v>
      </c>
      <c r="C1" s="351" t="s">
        <v>94</v>
      </c>
      <c r="D1" s="351" t="s">
        <v>1098</v>
      </c>
      <c r="E1" s="760" t="s">
        <v>96</v>
      </c>
      <c r="F1" s="761"/>
      <c r="G1" s="762" t="s">
        <v>1099</v>
      </c>
      <c r="H1" s="763"/>
      <c r="I1" s="763"/>
      <c r="J1" s="764"/>
    </row>
    <row r="2" spans="1:10" ht="15.75">
      <c r="A2" s="160" t="s">
        <v>98</v>
      </c>
      <c r="B2" s="358" t="s">
        <v>99</v>
      </c>
      <c r="C2" s="357"/>
      <c r="D2" s="358" t="s">
        <v>1100</v>
      </c>
      <c r="E2" s="757" t="s">
        <v>1101</v>
      </c>
      <c r="F2" s="758"/>
      <c r="G2" s="765" t="s">
        <v>103</v>
      </c>
      <c r="H2" s="766"/>
      <c r="I2" s="765" t="s">
        <v>102</v>
      </c>
      <c r="J2" s="767"/>
    </row>
    <row r="3" spans="1:10" ht="15.75">
      <c r="A3" s="23"/>
      <c r="B3" s="341"/>
      <c r="C3" s="340" t="s">
        <v>662</v>
      </c>
      <c r="D3" s="341"/>
      <c r="E3" s="765"/>
      <c r="F3" s="766"/>
      <c r="G3" s="765"/>
      <c r="H3" s="766"/>
      <c r="I3" s="765"/>
      <c r="J3" s="767"/>
    </row>
    <row r="4" spans="1:10" ht="15.75">
      <c r="A4" s="23"/>
      <c r="B4" s="345" t="s">
        <v>1103</v>
      </c>
      <c r="C4" s="340" t="s">
        <v>1082</v>
      </c>
      <c r="D4" s="341"/>
      <c r="E4" s="29"/>
      <c r="F4" s="28"/>
      <c r="G4" s="29"/>
      <c r="H4" s="28"/>
      <c r="I4" s="342"/>
      <c r="J4" s="32"/>
    </row>
    <row r="5" spans="1:10" ht="15.75">
      <c r="A5" s="23" t="s">
        <v>323</v>
      </c>
      <c r="B5" s="341" t="s">
        <v>1104</v>
      </c>
      <c r="C5" s="343" t="s">
        <v>1105</v>
      </c>
      <c r="D5" s="341" t="s">
        <v>1106</v>
      </c>
      <c r="E5" s="29">
        <v>100</v>
      </c>
      <c r="F5" s="28"/>
      <c r="G5" s="29"/>
      <c r="H5" s="28"/>
      <c r="I5" s="342">
        <f>E5*G5</f>
        <v>0</v>
      </c>
      <c r="J5" s="32"/>
    </row>
    <row r="6" spans="1:10" ht="15.75">
      <c r="A6" s="23" t="s">
        <v>329</v>
      </c>
      <c r="B6" s="341" t="s">
        <v>1107</v>
      </c>
      <c r="C6" s="343" t="s">
        <v>1108</v>
      </c>
      <c r="D6" s="341" t="s">
        <v>1109</v>
      </c>
      <c r="E6" s="29">
        <v>15</v>
      </c>
      <c r="F6" s="28"/>
      <c r="G6" s="29"/>
      <c r="H6" s="28"/>
      <c r="I6" s="342">
        <f>E6*G6</f>
        <v>0</v>
      </c>
      <c r="J6" s="32"/>
    </row>
    <row r="7" spans="1:10" ht="15.75">
      <c r="A7" s="23" t="s">
        <v>417</v>
      </c>
      <c r="B7" s="341" t="s">
        <v>1186</v>
      </c>
      <c r="C7" s="343" t="s">
        <v>1187</v>
      </c>
      <c r="D7" s="341" t="s">
        <v>104</v>
      </c>
      <c r="E7" s="29">
        <v>20</v>
      </c>
      <c r="F7" s="28"/>
      <c r="G7" s="29"/>
      <c r="H7" s="28"/>
      <c r="I7" s="342">
        <f>E7*G7</f>
        <v>0</v>
      </c>
      <c r="J7" s="32"/>
    </row>
    <row r="8" spans="1:11" ht="15.75">
      <c r="A8" s="23" t="s">
        <v>437</v>
      </c>
      <c r="B8" s="341" t="s">
        <v>1188</v>
      </c>
      <c r="C8" s="343" t="s">
        <v>1189</v>
      </c>
      <c r="D8" s="341" t="s">
        <v>104</v>
      </c>
      <c r="E8" s="29">
        <v>2</v>
      </c>
      <c r="F8" s="28"/>
      <c r="G8" s="29"/>
      <c r="H8" s="28"/>
      <c r="I8" s="342">
        <f>E8*G8</f>
        <v>0</v>
      </c>
      <c r="J8" s="32"/>
      <c r="K8" s="37"/>
    </row>
    <row r="9" spans="1:10" ht="15.75">
      <c r="A9" s="23" t="s">
        <v>446</v>
      </c>
      <c r="B9" s="341" t="s">
        <v>1190</v>
      </c>
      <c r="C9" s="343" t="s">
        <v>1191</v>
      </c>
      <c r="D9" s="341" t="s">
        <v>104</v>
      </c>
      <c r="E9" s="29">
        <v>15</v>
      </c>
      <c r="F9" s="28"/>
      <c r="G9" s="29"/>
      <c r="H9" s="28"/>
      <c r="I9" s="342">
        <f aca="true" t="shared" si="0" ref="I9:I17">E9*G9</f>
        <v>0</v>
      </c>
      <c r="J9" s="32"/>
    </row>
    <row r="10" spans="1:10" ht="15.75">
      <c r="A10" s="23" t="s">
        <v>462</v>
      </c>
      <c r="B10" s="341" t="s">
        <v>1110</v>
      </c>
      <c r="C10" s="343" t="s">
        <v>1111</v>
      </c>
      <c r="D10" s="341" t="s">
        <v>152</v>
      </c>
      <c r="E10" s="29">
        <v>638</v>
      </c>
      <c r="F10" s="28"/>
      <c r="G10" s="29"/>
      <c r="H10" s="28"/>
      <c r="I10" s="342">
        <f t="shared" si="0"/>
        <v>0</v>
      </c>
      <c r="J10" s="32"/>
    </row>
    <row r="11" spans="1:10" ht="15.75">
      <c r="A11" s="23" t="s">
        <v>468</v>
      </c>
      <c r="B11" s="341" t="s">
        <v>1112</v>
      </c>
      <c r="C11" s="343" t="s">
        <v>1113</v>
      </c>
      <c r="D11" s="341" t="s">
        <v>152</v>
      </c>
      <c r="E11" s="29">
        <v>638</v>
      </c>
      <c r="F11" s="28"/>
      <c r="G11" s="29"/>
      <c r="H11" s="28"/>
      <c r="I11" s="342">
        <f t="shared" si="0"/>
        <v>0</v>
      </c>
      <c r="J11" s="32"/>
    </row>
    <row r="12" spans="1:10" ht="15.75">
      <c r="A12" s="23" t="s">
        <v>1081</v>
      </c>
      <c r="B12" s="341" t="s">
        <v>1118</v>
      </c>
      <c r="C12" s="343" t="s">
        <v>1194</v>
      </c>
      <c r="D12" s="341" t="s">
        <v>1120</v>
      </c>
      <c r="E12" s="29">
        <v>1065</v>
      </c>
      <c r="F12" s="28"/>
      <c r="G12" s="29"/>
      <c r="H12" s="28"/>
      <c r="I12" s="342">
        <f t="shared" si="0"/>
        <v>0</v>
      </c>
      <c r="J12" s="32"/>
    </row>
    <row r="13" spans="1:10" ht="15.75">
      <c r="A13" s="23" t="s">
        <v>1123</v>
      </c>
      <c r="B13" s="341" t="s">
        <v>1121</v>
      </c>
      <c r="C13" s="343" t="s">
        <v>1122</v>
      </c>
      <c r="D13" s="341" t="s">
        <v>1120</v>
      </c>
      <c r="E13" s="29">
        <v>1065</v>
      </c>
      <c r="F13" s="28"/>
      <c r="G13" s="29"/>
      <c r="H13" s="28"/>
      <c r="I13" s="342">
        <f t="shared" si="0"/>
        <v>0</v>
      </c>
      <c r="J13" s="32"/>
    </row>
    <row r="14" spans="1:10" ht="15.75">
      <c r="A14" s="23" t="s">
        <v>1126</v>
      </c>
      <c r="B14" s="341" t="s">
        <v>1124</v>
      </c>
      <c r="C14" s="343" t="s">
        <v>1125</v>
      </c>
      <c r="D14" s="341" t="s">
        <v>1120</v>
      </c>
      <c r="E14" s="29">
        <v>36</v>
      </c>
      <c r="F14" s="28"/>
      <c r="G14" s="29"/>
      <c r="H14" s="28"/>
      <c r="I14" s="342">
        <f t="shared" si="0"/>
        <v>0</v>
      </c>
      <c r="J14" s="32"/>
    </row>
    <row r="15" spans="1:10" ht="15.75">
      <c r="A15" s="23" t="s">
        <v>1127</v>
      </c>
      <c r="B15" s="341" t="s">
        <v>1107</v>
      </c>
      <c r="C15" s="343" t="s">
        <v>1122</v>
      </c>
      <c r="D15" s="341" t="s">
        <v>1120</v>
      </c>
      <c r="E15" s="29">
        <v>36</v>
      </c>
      <c r="F15" s="28"/>
      <c r="G15" s="29"/>
      <c r="H15" s="28"/>
      <c r="I15" s="342">
        <f t="shared" si="0"/>
        <v>0</v>
      </c>
      <c r="J15" s="32"/>
    </row>
    <row r="16" spans="1:10" ht="15.75">
      <c r="A16" s="23" t="s">
        <v>1130</v>
      </c>
      <c r="B16" s="341" t="s">
        <v>1128</v>
      </c>
      <c r="C16" s="343" t="s">
        <v>1129</v>
      </c>
      <c r="D16" s="341" t="s">
        <v>152</v>
      </c>
      <c r="E16" s="29">
        <v>660</v>
      </c>
      <c r="F16" s="28"/>
      <c r="G16" s="29"/>
      <c r="H16" s="28"/>
      <c r="I16" s="342">
        <f t="shared" si="0"/>
        <v>0</v>
      </c>
      <c r="J16" s="32"/>
    </row>
    <row r="17" spans="1:10" ht="15.75">
      <c r="A17" s="23" t="s">
        <v>1133</v>
      </c>
      <c r="B17" s="341" t="s">
        <v>1131</v>
      </c>
      <c r="C17" s="343" t="s">
        <v>1132</v>
      </c>
      <c r="D17" s="341" t="s">
        <v>152</v>
      </c>
      <c r="E17" s="29">
        <v>278</v>
      </c>
      <c r="F17" s="28"/>
      <c r="G17" s="29"/>
      <c r="H17" s="28"/>
      <c r="I17" s="342">
        <f t="shared" si="0"/>
        <v>0</v>
      </c>
      <c r="J17" s="32"/>
    </row>
    <row r="18" spans="1:11" ht="15.75">
      <c r="A18" s="23" t="s">
        <v>1136</v>
      </c>
      <c r="B18" s="341" t="s">
        <v>1134</v>
      </c>
      <c r="C18" s="343" t="s">
        <v>1135</v>
      </c>
      <c r="D18" s="341" t="s">
        <v>152</v>
      </c>
      <c r="E18" s="29">
        <v>278</v>
      </c>
      <c r="F18" s="28"/>
      <c r="G18" s="29"/>
      <c r="H18" s="28"/>
      <c r="I18" s="342">
        <f>E18*G18</f>
        <v>0</v>
      </c>
      <c r="J18" s="32"/>
      <c r="K18" s="37"/>
    </row>
    <row r="19" spans="1:10" ht="15.75">
      <c r="A19" s="23" t="s">
        <v>1139</v>
      </c>
      <c r="B19" s="341" t="s">
        <v>1137</v>
      </c>
      <c r="C19" s="343" t="s">
        <v>1138</v>
      </c>
      <c r="D19" s="341" t="s">
        <v>152</v>
      </c>
      <c r="E19" s="29">
        <v>278</v>
      </c>
      <c r="F19" s="28"/>
      <c r="G19" s="29"/>
      <c r="H19" s="28"/>
      <c r="I19" s="342">
        <f>E19*G19</f>
        <v>0</v>
      </c>
      <c r="J19" s="32"/>
    </row>
    <row r="20" spans="1:10" ht="15.75">
      <c r="A20" s="23" t="s">
        <v>1142</v>
      </c>
      <c r="B20" s="341" t="s">
        <v>1140</v>
      </c>
      <c r="C20" s="343" t="s">
        <v>1141</v>
      </c>
      <c r="D20" s="341" t="s">
        <v>152</v>
      </c>
      <c r="E20" s="29">
        <v>449</v>
      </c>
      <c r="F20" s="28"/>
      <c r="G20" s="29"/>
      <c r="H20" s="28"/>
      <c r="I20" s="342">
        <f>E20*G20</f>
        <v>0</v>
      </c>
      <c r="J20" s="32"/>
    </row>
    <row r="21" spans="1:10" ht="15.75">
      <c r="A21" s="23" t="s">
        <v>1147</v>
      </c>
      <c r="B21" s="341" t="s">
        <v>1143</v>
      </c>
      <c r="C21" s="343" t="s">
        <v>1144</v>
      </c>
      <c r="D21" s="341" t="s">
        <v>152</v>
      </c>
      <c r="E21" s="29">
        <v>175</v>
      </c>
      <c r="F21" s="28"/>
      <c r="G21" s="29"/>
      <c r="H21" s="28"/>
      <c r="I21" s="342">
        <f>E21*G21</f>
        <v>0</v>
      </c>
      <c r="J21" s="32"/>
    </row>
    <row r="22" spans="1:10" ht="15.75">
      <c r="A22" s="23"/>
      <c r="B22" s="341"/>
      <c r="C22" s="340" t="s">
        <v>1319</v>
      </c>
      <c r="D22" s="341"/>
      <c r="E22" s="29"/>
      <c r="F22" s="28"/>
      <c r="G22" s="29"/>
      <c r="H22" s="28"/>
      <c r="I22" s="344">
        <f>SUM(I9:I21)</f>
        <v>0</v>
      </c>
      <c r="J22" s="32"/>
    </row>
    <row r="23" spans="1:10" ht="15.75">
      <c r="A23" s="23"/>
      <c r="B23" s="345" t="s">
        <v>1145</v>
      </c>
      <c r="C23" s="340" t="s">
        <v>1146</v>
      </c>
      <c r="D23" s="341"/>
      <c r="E23" s="29"/>
      <c r="F23" s="28"/>
      <c r="G23" s="29"/>
      <c r="H23" s="28"/>
      <c r="I23" s="342"/>
      <c r="J23" s="32"/>
    </row>
    <row r="24" spans="1:10" ht="15.75">
      <c r="A24" s="23" t="s">
        <v>1150</v>
      </c>
      <c r="B24" s="341" t="s">
        <v>1148</v>
      </c>
      <c r="C24" s="343" t="s">
        <v>1149</v>
      </c>
      <c r="D24" s="341" t="s">
        <v>152</v>
      </c>
      <c r="E24" s="29">
        <v>55</v>
      </c>
      <c r="F24" s="28"/>
      <c r="G24" s="29"/>
      <c r="H24" s="28"/>
      <c r="I24" s="342">
        <f aca="true" t="shared" si="1" ref="I24:I31">E24*G24</f>
        <v>0</v>
      </c>
      <c r="J24" s="32"/>
    </row>
    <row r="25" spans="1:10" ht="15.75">
      <c r="A25" s="23" t="s">
        <v>1153</v>
      </c>
      <c r="B25" s="341" t="s">
        <v>663</v>
      </c>
      <c r="C25" s="343" t="s">
        <v>664</v>
      </c>
      <c r="D25" s="341" t="s">
        <v>104</v>
      </c>
      <c r="E25" s="29">
        <v>564</v>
      </c>
      <c r="F25" s="28"/>
      <c r="G25" s="29"/>
      <c r="H25" s="28"/>
      <c r="I25" s="342">
        <f t="shared" si="1"/>
        <v>0</v>
      </c>
      <c r="J25" s="32"/>
    </row>
    <row r="26" spans="1:10" ht="15.75">
      <c r="A26" s="23" t="s">
        <v>1155</v>
      </c>
      <c r="B26" s="341" t="s">
        <v>1200</v>
      </c>
      <c r="C26" s="343" t="s">
        <v>665</v>
      </c>
      <c r="D26" s="341" t="s">
        <v>105</v>
      </c>
      <c r="E26" s="29">
        <v>80</v>
      </c>
      <c r="F26" s="28"/>
      <c r="G26" s="29"/>
      <c r="H26" s="28"/>
      <c r="I26" s="342">
        <f t="shared" si="1"/>
        <v>0</v>
      </c>
      <c r="J26" s="32"/>
    </row>
    <row r="27" spans="1:10" ht="15.75">
      <c r="A27" s="23" t="s">
        <v>1158</v>
      </c>
      <c r="B27" s="341"/>
      <c r="C27" s="343" t="s">
        <v>666</v>
      </c>
      <c r="D27" s="341" t="s">
        <v>113</v>
      </c>
      <c r="E27" s="29">
        <v>1</v>
      </c>
      <c r="F27" s="28"/>
      <c r="G27" s="29"/>
      <c r="H27" s="28"/>
      <c r="I27" s="342">
        <f t="shared" si="1"/>
        <v>0</v>
      </c>
      <c r="J27" s="32"/>
    </row>
    <row r="28" spans="1:10" ht="15.75">
      <c r="A28" s="23" t="s">
        <v>1161</v>
      </c>
      <c r="B28" s="341" t="s">
        <v>1207</v>
      </c>
      <c r="C28" s="343" t="s">
        <v>1208</v>
      </c>
      <c r="D28" s="341" t="s">
        <v>105</v>
      </c>
      <c r="E28" s="29">
        <v>9</v>
      </c>
      <c r="F28" s="28"/>
      <c r="G28" s="29"/>
      <c r="H28" s="28"/>
      <c r="I28" s="342">
        <f t="shared" si="1"/>
        <v>0</v>
      </c>
      <c r="J28" s="32"/>
    </row>
    <row r="29" spans="1:10" ht="15.75">
      <c r="A29" s="23" t="s">
        <v>1164</v>
      </c>
      <c r="B29" s="341" t="s">
        <v>1159</v>
      </c>
      <c r="C29" s="343" t="s">
        <v>1214</v>
      </c>
      <c r="D29" s="341" t="s">
        <v>104</v>
      </c>
      <c r="E29" s="29">
        <v>664</v>
      </c>
      <c r="F29" s="28"/>
      <c r="G29" s="29"/>
      <c r="H29" s="28"/>
      <c r="I29" s="342">
        <f t="shared" si="1"/>
        <v>0</v>
      </c>
      <c r="J29" s="32"/>
    </row>
    <row r="30" spans="1:10" ht="15.75">
      <c r="A30" s="23" t="s">
        <v>1199</v>
      </c>
      <c r="B30" s="341" t="s">
        <v>1162</v>
      </c>
      <c r="C30" s="343" t="s">
        <v>1163</v>
      </c>
      <c r="D30" s="341" t="s">
        <v>105</v>
      </c>
      <c r="E30" s="29">
        <v>2</v>
      </c>
      <c r="F30" s="28"/>
      <c r="G30" s="29"/>
      <c r="H30" s="28"/>
      <c r="I30" s="342">
        <f t="shared" si="1"/>
        <v>0</v>
      </c>
      <c r="J30" s="32"/>
    </row>
    <row r="31" spans="1:10" ht="15.75">
      <c r="A31" s="23" t="s">
        <v>1166</v>
      </c>
      <c r="B31" s="341" t="s">
        <v>667</v>
      </c>
      <c r="C31" s="343" t="s">
        <v>668</v>
      </c>
      <c r="D31" s="341" t="s">
        <v>105</v>
      </c>
      <c r="E31" s="29">
        <v>9</v>
      </c>
      <c r="F31" s="28"/>
      <c r="G31" s="29"/>
      <c r="H31" s="28"/>
      <c r="I31" s="342">
        <f t="shared" si="1"/>
        <v>0</v>
      </c>
      <c r="J31" s="32"/>
    </row>
    <row r="32" spans="1:10" ht="15.75">
      <c r="A32" s="23"/>
      <c r="B32" s="341"/>
      <c r="C32" s="346" t="s">
        <v>1168</v>
      </c>
      <c r="D32" s="341"/>
      <c r="E32" s="29"/>
      <c r="F32" s="28"/>
      <c r="G32" s="29"/>
      <c r="H32" s="28"/>
      <c r="I32" s="342"/>
      <c r="J32" s="32"/>
    </row>
    <row r="33" spans="1:10" ht="15.75">
      <c r="A33" s="23" t="s">
        <v>1169</v>
      </c>
      <c r="B33" s="341"/>
      <c r="C33" s="343" t="s">
        <v>669</v>
      </c>
      <c r="D33" s="341"/>
      <c r="E33" s="29"/>
      <c r="F33" s="28"/>
      <c r="G33" s="29"/>
      <c r="H33" s="28"/>
      <c r="I33" s="342"/>
      <c r="J33" s="32"/>
    </row>
    <row r="34" spans="1:10" ht="15.75">
      <c r="A34" s="23" t="s">
        <v>1170</v>
      </c>
      <c r="B34" s="341"/>
      <c r="C34" s="348" t="s">
        <v>670</v>
      </c>
      <c r="D34" s="341"/>
      <c r="E34" s="29"/>
      <c r="F34" s="28"/>
      <c r="G34" s="29"/>
      <c r="H34" s="28"/>
      <c r="I34" s="342"/>
      <c r="J34" s="32"/>
    </row>
    <row r="35" spans="1:10" ht="15.75">
      <c r="A35" s="23" t="s">
        <v>1172</v>
      </c>
      <c r="B35" s="341"/>
      <c r="C35" s="347" t="s">
        <v>671</v>
      </c>
      <c r="D35" s="341" t="s">
        <v>105</v>
      </c>
      <c r="E35" s="29">
        <v>1</v>
      </c>
      <c r="F35" s="28"/>
      <c r="G35" s="29"/>
      <c r="H35" s="28"/>
      <c r="I35" s="342">
        <f aca="true" t="shared" si="2" ref="I35:I50">E35*G35</f>
        <v>0</v>
      </c>
      <c r="J35" s="32"/>
    </row>
    <row r="36" spans="1:10" ht="13.5" customHeight="1">
      <c r="A36" s="23" t="s">
        <v>1174</v>
      </c>
      <c r="B36" s="341"/>
      <c r="C36" s="347" t="s">
        <v>672</v>
      </c>
      <c r="D36" s="341" t="s">
        <v>105</v>
      </c>
      <c r="E36" s="29">
        <v>1</v>
      </c>
      <c r="F36" s="28"/>
      <c r="G36" s="29"/>
      <c r="H36" s="28"/>
      <c r="I36" s="342">
        <f t="shared" si="2"/>
        <v>0</v>
      </c>
      <c r="J36" s="32"/>
    </row>
    <row r="37" spans="1:10" ht="15.75">
      <c r="A37" s="23" t="s">
        <v>1176</v>
      </c>
      <c r="B37" s="341"/>
      <c r="C37" s="347" t="s">
        <v>673</v>
      </c>
      <c r="D37" s="341" t="s">
        <v>105</v>
      </c>
      <c r="E37" s="29">
        <v>1</v>
      </c>
      <c r="F37" s="28"/>
      <c r="G37" s="29"/>
      <c r="H37" s="28"/>
      <c r="I37" s="342">
        <f t="shared" si="2"/>
        <v>0</v>
      </c>
      <c r="J37" s="32"/>
    </row>
    <row r="38" spans="1:10" ht="15.75">
      <c r="A38" s="23" t="s">
        <v>1213</v>
      </c>
      <c r="B38" s="341"/>
      <c r="C38" s="347" t="s">
        <v>674</v>
      </c>
      <c r="D38" s="341" t="s">
        <v>105</v>
      </c>
      <c r="E38" s="29">
        <v>1</v>
      </c>
      <c r="F38" s="28"/>
      <c r="G38" s="29"/>
      <c r="H38" s="28"/>
      <c r="I38" s="342">
        <f t="shared" si="2"/>
        <v>0</v>
      </c>
      <c r="J38" s="32"/>
    </row>
    <row r="39" spans="1:10" ht="15.75">
      <c r="A39" s="23" t="s">
        <v>1215</v>
      </c>
      <c r="B39" s="341"/>
      <c r="C39" s="347" t="s">
        <v>675</v>
      </c>
      <c r="D39" s="341" t="s">
        <v>105</v>
      </c>
      <c r="E39" s="29">
        <v>1</v>
      </c>
      <c r="F39" s="28"/>
      <c r="G39" s="29"/>
      <c r="H39" s="28"/>
      <c r="I39" s="342">
        <f t="shared" si="2"/>
        <v>0</v>
      </c>
      <c r="J39" s="32"/>
    </row>
    <row r="40" spans="1:10" ht="15.75">
      <c r="A40" s="23" t="s">
        <v>1216</v>
      </c>
      <c r="B40" s="341"/>
      <c r="C40" s="348" t="s">
        <v>676</v>
      </c>
      <c r="D40" s="341" t="s">
        <v>113</v>
      </c>
      <c r="E40" s="29">
        <v>1</v>
      </c>
      <c r="F40" s="28"/>
      <c r="G40" s="29"/>
      <c r="H40" s="28"/>
      <c r="I40" s="342">
        <f t="shared" si="2"/>
        <v>0</v>
      </c>
      <c r="J40" s="32"/>
    </row>
    <row r="41" spans="1:10" ht="15.75">
      <c r="A41" s="23" t="s">
        <v>1217</v>
      </c>
      <c r="B41" s="341"/>
      <c r="C41" s="348" t="s">
        <v>677</v>
      </c>
      <c r="D41" s="341" t="s">
        <v>105</v>
      </c>
      <c r="E41" s="29">
        <v>1</v>
      </c>
      <c r="F41" s="28"/>
      <c r="G41" s="29"/>
      <c r="H41" s="28"/>
      <c r="I41" s="342">
        <f t="shared" si="2"/>
        <v>0</v>
      </c>
      <c r="J41" s="32"/>
    </row>
    <row r="42" spans="1:10" ht="15.75">
      <c r="A42" s="23" t="s">
        <v>1179</v>
      </c>
      <c r="B42" s="341"/>
      <c r="C42" s="343" t="s">
        <v>1171</v>
      </c>
      <c r="D42" s="341" t="s">
        <v>104</v>
      </c>
      <c r="E42" s="29">
        <v>401</v>
      </c>
      <c r="F42" s="28"/>
      <c r="G42" s="29"/>
      <c r="H42" s="28"/>
      <c r="I42" s="342">
        <f t="shared" si="2"/>
        <v>0</v>
      </c>
      <c r="J42" s="32"/>
    </row>
    <row r="43" spans="1:10" ht="15.75">
      <c r="A43" s="23" t="s">
        <v>1218</v>
      </c>
      <c r="B43" s="341"/>
      <c r="C43" s="343" t="s">
        <v>678</v>
      </c>
      <c r="D43" s="341" t="s">
        <v>104</v>
      </c>
      <c r="E43" s="29">
        <v>471</v>
      </c>
      <c r="F43" s="28"/>
      <c r="G43" s="29"/>
      <c r="H43" s="28"/>
      <c r="I43" s="342">
        <f t="shared" si="2"/>
        <v>0</v>
      </c>
      <c r="J43" s="32"/>
    </row>
    <row r="44" spans="1:10" ht="15.75">
      <c r="A44" s="23" t="s">
        <v>1220</v>
      </c>
      <c r="B44" s="341"/>
      <c r="C44" s="343" t="s">
        <v>679</v>
      </c>
      <c r="D44" s="341" t="s">
        <v>104</v>
      </c>
      <c r="E44" s="29">
        <v>471</v>
      </c>
      <c r="F44" s="28"/>
      <c r="G44" s="29"/>
      <c r="H44" s="28"/>
      <c r="I44" s="342">
        <f t="shared" si="2"/>
        <v>0</v>
      </c>
      <c r="J44" s="32"/>
    </row>
    <row r="45" spans="1:10" ht="15.75">
      <c r="A45" s="23" t="s">
        <v>1222</v>
      </c>
      <c r="B45" s="341"/>
      <c r="C45" s="343" t="s">
        <v>680</v>
      </c>
      <c r="D45" s="341" t="s">
        <v>113</v>
      </c>
      <c r="E45" s="29">
        <v>9</v>
      </c>
      <c r="F45" s="28"/>
      <c r="G45" s="29"/>
      <c r="H45" s="28"/>
      <c r="I45" s="342">
        <f>G45*E45</f>
        <v>0</v>
      </c>
      <c r="J45" s="32"/>
    </row>
    <row r="46" spans="1:10" ht="15.75">
      <c r="A46" s="23" t="s">
        <v>1224</v>
      </c>
      <c r="B46" s="341"/>
      <c r="C46" s="343" t="s">
        <v>681</v>
      </c>
      <c r="D46" s="341" t="s">
        <v>113</v>
      </c>
      <c r="E46" s="29">
        <v>3</v>
      </c>
      <c r="F46" s="28"/>
      <c r="G46" s="29"/>
      <c r="H46" s="28"/>
      <c r="I46" s="342">
        <f t="shared" si="2"/>
        <v>0</v>
      </c>
      <c r="J46" s="32"/>
    </row>
    <row r="47" spans="1:10" ht="15.75">
      <c r="A47" s="23" t="s">
        <v>1226</v>
      </c>
      <c r="B47" s="341"/>
      <c r="C47" s="343" t="s">
        <v>682</v>
      </c>
      <c r="D47" s="341" t="s">
        <v>113</v>
      </c>
      <c r="E47" s="29">
        <v>2</v>
      </c>
      <c r="F47" s="28"/>
      <c r="G47" s="29"/>
      <c r="H47" s="28"/>
      <c r="I47" s="342">
        <f t="shared" si="2"/>
        <v>0</v>
      </c>
      <c r="J47" s="32"/>
    </row>
    <row r="48" spans="1:10" ht="15.75">
      <c r="A48" s="23" t="s">
        <v>1228</v>
      </c>
      <c r="B48" s="341"/>
      <c r="C48" s="343" t="s">
        <v>683</v>
      </c>
      <c r="D48" s="341" t="s">
        <v>113</v>
      </c>
      <c r="E48" s="29">
        <v>1</v>
      </c>
      <c r="F48" s="28"/>
      <c r="G48" s="29"/>
      <c r="H48" s="28"/>
      <c r="I48" s="342">
        <f t="shared" si="2"/>
        <v>0</v>
      </c>
      <c r="J48" s="32"/>
    </row>
    <row r="49" spans="1:12" ht="15.75">
      <c r="A49" s="23" t="s">
        <v>1230</v>
      </c>
      <c r="B49" s="341"/>
      <c r="C49" s="343" t="s">
        <v>684</v>
      </c>
      <c r="D49" s="341" t="s">
        <v>113</v>
      </c>
      <c r="E49" s="29">
        <v>3</v>
      </c>
      <c r="F49" s="28"/>
      <c r="G49" s="29"/>
      <c r="H49" s="28"/>
      <c r="I49" s="342">
        <f t="shared" si="2"/>
        <v>0</v>
      </c>
      <c r="J49" s="32"/>
      <c r="L49" s="61"/>
    </row>
    <row r="50" spans="1:10" ht="15.75">
      <c r="A50" s="23" t="s">
        <v>1232</v>
      </c>
      <c r="B50" s="341"/>
      <c r="C50" s="343" t="s">
        <v>1180</v>
      </c>
      <c r="D50" s="341" t="s">
        <v>1120</v>
      </c>
      <c r="E50" s="29">
        <v>471</v>
      </c>
      <c r="F50" s="28"/>
      <c r="G50" s="29"/>
      <c r="H50" s="28"/>
      <c r="I50" s="342">
        <f t="shared" si="2"/>
        <v>0</v>
      </c>
      <c r="J50" s="32"/>
    </row>
    <row r="51" spans="1:10" ht="15.75">
      <c r="A51" s="23"/>
      <c r="B51" s="341"/>
      <c r="C51" s="340" t="s">
        <v>1320</v>
      </c>
      <c r="D51" s="341"/>
      <c r="E51" s="29"/>
      <c r="F51" s="28"/>
      <c r="G51" s="29"/>
      <c r="H51" s="28"/>
      <c r="I51" s="344">
        <f>SUM(I24:I50)</f>
        <v>0</v>
      </c>
      <c r="J51" s="32"/>
    </row>
    <row r="52" spans="1:10" ht="15.75">
      <c r="A52" s="23"/>
      <c r="B52" s="341"/>
      <c r="C52" s="340" t="s">
        <v>685</v>
      </c>
      <c r="D52" s="341"/>
      <c r="E52" s="29"/>
      <c r="F52" s="28"/>
      <c r="G52" s="29"/>
      <c r="H52" s="28"/>
      <c r="I52" s="389"/>
      <c r="J52" s="32"/>
    </row>
    <row r="53" spans="1:10" ht="15.75">
      <c r="A53" s="23"/>
      <c r="B53" s="341"/>
      <c r="C53" s="346" t="s">
        <v>150</v>
      </c>
      <c r="D53" s="341"/>
      <c r="E53" s="29"/>
      <c r="F53" s="28"/>
      <c r="G53" s="29"/>
      <c r="H53" s="28"/>
      <c r="I53" s="389"/>
      <c r="J53" s="32"/>
    </row>
    <row r="54" spans="1:10" s="236" customFormat="1" ht="30" customHeight="1">
      <c r="A54" s="361">
        <v>44</v>
      </c>
      <c r="B54" s="390" t="s">
        <v>686</v>
      </c>
      <c r="C54" s="391" t="s">
        <v>709</v>
      </c>
      <c r="D54" s="390" t="s">
        <v>152</v>
      </c>
      <c r="E54" s="389">
        <v>37</v>
      </c>
      <c r="F54" s="392"/>
      <c r="G54" s="389"/>
      <c r="H54" s="392"/>
      <c r="I54" s="389">
        <f>G54*E54</f>
        <v>0</v>
      </c>
      <c r="J54" s="387"/>
    </row>
    <row r="55" spans="1:10" s="236" customFormat="1" ht="28.5" customHeight="1">
      <c r="A55" s="361">
        <v>45</v>
      </c>
      <c r="B55" s="390" t="s">
        <v>687</v>
      </c>
      <c r="C55" s="391" t="s">
        <v>710</v>
      </c>
      <c r="D55" s="390" t="s">
        <v>152</v>
      </c>
      <c r="E55" s="389">
        <f>(6.5*1.1*0.6)+(1.1*0.9*7)</f>
        <v>11.22</v>
      </c>
      <c r="F55" s="392"/>
      <c r="G55" s="389"/>
      <c r="H55" s="392"/>
      <c r="I55" s="389">
        <f>G55*E55</f>
        <v>0</v>
      </c>
      <c r="J55" s="387"/>
    </row>
    <row r="56" spans="1:10" s="236" customFormat="1" ht="15.75">
      <c r="A56" s="361">
        <v>46</v>
      </c>
      <c r="B56" s="390" t="s">
        <v>688</v>
      </c>
      <c r="C56" s="393" t="s">
        <v>689</v>
      </c>
      <c r="D56" s="390" t="s">
        <v>152</v>
      </c>
      <c r="E56" s="389">
        <f>E55+E54</f>
        <v>48.22</v>
      </c>
      <c r="F56" s="392"/>
      <c r="G56" s="389"/>
      <c r="H56" s="392"/>
      <c r="I56" s="389">
        <f>G56*E56</f>
        <v>0</v>
      </c>
      <c r="J56" s="387"/>
    </row>
    <row r="57" spans="1:10" s="236" customFormat="1" ht="15.75">
      <c r="A57" s="361">
        <v>47</v>
      </c>
      <c r="B57" s="390"/>
      <c r="C57" s="343" t="s">
        <v>1149</v>
      </c>
      <c r="D57" s="341" t="s">
        <v>152</v>
      </c>
      <c r="E57" s="29">
        <f>(0.1*6.5*0.6)+(0.1*0.9*7)</f>
        <v>1.02</v>
      </c>
      <c r="F57" s="28"/>
      <c r="G57" s="29"/>
      <c r="H57" s="28"/>
      <c r="I57" s="389">
        <f aca="true" t="shared" si="3" ref="I57:I74">E57*G57</f>
        <v>0</v>
      </c>
      <c r="J57" s="387"/>
    </row>
    <row r="58" spans="1:10" s="236" customFormat="1" ht="15.75">
      <c r="A58" s="361">
        <v>48</v>
      </c>
      <c r="B58" s="390"/>
      <c r="C58" s="343" t="s">
        <v>1144</v>
      </c>
      <c r="D58" s="341" t="s">
        <v>152</v>
      </c>
      <c r="E58" s="29">
        <f>(0.37*6.5*0.6)+(0.28*7*0.9)</f>
        <v>3.207</v>
      </c>
      <c r="F58" s="28"/>
      <c r="G58" s="29"/>
      <c r="H58" s="28"/>
      <c r="I58" s="389">
        <f>E58*G58</f>
        <v>0</v>
      </c>
      <c r="J58" s="387"/>
    </row>
    <row r="59" spans="1:10" s="236" customFormat="1" ht="15.75">
      <c r="A59" s="361">
        <v>49</v>
      </c>
      <c r="B59" s="390" t="s">
        <v>690</v>
      </c>
      <c r="C59" s="393" t="s">
        <v>691</v>
      </c>
      <c r="D59" s="341" t="s">
        <v>152</v>
      </c>
      <c r="E59" s="389">
        <f>(7*0.9*0.4)+(6.5*0.6*0.3)+20</f>
        <v>23.69</v>
      </c>
      <c r="F59" s="392"/>
      <c r="G59" s="389"/>
      <c r="H59" s="392"/>
      <c r="I59" s="389">
        <f t="shared" si="3"/>
        <v>0</v>
      </c>
      <c r="J59" s="387"/>
    </row>
    <row r="60" spans="1:10" s="236" customFormat="1" ht="15.75">
      <c r="A60" s="361"/>
      <c r="B60" s="390"/>
      <c r="C60" s="346" t="s">
        <v>692</v>
      </c>
      <c r="D60" s="390"/>
      <c r="E60" s="389"/>
      <c r="F60" s="392"/>
      <c r="G60" s="389"/>
      <c r="H60" s="392"/>
      <c r="I60" s="389"/>
      <c r="J60" s="387"/>
    </row>
    <row r="61" spans="1:10" s="236" customFormat="1" ht="15.75">
      <c r="A61" s="361">
        <v>50</v>
      </c>
      <c r="B61" s="390"/>
      <c r="C61" s="393" t="s">
        <v>693</v>
      </c>
      <c r="D61" s="390" t="s">
        <v>104</v>
      </c>
      <c r="E61" s="389">
        <v>16</v>
      </c>
      <c r="F61" s="392"/>
      <c r="G61" s="389"/>
      <c r="H61" s="392"/>
      <c r="I61" s="389">
        <f t="shared" si="3"/>
        <v>0</v>
      </c>
      <c r="J61" s="387"/>
    </row>
    <row r="62" spans="1:10" s="236" customFormat="1" ht="15.75">
      <c r="A62" s="361">
        <v>51</v>
      </c>
      <c r="B62" s="390"/>
      <c r="C62" s="394" t="s">
        <v>622</v>
      </c>
      <c r="D62" s="390" t="s">
        <v>104</v>
      </c>
      <c r="E62" s="389">
        <f>E61</f>
        <v>16</v>
      </c>
      <c r="F62" s="392"/>
      <c r="G62" s="389"/>
      <c r="H62" s="392"/>
      <c r="I62" s="389">
        <f t="shared" si="3"/>
        <v>0</v>
      </c>
      <c r="J62" s="387"/>
    </row>
    <row r="63" spans="1:10" s="236" customFormat="1" ht="15.75">
      <c r="A63" s="361">
        <v>52</v>
      </c>
      <c r="B63" s="390"/>
      <c r="C63" s="393" t="s">
        <v>694</v>
      </c>
      <c r="D63" s="390" t="s">
        <v>105</v>
      </c>
      <c r="E63" s="389">
        <v>8</v>
      </c>
      <c r="F63" s="392"/>
      <c r="G63" s="389"/>
      <c r="H63" s="392"/>
      <c r="I63" s="389">
        <f t="shared" si="3"/>
        <v>0</v>
      </c>
      <c r="J63" s="387"/>
    </row>
    <row r="64" spans="1:10" s="236" customFormat="1" ht="15.75">
      <c r="A64" s="361">
        <v>53</v>
      </c>
      <c r="B64" s="390"/>
      <c r="C64" s="394" t="s">
        <v>695</v>
      </c>
      <c r="D64" s="390" t="s">
        <v>105</v>
      </c>
      <c r="E64" s="389">
        <f>E63</f>
        <v>8</v>
      </c>
      <c r="F64" s="392"/>
      <c r="G64" s="389"/>
      <c r="H64" s="392"/>
      <c r="I64" s="389">
        <f t="shared" si="3"/>
        <v>0</v>
      </c>
      <c r="J64" s="387"/>
    </row>
    <row r="65" spans="1:10" s="236" customFormat="1" ht="15.75">
      <c r="A65" s="361">
        <v>54</v>
      </c>
      <c r="B65" s="390"/>
      <c r="C65" s="393" t="s">
        <v>696</v>
      </c>
      <c r="D65" s="390" t="s">
        <v>104</v>
      </c>
      <c r="E65" s="389">
        <v>9.5</v>
      </c>
      <c r="F65" s="392"/>
      <c r="G65" s="389"/>
      <c r="H65" s="392"/>
      <c r="I65" s="389">
        <f t="shared" si="3"/>
        <v>0</v>
      </c>
      <c r="J65" s="387"/>
    </row>
    <row r="66" spans="1:10" s="236" customFormat="1" ht="15.75">
      <c r="A66" s="361">
        <v>55</v>
      </c>
      <c r="B66" s="390"/>
      <c r="C66" s="394" t="s">
        <v>697</v>
      </c>
      <c r="D66" s="390" t="s">
        <v>104</v>
      </c>
      <c r="E66" s="389">
        <f>E65</f>
        <v>9.5</v>
      </c>
      <c r="F66" s="392"/>
      <c r="G66" s="389"/>
      <c r="H66" s="392"/>
      <c r="I66" s="389">
        <f t="shared" si="3"/>
        <v>0</v>
      </c>
      <c r="J66" s="387"/>
    </row>
    <row r="67" spans="1:10" s="236" customFormat="1" ht="15.75">
      <c r="A67" s="361">
        <v>56</v>
      </c>
      <c r="B67" s="390"/>
      <c r="C67" s="393" t="s">
        <v>698</v>
      </c>
      <c r="D67" s="390" t="s">
        <v>105</v>
      </c>
      <c r="E67" s="389">
        <v>3</v>
      </c>
      <c r="F67" s="392"/>
      <c r="G67" s="389"/>
      <c r="H67" s="392"/>
      <c r="I67" s="389">
        <f t="shared" si="3"/>
        <v>0</v>
      </c>
      <c r="J67" s="387"/>
    </row>
    <row r="68" spans="1:10" s="236" customFormat="1" ht="15.75">
      <c r="A68" s="361">
        <v>57</v>
      </c>
      <c r="B68" s="390"/>
      <c r="C68" s="394" t="s">
        <v>699</v>
      </c>
      <c r="D68" s="390" t="s">
        <v>105</v>
      </c>
      <c r="E68" s="389">
        <f>E67</f>
        <v>3</v>
      </c>
      <c r="F68" s="392"/>
      <c r="G68" s="389"/>
      <c r="H68" s="392"/>
      <c r="I68" s="389">
        <f t="shared" si="3"/>
        <v>0</v>
      </c>
      <c r="J68" s="387"/>
    </row>
    <row r="69" spans="1:10" s="236" customFormat="1" ht="15.75">
      <c r="A69" s="361">
        <v>58</v>
      </c>
      <c r="B69" s="390"/>
      <c r="C69" s="393" t="s">
        <v>700</v>
      </c>
      <c r="D69" s="390" t="s">
        <v>104</v>
      </c>
      <c r="E69" s="389">
        <v>20</v>
      </c>
      <c r="F69" s="392"/>
      <c r="G69" s="389"/>
      <c r="H69" s="392"/>
      <c r="I69" s="389">
        <f t="shared" si="3"/>
        <v>0</v>
      </c>
      <c r="J69" s="387"/>
    </row>
    <row r="70" spans="1:10" s="236" customFormat="1" ht="15.75">
      <c r="A70" s="361"/>
      <c r="B70" s="390"/>
      <c r="C70" s="395" t="s">
        <v>701</v>
      </c>
      <c r="D70" s="390"/>
      <c r="E70" s="389"/>
      <c r="F70" s="392"/>
      <c r="G70" s="389"/>
      <c r="H70" s="392"/>
      <c r="I70" s="389"/>
      <c r="J70" s="387"/>
    </row>
    <row r="71" spans="1:10" s="236" customFormat="1" ht="15.75">
      <c r="A71" s="361">
        <v>59</v>
      </c>
      <c r="B71" s="390"/>
      <c r="C71" s="393" t="s">
        <v>702</v>
      </c>
      <c r="D71" s="390" t="s">
        <v>1120</v>
      </c>
      <c r="E71" s="389">
        <v>40</v>
      </c>
      <c r="F71" s="392"/>
      <c r="G71" s="389"/>
      <c r="H71" s="392"/>
      <c r="I71" s="389">
        <f t="shared" si="3"/>
        <v>0</v>
      </c>
      <c r="J71" s="387"/>
    </row>
    <row r="72" spans="1:10" s="236" customFormat="1" ht="15.75">
      <c r="A72" s="361">
        <v>60</v>
      </c>
      <c r="B72" s="390"/>
      <c r="C72" s="393" t="s">
        <v>703</v>
      </c>
      <c r="D72" s="390" t="s">
        <v>152</v>
      </c>
      <c r="E72" s="389">
        <v>0.55</v>
      </c>
      <c r="F72" s="392"/>
      <c r="G72" s="389"/>
      <c r="H72" s="392"/>
      <c r="I72" s="389">
        <f t="shared" si="3"/>
        <v>0</v>
      </c>
      <c r="J72" s="387"/>
    </row>
    <row r="73" spans="1:10" s="236" customFormat="1" ht="15.75">
      <c r="A73" s="361">
        <v>61</v>
      </c>
      <c r="B73" s="390"/>
      <c r="C73" s="393" t="s">
        <v>704</v>
      </c>
      <c r="D73" s="390" t="s">
        <v>1120</v>
      </c>
      <c r="E73" s="389">
        <v>4.15</v>
      </c>
      <c r="F73" s="392"/>
      <c r="G73" s="389"/>
      <c r="H73" s="392"/>
      <c r="I73" s="389">
        <f t="shared" si="3"/>
        <v>0</v>
      </c>
      <c r="J73" s="387"/>
    </row>
    <row r="74" spans="1:10" s="236" customFormat="1" ht="42.75" customHeight="1">
      <c r="A74" s="361">
        <v>62</v>
      </c>
      <c r="B74" s="390"/>
      <c r="C74" s="391" t="s">
        <v>705</v>
      </c>
      <c r="D74" s="390" t="s">
        <v>113</v>
      </c>
      <c r="E74" s="389">
        <v>1</v>
      </c>
      <c r="F74" s="392"/>
      <c r="G74" s="389"/>
      <c r="H74" s="392"/>
      <c r="I74" s="389">
        <f t="shared" si="3"/>
        <v>0</v>
      </c>
      <c r="J74" s="387"/>
    </row>
    <row r="75" spans="1:10" s="236" customFormat="1" ht="15.75">
      <c r="A75" s="23"/>
      <c r="B75" s="341"/>
      <c r="C75" s="340" t="s">
        <v>707</v>
      </c>
      <c r="D75" s="341"/>
      <c r="E75" s="29"/>
      <c r="F75" s="28"/>
      <c r="G75" s="29"/>
      <c r="H75" s="28"/>
      <c r="I75" s="344">
        <f>SUM(I54:I74)</f>
        <v>0</v>
      </c>
      <c r="J75" s="32"/>
    </row>
    <row r="76" spans="1:10" ht="15.75">
      <c r="A76" s="23"/>
      <c r="B76" s="341"/>
      <c r="C76" s="340" t="s">
        <v>184</v>
      </c>
      <c r="D76" s="341"/>
      <c r="E76" s="29"/>
      <c r="F76" s="28"/>
      <c r="G76" s="29"/>
      <c r="H76" s="28"/>
      <c r="I76" s="342"/>
      <c r="J76" s="32"/>
    </row>
    <row r="77" spans="1:10" ht="15.75">
      <c r="A77" s="23"/>
      <c r="B77" s="341"/>
      <c r="C77" s="343" t="s">
        <v>1082</v>
      </c>
      <c r="D77" s="341"/>
      <c r="E77" s="29"/>
      <c r="F77" s="28"/>
      <c r="G77" s="29"/>
      <c r="H77" s="28"/>
      <c r="I77" s="342">
        <f>+I22</f>
        <v>0</v>
      </c>
      <c r="J77" s="32"/>
    </row>
    <row r="78" spans="1:10" ht="15.75">
      <c r="A78" s="23"/>
      <c r="B78" s="341"/>
      <c r="C78" s="343" t="s">
        <v>1146</v>
      </c>
      <c r="D78" s="341"/>
      <c r="E78" s="29"/>
      <c r="F78" s="28"/>
      <c r="G78" s="29"/>
      <c r="H78" s="30"/>
      <c r="I78" s="31">
        <f>+I51</f>
        <v>0</v>
      </c>
      <c r="J78" s="32"/>
    </row>
    <row r="79" spans="1:10" ht="15.75">
      <c r="A79" s="396"/>
      <c r="B79" s="397"/>
      <c r="C79" s="398" t="s">
        <v>706</v>
      </c>
      <c r="D79" s="397"/>
      <c r="E79" s="399"/>
      <c r="F79" s="400"/>
      <c r="G79" s="399"/>
      <c r="H79" s="401"/>
      <c r="I79" s="402">
        <f>I75</f>
        <v>0</v>
      </c>
      <c r="J79" s="388"/>
    </row>
    <row r="80" spans="1:10" ht="16.5" thickBot="1">
      <c r="A80" s="403"/>
      <c r="B80" s="39"/>
      <c r="C80" s="404" t="s">
        <v>708</v>
      </c>
      <c r="D80" s="39"/>
      <c r="E80" s="44"/>
      <c r="F80" s="45"/>
      <c r="G80" s="44"/>
      <c r="H80" s="45"/>
      <c r="I80" s="356">
        <f>SUM(I77:I79)</f>
        <v>0</v>
      </c>
      <c r="J80" s="47"/>
    </row>
    <row r="81" spans="1:9" s="37" customFormat="1" ht="15.75">
      <c r="A81" s="381"/>
      <c r="B81" s="58"/>
      <c r="C81" s="381"/>
      <c r="D81" s="58"/>
      <c r="E81" s="52"/>
      <c r="G81" s="52"/>
      <c r="I81" s="163"/>
    </row>
    <row r="82" spans="1:9" s="37" customFormat="1" ht="15.75">
      <c r="A82" s="381"/>
      <c r="B82" s="58"/>
      <c r="C82" s="381"/>
      <c r="D82" s="58"/>
      <c r="E82" s="52"/>
      <c r="G82" s="52"/>
      <c r="I82" s="163"/>
    </row>
    <row r="83" spans="1:9" s="37" customFormat="1" ht="15.75">
      <c r="A83" s="381"/>
      <c r="B83" s="58"/>
      <c r="C83" s="381"/>
      <c r="D83" s="58"/>
      <c r="E83" s="52"/>
      <c r="G83" s="52"/>
      <c r="I83" s="163"/>
    </row>
    <row r="84" spans="1:9" s="37" customFormat="1" ht="15.75">
      <c r="A84" s="381"/>
      <c r="B84" s="58"/>
      <c r="C84" s="381"/>
      <c r="D84" s="58"/>
      <c r="E84" s="52"/>
      <c r="G84" s="52"/>
      <c r="I84" s="163"/>
    </row>
    <row r="85" spans="1:9" s="37" customFormat="1" ht="15.75">
      <c r="A85" s="381"/>
      <c r="B85" s="58"/>
      <c r="C85" s="381"/>
      <c r="D85" s="58"/>
      <c r="E85" s="52"/>
      <c r="G85" s="52"/>
      <c r="I85" s="163"/>
    </row>
    <row r="86" spans="1:9" s="37" customFormat="1" ht="15.75">
      <c r="A86" s="381"/>
      <c r="B86" s="58"/>
      <c r="C86" s="381"/>
      <c r="D86" s="58"/>
      <c r="E86" s="52"/>
      <c r="G86" s="52"/>
      <c r="I86" s="163"/>
    </row>
    <row r="87" spans="1:9" s="37" customFormat="1" ht="15.75">
      <c r="A87" s="381"/>
      <c r="B87" s="58"/>
      <c r="C87" s="381"/>
      <c r="D87" s="58"/>
      <c r="E87" s="52"/>
      <c r="G87" s="52"/>
      <c r="I87" s="163"/>
    </row>
    <row r="88" spans="1:9" s="37" customFormat="1" ht="15.75">
      <c r="A88" s="381"/>
      <c r="B88" s="58"/>
      <c r="C88" s="381"/>
      <c r="D88" s="58"/>
      <c r="E88" s="52"/>
      <c r="G88" s="52"/>
      <c r="I88" s="163"/>
    </row>
    <row r="89" spans="1:9" s="37" customFormat="1" ht="15.75">
      <c r="A89" s="381"/>
      <c r="B89" s="58"/>
      <c r="C89" s="381"/>
      <c r="D89" s="58"/>
      <c r="E89" s="52"/>
      <c r="G89" s="52"/>
      <c r="I89" s="163"/>
    </row>
    <row r="90" spans="1:9" s="37" customFormat="1" ht="15.75">
      <c r="A90" s="381"/>
      <c r="B90" s="58"/>
      <c r="C90" s="381"/>
      <c r="D90" s="58"/>
      <c r="E90" s="52"/>
      <c r="G90" s="52"/>
      <c r="I90" s="163"/>
    </row>
    <row r="91" spans="1:9" s="37" customFormat="1" ht="15.75">
      <c r="A91" s="381"/>
      <c r="B91" s="58"/>
      <c r="C91" s="381"/>
      <c r="D91" s="58"/>
      <c r="E91" s="52"/>
      <c r="G91" s="52"/>
      <c r="I91" s="163"/>
    </row>
    <row r="92" spans="1:9" s="37" customFormat="1" ht="15.75">
      <c r="A92" s="381"/>
      <c r="B92" s="58"/>
      <c r="C92" s="381"/>
      <c r="D92" s="58"/>
      <c r="E92" s="52"/>
      <c r="G92" s="52"/>
      <c r="I92" s="163"/>
    </row>
    <row r="93" spans="1:9" s="37" customFormat="1" ht="15.75">
      <c r="A93" s="381"/>
      <c r="B93" s="58"/>
      <c r="C93" s="381"/>
      <c r="D93" s="58"/>
      <c r="E93" s="52"/>
      <c r="G93" s="52"/>
      <c r="I93" s="163"/>
    </row>
    <row r="94" spans="1:9" s="37" customFormat="1" ht="15.75">
      <c r="A94" s="381"/>
      <c r="B94" s="58"/>
      <c r="C94" s="381"/>
      <c r="D94" s="58"/>
      <c r="E94" s="52"/>
      <c r="G94" s="52"/>
      <c r="I94" s="163"/>
    </row>
    <row r="95" spans="1:9" s="37" customFormat="1" ht="15.75">
      <c r="A95" s="381"/>
      <c r="B95" s="58"/>
      <c r="C95" s="381"/>
      <c r="D95" s="58"/>
      <c r="E95" s="52"/>
      <c r="G95" s="52"/>
      <c r="I95" s="163"/>
    </row>
    <row r="96" spans="1:9" s="37" customFormat="1" ht="15.75">
      <c r="A96" s="381"/>
      <c r="B96" s="58"/>
      <c r="C96" s="381"/>
      <c r="D96" s="58"/>
      <c r="E96" s="52"/>
      <c r="G96" s="52"/>
      <c r="I96" s="163"/>
    </row>
    <row r="97" spans="1:9" s="37" customFormat="1" ht="15.75">
      <c r="A97" s="381"/>
      <c r="B97" s="58"/>
      <c r="C97" s="381"/>
      <c r="D97" s="58"/>
      <c r="E97" s="52"/>
      <c r="G97" s="52"/>
      <c r="I97" s="163"/>
    </row>
    <row r="98" spans="1:9" s="37" customFormat="1" ht="15.75">
      <c r="A98" s="381"/>
      <c r="B98" s="58"/>
      <c r="C98" s="381"/>
      <c r="D98" s="58"/>
      <c r="E98" s="52"/>
      <c r="G98" s="52"/>
      <c r="I98" s="163"/>
    </row>
    <row r="99" spans="1:9" s="37" customFormat="1" ht="15.75">
      <c r="A99" s="381"/>
      <c r="B99" s="58"/>
      <c r="C99" s="381"/>
      <c r="D99" s="58"/>
      <c r="E99" s="52"/>
      <c r="G99" s="52"/>
      <c r="I99" s="163"/>
    </row>
    <row r="100" spans="1:9" s="37" customFormat="1" ht="15.75">
      <c r="A100" s="381"/>
      <c r="B100" s="58"/>
      <c r="C100" s="381"/>
      <c r="D100" s="58"/>
      <c r="E100" s="52"/>
      <c r="G100" s="52"/>
      <c r="I100" s="163"/>
    </row>
    <row r="101" spans="1:9" s="37" customFormat="1" ht="15.75">
      <c r="A101" s="381"/>
      <c r="B101" s="58"/>
      <c r="C101" s="381"/>
      <c r="D101" s="58"/>
      <c r="E101" s="52"/>
      <c r="G101" s="52"/>
      <c r="I101" s="163"/>
    </row>
    <row r="102" spans="1:9" s="37" customFormat="1" ht="15.75">
      <c r="A102" s="381"/>
      <c r="B102" s="58"/>
      <c r="C102" s="382"/>
      <c r="D102" s="58"/>
      <c r="E102" s="52"/>
      <c r="G102" s="52"/>
      <c r="I102" s="165"/>
    </row>
    <row r="103" spans="1:9" s="37" customFormat="1" ht="15.75">
      <c r="A103" s="381"/>
      <c r="B103" s="58"/>
      <c r="C103" s="381"/>
      <c r="D103" s="58"/>
      <c r="E103" s="52"/>
      <c r="G103" s="52"/>
      <c r="I103" s="163"/>
    </row>
    <row r="104" spans="1:9" s="37" customFormat="1" ht="15.75">
      <c r="A104" s="381"/>
      <c r="B104" s="58"/>
      <c r="C104" s="383"/>
      <c r="D104" s="58"/>
      <c r="E104" s="52"/>
      <c r="G104" s="52"/>
      <c r="I104" s="163"/>
    </row>
    <row r="105" spans="1:9" s="37" customFormat="1" ht="15.75">
      <c r="A105" s="381"/>
      <c r="B105" s="58"/>
      <c r="C105" s="382"/>
      <c r="D105" s="58"/>
      <c r="E105" s="52"/>
      <c r="G105" s="52"/>
      <c r="I105" s="163"/>
    </row>
    <row r="106" spans="1:9" s="37" customFormat="1" ht="15.75">
      <c r="A106" s="381"/>
      <c r="B106" s="58"/>
      <c r="C106" s="381"/>
      <c r="D106" s="58"/>
      <c r="E106" s="52"/>
      <c r="G106" s="52"/>
      <c r="I106" s="163"/>
    </row>
    <row r="107" spans="1:9" s="37" customFormat="1" ht="15.75">
      <c r="A107" s="384"/>
      <c r="B107" s="58"/>
      <c r="C107" s="385"/>
      <c r="D107" s="58"/>
      <c r="E107" s="52"/>
      <c r="G107" s="52"/>
      <c r="I107" s="163"/>
    </row>
    <row r="108" spans="1:9" s="37" customFormat="1" ht="15.75">
      <c r="A108" s="384"/>
      <c r="B108" s="58"/>
      <c r="C108" s="385"/>
      <c r="D108" s="58"/>
      <c r="E108" s="52"/>
      <c r="G108" s="52"/>
      <c r="I108" s="163"/>
    </row>
    <row r="109" spans="1:9" s="37" customFormat="1" ht="15.75">
      <c r="A109" s="381"/>
      <c r="B109" s="58"/>
      <c r="C109" s="381"/>
      <c r="D109" s="58"/>
      <c r="E109" s="52"/>
      <c r="G109" s="52"/>
      <c r="I109" s="163"/>
    </row>
    <row r="110" spans="1:9" s="37" customFormat="1" ht="15.75">
      <c r="A110" s="381"/>
      <c r="B110" s="58"/>
      <c r="C110" s="381"/>
      <c r="D110" s="58"/>
      <c r="E110" s="52"/>
      <c r="G110" s="52"/>
      <c r="I110" s="163"/>
    </row>
    <row r="111" spans="1:9" s="37" customFormat="1" ht="15.75">
      <c r="A111" s="381"/>
      <c r="B111" s="58"/>
      <c r="C111" s="381"/>
      <c r="D111" s="58"/>
      <c r="E111" s="52"/>
      <c r="G111" s="52"/>
      <c r="I111" s="163"/>
    </row>
    <row r="112" spans="1:9" s="37" customFormat="1" ht="15.75">
      <c r="A112" s="381"/>
      <c r="B112" s="58"/>
      <c r="C112" s="381"/>
      <c r="D112" s="58"/>
      <c r="E112" s="52"/>
      <c r="G112" s="52"/>
      <c r="I112" s="163"/>
    </row>
    <row r="113" spans="1:9" s="37" customFormat="1" ht="15.75">
      <c r="A113" s="381"/>
      <c r="B113" s="383"/>
      <c r="C113" s="381"/>
      <c r="D113" s="58"/>
      <c r="E113" s="52"/>
      <c r="G113" s="52"/>
      <c r="I113" s="163"/>
    </row>
    <row r="114" spans="1:9" s="37" customFormat="1" ht="15.75">
      <c r="A114" s="381"/>
      <c r="B114" s="383"/>
      <c r="C114" s="382"/>
      <c r="D114" s="58"/>
      <c r="E114" s="52"/>
      <c r="G114" s="52"/>
      <c r="I114" s="165"/>
    </row>
    <row r="115" spans="1:9" s="37" customFormat="1" ht="15.75">
      <c r="A115" s="381"/>
      <c r="B115" s="383"/>
      <c r="C115" s="381"/>
      <c r="D115" s="58"/>
      <c r="E115" s="52"/>
      <c r="G115" s="52"/>
      <c r="I115" s="163"/>
    </row>
    <row r="116" spans="1:9" s="37" customFormat="1" ht="15.75">
      <c r="A116" s="381"/>
      <c r="B116" s="383"/>
      <c r="C116" s="382"/>
      <c r="D116" s="58"/>
      <c r="E116" s="52"/>
      <c r="G116" s="52"/>
      <c r="I116" s="163"/>
    </row>
    <row r="117" spans="1:9" s="37" customFormat="1" ht="15.75">
      <c r="A117" s="381"/>
      <c r="B117" s="58"/>
      <c r="C117" s="381"/>
      <c r="D117" s="58"/>
      <c r="E117" s="52"/>
      <c r="G117" s="52"/>
      <c r="I117" s="163"/>
    </row>
    <row r="118" spans="1:9" s="37" customFormat="1" ht="15.75">
      <c r="A118" s="381"/>
      <c r="B118" s="58"/>
      <c r="C118" s="381"/>
      <c r="D118" s="58"/>
      <c r="E118" s="52"/>
      <c r="G118" s="52"/>
      <c r="I118" s="163"/>
    </row>
    <row r="119" spans="1:9" s="37" customFormat="1" ht="15.75">
      <c r="A119" s="381"/>
      <c r="B119" s="58"/>
      <c r="C119" s="381"/>
      <c r="D119" s="58"/>
      <c r="E119" s="52"/>
      <c r="G119" s="52"/>
      <c r="I119" s="163"/>
    </row>
    <row r="120" spans="1:9" s="37" customFormat="1" ht="15.75">
      <c r="A120" s="381"/>
      <c r="B120" s="58"/>
      <c r="C120" s="381"/>
      <c r="D120" s="58"/>
      <c r="E120" s="52"/>
      <c r="G120" s="52"/>
      <c r="I120" s="163"/>
    </row>
    <row r="121" spans="1:9" s="37" customFormat="1" ht="15.75">
      <c r="A121" s="381"/>
      <c r="B121" s="58"/>
      <c r="C121" s="381"/>
      <c r="D121" s="58"/>
      <c r="E121" s="52"/>
      <c r="G121" s="52"/>
      <c r="I121" s="163"/>
    </row>
    <row r="122" spans="1:9" s="37" customFormat="1" ht="15.75">
      <c r="A122" s="381"/>
      <c r="B122" s="58"/>
      <c r="C122" s="382"/>
      <c r="D122" s="58"/>
      <c r="E122" s="52"/>
      <c r="G122" s="52"/>
      <c r="I122" s="165"/>
    </row>
    <row r="123" spans="1:9" s="37" customFormat="1" ht="15.75">
      <c r="A123" s="381"/>
      <c r="B123" s="58"/>
      <c r="C123" s="381"/>
      <c r="D123" s="58"/>
      <c r="E123" s="52"/>
      <c r="G123" s="52"/>
      <c r="I123" s="163"/>
    </row>
    <row r="124" spans="1:9" s="37" customFormat="1" ht="15.75">
      <c r="A124" s="381"/>
      <c r="B124" s="58"/>
      <c r="D124" s="58"/>
      <c r="E124" s="52"/>
      <c r="G124" s="52"/>
      <c r="I124" s="163"/>
    </row>
    <row r="125" spans="1:9" s="37" customFormat="1" ht="15.75">
      <c r="A125" s="381"/>
      <c r="B125" s="58"/>
      <c r="C125" s="381"/>
      <c r="D125" s="58"/>
      <c r="E125" s="52"/>
      <c r="G125" s="52"/>
      <c r="I125" s="163"/>
    </row>
    <row r="126" spans="1:9" s="37" customFormat="1" ht="15.75">
      <c r="A126" s="381"/>
      <c r="B126" s="58"/>
      <c r="C126" s="381"/>
      <c r="D126" s="58"/>
      <c r="E126" s="52"/>
      <c r="G126" s="52"/>
      <c r="I126" s="163"/>
    </row>
    <row r="127" spans="1:9" s="37" customFormat="1" ht="15.75">
      <c r="A127" s="381"/>
      <c r="B127" s="58"/>
      <c r="C127" s="381"/>
      <c r="D127" s="58"/>
      <c r="E127" s="52"/>
      <c r="G127" s="52"/>
      <c r="I127" s="163"/>
    </row>
    <row r="128" spans="1:9" s="37" customFormat="1" ht="15.75">
      <c r="A128" s="381"/>
      <c r="B128" s="58"/>
      <c r="C128" s="381"/>
      <c r="D128" s="58"/>
      <c r="E128" s="52"/>
      <c r="G128" s="52"/>
      <c r="I128" s="163"/>
    </row>
    <row r="129" spans="1:9" s="37" customFormat="1" ht="15.75">
      <c r="A129" s="381"/>
      <c r="B129" s="58"/>
      <c r="C129" s="381"/>
      <c r="D129" s="58"/>
      <c r="E129" s="52"/>
      <c r="G129" s="52"/>
      <c r="I129" s="163"/>
    </row>
    <row r="130" spans="1:9" s="37" customFormat="1" ht="15.75">
      <c r="A130" s="381"/>
      <c r="B130" s="58"/>
      <c r="D130" s="58"/>
      <c r="E130" s="52"/>
      <c r="G130" s="52"/>
      <c r="I130" s="163"/>
    </row>
    <row r="131" spans="1:9" s="37" customFormat="1" ht="15.75">
      <c r="A131" s="381"/>
      <c r="B131" s="58"/>
      <c r="D131" s="58"/>
      <c r="E131" s="52"/>
      <c r="G131" s="52"/>
      <c r="I131" s="163"/>
    </row>
    <row r="132" spans="1:9" s="37" customFormat="1" ht="15.75">
      <c r="A132" s="381"/>
      <c r="B132" s="58"/>
      <c r="D132" s="58"/>
      <c r="E132" s="52"/>
      <c r="G132" s="52"/>
      <c r="I132" s="163"/>
    </row>
    <row r="133" spans="1:9" s="37" customFormat="1" ht="15.75">
      <c r="A133" s="381"/>
      <c r="B133" s="58"/>
      <c r="D133" s="58"/>
      <c r="E133" s="52"/>
      <c r="G133" s="52"/>
      <c r="I133" s="163"/>
    </row>
    <row r="134" spans="1:9" s="37" customFormat="1" ht="15.75">
      <c r="A134" s="381"/>
      <c r="B134" s="58"/>
      <c r="D134" s="58"/>
      <c r="E134" s="52"/>
      <c r="G134" s="52"/>
      <c r="I134" s="163"/>
    </row>
    <row r="135" spans="1:9" s="37" customFormat="1" ht="15.75">
      <c r="A135" s="381"/>
      <c r="B135" s="58"/>
      <c r="D135" s="58"/>
      <c r="E135" s="52"/>
      <c r="G135" s="52"/>
      <c r="I135" s="163"/>
    </row>
    <row r="136" spans="1:9" s="37" customFormat="1" ht="15.75">
      <c r="A136" s="381"/>
      <c r="B136" s="58"/>
      <c r="D136" s="58"/>
      <c r="E136" s="52"/>
      <c r="G136" s="52"/>
      <c r="I136" s="163"/>
    </row>
    <row r="137" spans="1:9" s="37" customFormat="1" ht="15.75">
      <c r="A137" s="381"/>
      <c r="B137" s="58"/>
      <c r="D137" s="58"/>
      <c r="E137" s="52"/>
      <c r="G137" s="52"/>
      <c r="I137" s="163"/>
    </row>
    <row r="138" spans="1:9" s="37" customFormat="1" ht="15.75">
      <c r="A138" s="381"/>
      <c r="B138" s="58"/>
      <c r="D138" s="58"/>
      <c r="E138" s="52"/>
      <c r="G138" s="52"/>
      <c r="I138" s="163"/>
    </row>
    <row r="139" spans="1:9" s="37" customFormat="1" ht="15.75">
      <c r="A139" s="381"/>
      <c r="B139" s="58"/>
      <c r="D139" s="58"/>
      <c r="E139" s="52"/>
      <c r="G139" s="52"/>
      <c r="I139" s="163"/>
    </row>
    <row r="140" spans="1:9" s="37" customFormat="1" ht="15.75">
      <c r="A140" s="381"/>
      <c r="B140" s="58"/>
      <c r="D140" s="58"/>
      <c r="E140" s="52"/>
      <c r="G140" s="52"/>
      <c r="I140" s="163"/>
    </row>
    <row r="141" spans="1:9" s="37" customFormat="1" ht="15.75">
      <c r="A141" s="381"/>
      <c r="B141" s="58"/>
      <c r="D141" s="58"/>
      <c r="E141" s="52"/>
      <c r="G141" s="52"/>
      <c r="I141" s="163"/>
    </row>
    <row r="142" spans="1:9" s="37" customFormat="1" ht="15.75">
      <c r="A142" s="381"/>
      <c r="B142" s="58"/>
      <c r="D142" s="58"/>
      <c r="E142" s="52"/>
      <c r="G142" s="52"/>
      <c r="I142" s="163"/>
    </row>
    <row r="143" spans="1:9" s="37" customFormat="1" ht="15.75">
      <c r="A143" s="381"/>
      <c r="B143" s="58"/>
      <c r="D143" s="58"/>
      <c r="E143" s="52"/>
      <c r="G143" s="52"/>
      <c r="I143" s="163"/>
    </row>
    <row r="144" spans="1:9" s="37" customFormat="1" ht="15.75">
      <c r="A144" s="381"/>
      <c r="B144" s="58"/>
      <c r="D144" s="58"/>
      <c r="E144" s="52"/>
      <c r="G144" s="52"/>
      <c r="I144" s="163"/>
    </row>
    <row r="145" spans="1:9" s="37" customFormat="1" ht="15.75">
      <c r="A145" s="381"/>
      <c r="B145" s="58"/>
      <c r="D145" s="58"/>
      <c r="E145" s="52"/>
      <c r="G145" s="52"/>
      <c r="I145" s="163"/>
    </row>
    <row r="146" spans="1:9" s="37" customFormat="1" ht="15.75">
      <c r="A146" s="381"/>
      <c r="B146" s="58"/>
      <c r="C146" s="381"/>
      <c r="D146" s="58"/>
      <c r="E146" s="52"/>
      <c r="G146" s="52"/>
      <c r="I146" s="163"/>
    </row>
    <row r="147" spans="1:9" s="37" customFormat="1" ht="15.75">
      <c r="A147" s="381"/>
      <c r="B147" s="58"/>
      <c r="C147" s="381"/>
      <c r="D147" s="58"/>
      <c r="E147" s="52"/>
      <c r="G147" s="52"/>
      <c r="I147" s="163"/>
    </row>
    <row r="148" spans="1:9" s="37" customFormat="1" ht="15.75">
      <c r="A148" s="381"/>
      <c r="B148" s="58"/>
      <c r="C148" s="381"/>
      <c r="D148" s="58"/>
      <c r="E148" s="52"/>
      <c r="G148" s="52"/>
      <c r="I148" s="163"/>
    </row>
    <row r="149" spans="1:9" s="37" customFormat="1" ht="15.75">
      <c r="A149" s="381"/>
      <c r="B149" s="58"/>
      <c r="C149" s="381"/>
      <c r="D149" s="58"/>
      <c r="E149" s="52"/>
      <c r="G149" s="52"/>
      <c r="I149" s="163"/>
    </row>
    <row r="150" spans="1:9" s="37" customFormat="1" ht="15.75">
      <c r="A150" s="381"/>
      <c r="B150" s="58"/>
      <c r="C150" s="381"/>
      <c r="D150" s="58"/>
      <c r="E150" s="52"/>
      <c r="G150" s="52"/>
      <c r="I150" s="163"/>
    </row>
    <row r="151" spans="1:9" s="37" customFormat="1" ht="15.75">
      <c r="A151" s="381"/>
      <c r="B151" s="58"/>
      <c r="C151" s="381"/>
      <c r="D151" s="58"/>
      <c r="E151" s="52"/>
      <c r="G151" s="52"/>
      <c r="I151" s="163"/>
    </row>
    <row r="152" spans="1:9" s="37" customFormat="1" ht="15.75">
      <c r="A152" s="381"/>
      <c r="B152" s="58"/>
      <c r="C152" s="381"/>
      <c r="D152" s="58"/>
      <c r="E152" s="52"/>
      <c r="G152" s="52"/>
      <c r="I152" s="163"/>
    </row>
    <row r="153" spans="1:9" s="37" customFormat="1" ht="15.75">
      <c r="A153" s="381"/>
      <c r="B153" s="58"/>
      <c r="C153" s="381"/>
      <c r="D153" s="58"/>
      <c r="E153" s="52"/>
      <c r="G153" s="52"/>
      <c r="I153" s="163"/>
    </row>
    <row r="154" spans="1:9" s="37" customFormat="1" ht="15.75">
      <c r="A154" s="381"/>
      <c r="B154" s="58"/>
      <c r="C154" s="381"/>
      <c r="D154" s="58"/>
      <c r="E154" s="52"/>
      <c r="G154" s="52"/>
      <c r="I154" s="163"/>
    </row>
    <row r="155" spans="1:9" s="37" customFormat="1" ht="15.75">
      <c r="A155" s="381"/>
      <c r="B155" s="58"/>
      <c r="C155" s="381"/>
      <c r="D155" s="58"/>
      <c r="E155" s="52"/>
      <c r="G155" s="52"/>
      <c r="I155" s="163"/>
    </row>
    <row r="156" spans="1:9" s="37" customFormat="1" ht="15.75">
      <c r="A156" s="381"/>
      <c r="B156" s="58"/>
      <c r="C156" s="381"/>
      <c r="D156" s="58"/>
      <c r="E156" s="52"/>
      <c r="G156" s="52"/>
      <c r="I156" s="163"/>
    </row>
    <row r="157" spans="1:9" s="37" customFormat="1" ht="15.75">
      <c r="A157" s="381"/>
      <c r="B157" s="58"/>
      <c r="C157" s="381"/>
      <c r="D157" s="58"/>
      <c r="E157" s="52"/>
      <c r="G157" s="52"/>
      <c r="I157" s="163"/>
    </row>
    <row r="158" spans="1:9" s="37" customFormat="1" ht="15.75">
      <c r="A158" s="381"/>
      <c r="B158" s="58"/>
      <c r="C158" s="381"/>
      <c r="D158" s="58"/>
      <c r="E158" s="52"/>
      <c r="G158" s="52"/>
      <c r="I158" s="163"/>
    </row>
    <row r="159" spans="1:9" s="37" customFormat="1" ht="15.75">
      <c r="A159" s="381"/>
      <c r="B159" s="58"/>
      <c r="C159" s="381"/>
      <c r="D159" s="58"/>
      <c r="E159" s="52"/>
      <c r="G159" s="52"/>
      <c r="I159" s="163"/>
    </row>
    <row r="160" spans="1:9" s="37" customFormat="1" ht="15.75">
      <c r="A160" s="381"/>
      <c r="B160" s="58"/>
      <c r="C160" s="382"/>
      <c r="D160" s="58"/>
      <c r="E160" s="52"/>
      <c r="G160" s="54"/>
      <c r="H160" s="55"/>
      <c r="I160" s="165"/>
    </row>
    <row r="161" spans="1:9" s="37" customFormat="1" ht="15.75">
      <c r="A161" s="381"/>
      <c r="B161" s="58"/>
      <c r="C161" s="381"/>
      <c r="D161" s="58"/>
      <c r="E161" s="52"/>
      <c r="G161" s="54"/>
      <c r="H161" s="55"/>
      <c r="I161" s="165"/>
    </row>
    <row r="162" spans="1:9" s="37" customFormat="1" ht="15.75">
      <c r="A162" s="381"/>
      <c r="B162" s="383"/>
      <c r="C162" s="382"/>
      <c r="D162" s="58"/>
      <c r="E162" s="52"/>
      <c r="G162" s="54"/>
      <c r="H162" s="55"/>
      <c r="I162" s="165"/>
    </row>
    <row r="163" spans="1:9" s="37" customFormat="1" ht="15.75">
      <c r="A163" s="381"/>
      <c r="B163" s="58"/>
      <c r="C163" s="386"/>
      <c r="D163" s="58"/>
      <c r="E163" s="52"/>
      <c r="G163" s="56"/>
      <c r="H163" s="55"/>
      <c r="I163" s="165"/>
    </row>
    <row r="164" spans="1:9" s="37" customFormat="1" ht="15.75">
      <c r="A164" s="381"/>
      <c r="B164" s="58"/>
      <c r="C164" s="381"/>
      <c r="D164" s="58"/>
      <c r="E164" s="52"/>
      <c r="G164" s="56"/>
      <c r="H164" s="55"/>
      <c r="I164" s="163"/>
    </row>
    <row r="165" spans="1:9" s="37" customFormat="1" ht="15.75">
      <c r="A165" s="381"/>
      <c r="B165" s="58"/>
      <c r="C165" s="381"/>
      <c r="D165" s="58"/>
      <c r="E165" s="52"/>
      <c r="G165" s="56"/>
      <c r="H165" s="55"/>
      <c r="I165" s="163"/>
    </row>
    <row r="166" spans="1:9" s="37" customFormat="1" ht="15.75">
      <c r="A166" s="381"/>
      <c r="B166" s="58"/>
      <c r="C166" s="381"/>
      <c r="D166" s="58"/>
      <c r="E166" s="52"/>
      <c r="G166" s="56"/>
      <c r="H166" s="55"/>
      <c r="I166" s="163"/>
    </row>
    <row r="167" spans="1:9" s="37" customFormat="1" ht="15.75">
      <c r="A167" s="381"/>
      <c r="B167" s="58"/>
      <c r="C167" s="381"/>
      <c r="D167" s="58"/>
      <c r="E167" s="52"/>
      <c r="G167" s="56"/>
      <c r="H167" s="55"/>
      <c r="I167" s="163"/>
    </row>
    <row r="168" spans="1:9" s="37" customFormat="1" ht="15.75">
      <c r="A168" s="381"/>
      <c r="B168" s="58"/>
      <c r="C168" s="381"/>
      <c r="D168" s="58"/>
      <c r="E168" s="52"/>
      <c r="G168" s="56"/>
      <c r="H168" s="55"/>
      <c r="I168" s="163"/>
    </row>
    <row r="169" spans="1:9" s="37" customFormat="1" ht="15.75">
      <c r="A169" s="381"/>
      <c r="B169" s="58"/>
      <c r="C169" s="381"/>
      <c r="D169" s="58"/>
      <c r="E169" s="52"/>
      <c r="G169" s="56"/>
      <c r="H169" s="55"/>
      <c r="I169" s="163"/>
    </row>
    <row r="170" spans="1:9" s="37" customFormat="1" ht="15.75">
      <c r="A170" s="381"/>
      <c r="B170" s="58"/>
      <c r="C170" s="381"/>
      <c r="D170" s="58"/>
      <c r="E170" s="52"/>
      <c r="G170" s="56"/>
      <c r="H170" s="55"/>
      <c r="I170" s="163"/>
    </row>
    <row r="171" spans="1:9" s="37" customFormat="1" ht="15.75">
      <c r="A171" s="381"/>
      <c r="B171" s="58"/>
      <c r="C171" s="381"/>
      <c r="D171" s="58"/>
      <c r="E171" s="52"/>
      <c r="G171" s="56"/>
      <c r="H171" s="55"/>
      <c r="I171" s="163"/>
    </row>
    <row r="172" spans="1:9" s="37" customFormat="1" ht="15.75">
      <c r="A172" s="381"/>
      <c r="B172" s="58"/>
      <c r="C172" s="381"/>
      <c r="D172" s="58"/>
      <c r="E172" s="52"/>
      <c r="G172" s="56"/>
      <c r="H172" s="55"/>
      <c r="I172" s="163"/>
    </row>
    <row r="173" spans="1:9" s="37" customFormat="1" ht="15.75">
      <c r="A173" s="381"/>
      <c r="B173" s="58"/>
      <c r="C173" s="381"/>
      <c r="D173" s="58"/>
      <c r="E173" s="52"/>
      <c r="G173" s="54"/>
      <c r="H173" s="55"/>
      <c r="I173" s="165"/>
    </row>
    <row r="174" spans="1:9" s="37" customFormat="1" ht="15.75">
      <c r="A174" s="381"/>
      <c r="B174" s="58"/>
      <c r="C174" s="381"/>
      <c r="D174" s="58"/>
      <c r="E174" s="52"/>
      <c r="G174" s="54"/>
      <c r="H174" s="55"/>
      <c r="I174" s="165"/>
    </row>
    <row r="175" spans="1:9" s="37" customFormat="1" ht="15.75">
      <c r="A175" s="381"/>
      <c r="B175" s="58"/>
      <c r="C175" s="381"/>
      <c r="D175" s="58"/>
      <c r="E175" s="52"/>
      <c r="F175" s="57"/>
      <c r="G175" s="52"/>
      <c r="H175" s="57"/>
      <c r="I175" s="163"/>
    </row>
    <row r="176" spans="1:9" s="37" customFormat="1" ht="15.75">
      <c r="A176" s="381"/>
      <c r="B176" s="58"/>
      <c r="C176" s="381"/>
      <c r="D176" s="58"/>
      <c r="E176" s="52"/>
      <c r="F176" s="57"/>
      <c r="G176" s="52"/>
      <c r="H176" s="57"/>
      <c r="I176" s="163"/>
    </row>
    <row r="177" spans="1:9" s="37" customFormat="1" ht="15.75">
      <c r="A177" s="381"/>
      <c r="B177" s="58"/>
      <c r="C177" s="381"/>
      <c r="D177" s="58"/>
      <c r="E177" s="52"/>
      <c r="F177" s="57"/>
      <c r="G177" s="52"/>
      <c r="H177" s="57"/>
      <c r="I177" s="163"/>
    </row>
    <row r="178" spans="1:9" s="37" customFormat="1" ht="15.75">
      <c r="A178" s="381"/>
      <c r="B178" s="58"/>
      <c r="C178" s="381"/>
      <c r="D178" s="58"/>
      <c r="E178" s="52"/>
      <c r="F178" s="57"/>
      <c r="G178" s="52"/>
      <c r="H178" s="57"/>
      <c r="I178" s="163"/>
    </row>
    <row r="179" spans="1:9" s="37" customFormat="1" ht="15.75">
      <c r="A179" s="381"/>
      <c r="B179" s="58"/>
      <c r="C179" s="381"/>
      <c r="D179" s="58"/>
      <c r="E179" s="52"/>
      <c r="F179" s="57"/>
      <c r="G179" s="52"/>
      <c r="H179" s="57"/>
      <c r="I179" s="163"/>
    </row>
    <row r="180" spans="1:9" s="37" customFormat="1" ht="15.75">
      <c r="A180" s="381"/>
      <c r="B180" s="58"/>
      <c r="C180" s="381"/>
      <c r="D180" s="58"/>
      <c r="E180" s="52"/>
      <c r="F180" s="57"/>
      <c r="G180" s="52"/>
      <c r="H180" s="57"/>
      <c r="I180" s="163"/>
    </row>
    <row r="181" spans="1:9" s="37" customFormat="1" ht="15.75">
      <c r="A181" s="381"/>
      <c r="B181" s="58"/>
      <c r="C181" s="381"/>
      <c r="D181" s="58"/>
      <c r="E181" s="52"/>
      <c r="G181" s="52"/>
      <c r="H181" s="57"/>
      <c r="I181" s="163"/>
    </row>
    <row r="182" spans="1:9" s="37" customFormat="1" ht="15.75">
      <c r="A182" s="381"/>
      <c r="C182" s="381"/>
      <c r="D182" s="58"/>
      <c r="E182" s="52"/>
      <c r="G182" s="52"/>
      <c r="I182" s="163"/>
    </row>
    <row r="183" spans="1:9" s="37" customFormat="1" ht="15.75">
      <c r="A183" s="381"/>
      <c r="C183" s="381"/>
      <c r="D183" s="58"/>
      <c r="E183" s="52"/>
      <c r="G183" s="52"/>
      <c r="I183" s="163"/>
    </row>
    <row r="184" spans="1:9" s="37" customFormat="1" ht="15.75">
      <c r="A184" s="381"/>
      <c r="C184" s="381"/>
      <c r="D184" s="58"/>
      <c r="E184" s="52"/>
      <c r="G184" s="52"/>
      <c r="I184" s="163"/>
    </row>
    <row r="185" spans="1:9" s="37" customFormat="1" ht="15.75">
      <c r="A185" s="381"/>
      <c r="C185" s="381"/>
      <c r="E185" s="52"/>
      <c r="F185" s="60"/>
      <c r="G185" s="52"/>
      <c r="I185" s="163"/>
    </row>
    <row r="186" spans="1:9" s="37" customFormat="1" ht="15.75">
      <c r="A186" s="381"/>
      <c r="C186" s="381"/>
      <c r="E186" s="52"/>
      <c r="F186" s="52"/>
      <c r="G186" s="52"/>
      <c r="I186" s="163"/>
    </row>
    <row r="187" spans="1:9" s="37" customFormat="1" ht="15.75">
      <c r="A187" s="381"/>
      <c r="C187" s="381"/>
      <c r="E187" s="52"/>
      <c r="F187" s="52"/>
      <c r="G187" s="52"/>
      <c r="I187" s="163"/>
    </row>
    <row r="188" spans="1:9" s="37" customFormat="1" ht="15.75">
      <c r="A188" s="381"/>
      <c r="C188" s="381"/>
      <c r="E188" s="52"/>
      <c r="F188" s="52"/>
      <c r="G188" s="52"/>
      <c r="I188" s="163"/>
    </row>
    <row r="189" spans="1:9" s="37" customFormat="1" ht="15.75">
      <c r="A189" s="381"/>
      <c r="C189" s="381"/>
      <c r="E189" s="52"/>
      <c r="F189" s="52"/>
      <c r="G189" s="52"/>
      <c r="I189" s="163"/>
    </row>
    <row r="190" spans="1:9" s="37" customFormat="1" ht="15.75">
      <c r="A190" s="381"/>
      <c r="C190" s="381"/>
      <c r="E190" s="52"/>
      <c r="F190" s="52"/>
      <c r="G190" s="52"/>
      <c r="I190" s="163"/>
    </row>
    <row r="191" spans="1:9" s="37" customFormat="1" ht="15.75">
      <c r="A191" s="381"/>
      <c r="C191" s="381"/>
      <c r="E191" s="52"/>
      <c r="F191" s="52"/>
      <c r="G191" s="52"/>
      <c r="I191" s="163"/>
    </row>
    <row r="192" spans="1:9" s="37" customFormat="1" ht="15.75">
      <c r="A192" s="381"/>
      <c r="C192" s="381"/>
      <c r="E192" s="52"/>
      <c r="G192" s="52"/>
      <c r="I192" s="163"/>
    </row>
    <row r="193" spans="1:9" s="37" customFormat="1" ht="15.75">
      <c r="A193" s="381"/>
      <c r="C193" s="381"/>
      <c r="E193" s="52"/>
      <c r="G193" s="52"/>
      <c r="I193" s="163"/>
    </row>
    <row r="194" spans="1:9" s="37" customFormat="1" ht="15.75">
      <c r="A194" s="381"/>
      <c r="C194" s="381"/>
      <c r="E194" s="52"/>
      <c r="G194" s="52"/>
      <c r="I194" s="163"/>
    </row>
    <row r="195" spans="1:9" s="37" customFormat="1" ht="15.75">
      <c r="A195" s="381"/>
      <c r="C195" s="381"/>
      <c r="E195" s="52"/>
      <c r="G195" s="52"/>
      <c r="I195" s="163"/>
    </row>
    <row r="196" spans="1:9" s="37" customFormat="1" ht="15.75">
      <c r="A196" s="381"/>
      <c r="C196" s="381"/>
      <c r="E196" s="52"/>
      <c r="G196" s="52"/>
      <c r="I196" s="163"/>
    </row>
    <row r="197" spans="1:9" s="37" customFormat="1" ht="15.75">
      <c r="A197" s="381"/>
      <c r="C197" s="381"/>
      <c r="E197" s="52"/>
      <c r="G197" s="52"/>
      <c r="I197" s="163"/>
    </row>
    <row r="198" spans="1:9" s="37" customFormat="1" ht="15.75">
      <c r="A198" s="381"/>
      <c r="C198" s="381"/>
      <c r="E198" s="52"/>
      <c r="G198" s="52"/>
      <c r="I198" s="163"/>
    </row>
    <row r="199" spans="1:9" s="37" customFormat="1" ht="15.75">
      <c r="A199" s="381"/>
      <c r="C199" s="381"/>
      <c r="E199" s="52"/>
      <c r="G199" s="52"/>
      <c r="I199" s="163"/>
    </row>
    <row r="200" spans="1:9" s="37" customFormat="1" ht="15.75">
      <c r="A200" s="381"/>
      <c r="C200" s="381"/>
      <c r="E200" s="52"/>
      <c r="G200" s="52"/>
      <c r="I200" s="163"/>
    </row>
    <row r="201" spans="1:9" s="37" customFormat="1" ht="15.75">
      <c r="A201" s="381"/>
      <c r="C201" s="381"/>
      <c r="E201" s="52"/>
      <c r="G201" s="52"/>
      <c r="I201" s="163"/>
    </row>
    <row r="202" spans="1:9" s="37" customFormat="1" ht="15.75">
      <c r="A202" s="381"/>
      <c r="C202" s="381"/>
      <c r="E202" s="52"/>
      <c r="G202" s="52"/>
      <c r="I202" s="163"/>
    </row>
    <row r="203" spans="1:9" s="37" customFormat="1" ht="15.75">
      <c r="A203" s="381"/>
      <c r="C203" s="381"/>
      <c r="E203" s="52"/>
      <c r="G203" s="52"/>
      <c r="I203" s="163"/>
    </row>
    <row r="204" spans="1:9" s="37" customFormat="1" ht="15.75">
      <c r="A204" s="381"/>
      <c r="C204" s="381"/>
      <c r="E204" s="52"/>
      <c r="G204" s="52"/>
      <c r="I204" s="163"/>
    </row>
    <row r="205" spans="1:9" s="37" customFormat="1" ht="15.75">
      <c r="A205" s="381"/>
      <c r="C205" s="381"/>
      <c r="E205" s="52"/>
      <c r="G205" s="52"/>
      <c r="I205" s="163"/>
    </row>
    <row r="206" spans="1:9" s="37" customFormat="1" ht="15.75">
      <c r="A206" s="381"/>
      <c r="C206" s="381"/>
      <c r="E206" s="52"/>
      <c r="G206" s="52"/>
      <c r="I206" s="163"/>
    </row>
    <row r="207" spans="1:9" s="37" customFormat="1" ht="15.75">
      <c r="A207" s="381"/>
      <c r="C207" s="381"/>
      <c r="E207" s="52"/>
      <c r="G207" s="52"/>
      <c r="I207" s="163"/>
    </row>
    <row r="208" spans="1:9" s="37" customFormat="1" ht="15.75">
      <c r="A208" s="381"/>
      <c r="C208" s="381"/>
      <c r="E208" s="52"/>
      <c r="G208" s="52"/>
      <c r="I208" s="163"/>
    </row>
    <row r="209" spans="1:9" s="37" customFormat="1" ht="15.75">
      <c r="A209" s="381"/>
      <c r="C209" s="381"/>
      <c r="E209" s="52"/>
      <c r="G209" s="52"/>
      <c r="I209" s="163"/>
    </row>
    <row r="210" spans="1:9" s="37" customFormat="1" ht="15.75">
      <c r="A210" s="381"/>
      <c r="C210" s="381"/>
      <c r="E210" s="52"/>
      <c r="G210" s="52"/>
      <c r="I210" s="163"/>
    </row>
    <row r="211" spans="1:9" s="37" customFormat="1" ht="15.75">
      <c r="A211" s="381"/>
      <c r="C211" s="381"/>
      <c r="E211" s="52"/>
      <c r="G211" s="52"/>
      <c r="I211" s="163"/>
    </row>
    <row r="212" spans="1:9" s="37" customFormat="1" ht="15.75">
      <c r="A212" s="381"/>
      <c r="C212" s="381"/>
      <c r="E212" s="52"/>
      <c r="G212" s="52"/>
      <c r="I212" s="163"/>
    </row>
    <row r="213" spans="1:9" s="37" customFormat="1" ht="15.75">
      <c r="A213" s="381"/>
      <c r="C213" s="381"/>
      <c r="E213" s="52"/>
      <c r="G213" s="52"/>
      <c r="I213" s="163"/>
    </row>
    <row r="214" spans="1:9" s="37" customFormat="1" ht="15.75">
      <c r="A214" s="381"/>
      <c r="C214" s="381"/>
      <c r="E214" s="52"/>
      <c r="G214" s="52"/>
      <c r="I214" s="163"/>
    </row>
    <row r="215" spans="1:9" s="37" customFormat="1" ht="15.75">
      <c r="A215" s="381"/>
      <c r="C215" s="381"/>
      <c r="E215" s="52"/>
      <c r="G215" s="52"/>
      <c r="I215" s="163"/>
    </row>
    <row r="216" spans="1:9" s="37" customFormat="1" ht="15.75">
      <c r="A216" s="381"/>
      <c r="C216" s="381"/>
      <c r="E216" s="52"/>
      <c r="G216" s="52"/>
      <c r="I216" s="163"/>
    </row>
    <row r="217" spans="1:9" s="37" customFormat="1" ht="15.75">
      <c r="A217" s="381"/>
      <c r="C217" s="381"/>
      <c r="E217" s="52"/>
      <c r="G217" s="52"/>
      <c r="I217" s="163"/>
    </row>
    <row r="218" spans="1:9" s="37" customFormat="1" ht="15.75">
      <c r="A218" s="381"/>
      <c r="C218" s="381"/>
      <c r="E218" s="52"/>
      <c r="G218" s="52"/>
      <c r="I218" s="163"/>
    </row>
    <row r="219" spans="1:9" s="37" customFormat="1" ht="15.75">
      <c r="A219" s="381"/>
      <c r="C219" s="381"/>
      <c r="E219" s="52"/>
      <c r="G219" s="52"/>
      <c r="I219" s="163"/>
    </row>
    <row r="220" spans="1:9" s="37" customFormat="1" ht="15.75">
      <c r="A220" s="381"/>
      <c r="C220" s="381"/>
      <c r="E220" s="52"/>
      <c r="G220" s="52"/>
      <c r="I220" s="163"/>
    </row>
    <row r="221" spans="1:9" s="37" customFormat="1" ht="15.75">
      <c r="A221" s="381"/>
      <c r="C221" s="381"/>
      <c r="E221" s="52"/>
      <c r="G221" s="52"/>
      <c r="I221" s="163"/>
    </row>
    <row r="222" spans="1:9" s="37" customFormat="1" ht="15.75">
      <c r="A222" s="381"/>
      <c r="C222" s="381"/>
      <c r="E222" s="52"/>
      <c r="G222" s="52"/>
      <c r="I222" s="163"/>
    </row>
    <row r="223" spans="1:9" s="37" customFormat="1" ht="15.75">
      <c r="A223" s="381"/>
      <c r="C223" s="381"/>
      <c r="E223" s="52"/>
      <c r="G223" s="52"/>
      <c r="I223" s="163"/>
    </row>
    <row r="224" spans="1:9" s="37" customFormat="1" ht="15.75">
      <c r="A224" s="381"/>
      <c r="C224" s="381"/>
      <c r="E224" s="52"/>
      <c r="G224" s="52"/>
      <c r="I224" s="163"/>
    </row>
    <row r="225" spans="1:9" s="37" customFormat="1" ht="15.75">
      <c r="A225" s="381"/>
      <c r="C225" s="381"/>
      <c r="E225" s="52"/>
      <c r="G225" s="52"/>
      <c r="I225" s="163"/>
    </row>
    <row r="226" spans="1:9" s="37" customFormat="1" ht="15.75">
      <c r="A226" s="381"/>
      <c r="C226" s="381"/>
      <c r="E226" s="52"/>
      <c r="G226" s="52"/>
      <c r="I226" s="163"/>
    </row>
    <row r="227" spans="1:9" s="37" customFormat="1" ht="15.75">
      <c r="A227" s="381"/>
      <c r="C227" s="381"/>
      <c r="E227" s="52"/>
      <c r="G227" s="52"/>
      <c r="I227" s="163"/>
    </row>
    <row r="228" spans="1:9" s="37" customFormat="1" ht="15.75">
      <c r="A228" s="381"/>
      <c r="C228" s="381"/>
      <c r="E228" s="52"/>
      <c r="G228" s="52"/>
      <c r="I228" s="163"/>
    </row>
    <row r="229" spans="1:9" s="37" customFormat="1" ht="15.75">
      <c r="A229" s="381"/>
      <c r="C229" s="381"/>
      <c r="E229" s="52"/>
      <c r="G229" s="52"/>
      <c r="I229" s="163"/>
    </row>
    <row r="230" spans="1:9" s="37" customFormat="1" ht="15.75">
      <c r="A230" s="381"/>
      <c r="C230" s="381"/>
      <c r="E230" s="52"/>
      <c r="G230" s="52"/>
      <c r="I230" s="163"/>
    </row>
    <row r="231" spans="1:9" s="37" customFormat="1" ht="15.75">
      <c r="A231" s="381"/>
      <c r="C231" s="381"/>
      <c r="E231" s="52"/>
      <c r="G231" s="52"/>
      <c r="I231" s="163"/>
    </row>
    <row r="232" spans="1:9" s="37" customFormat="1" ht="15.75">
      <c r="A232" s="381"/>
      <c r="C232" s="381"/>
      <c r="E232" s="52"/>
      <c r="G232" s="52"/>
      <c r="I232" s="163"/>
    </row>
    <row r="233" spans="1:9" s="37" customFormat="1" ht="15.75">
      <c r="A233" s="381"/>
      <c r="C233" s="381"/>
      <c r="E233" s="52"/>
      <c r="G233" s="52"/>
      <c r="I233" s="163"/>
    </row>
    <row r="234" spans="1:9" s="37" customFormat="1" ht="15.75">
      <c r="A234" s="381"/>
      <c r="C234" s="381"/>
      <c r="E234" s="52"/>
      <c r="G234" s="52"/>
      <c r="I234" s="163"/>
    </row>
    <row r="235" spans="1:9" s="37" customFormat="1" ht="15.75">
      <c r="A235" s="381"/>
      <c r="C235" s="381"/>
      <c r="E235" s="52"/>
      <c r="G235" s="52"/>
      <c r="I235" s="163"/>
    </row>
    <row r="236" spans="1:9" s="37" customFormat="1" ht="15.75">
      <c r="A236" s="381"/>
      <c r="C236" s="381"/>
      <c r="E236" s="52"/>
      <c r="G236" s="52"/>
      <c r="I236" s="163"/>
    </row>
    <row r="237" spans="1:9" s="37" customFormat="1" ht="15.75">
      <c r="A237" s="381"/>
      <c r="C237" s="381"/>
      <c r="E237" s="52"/>
      <c r="G237" s="52"/>
      <c r="I237" s="163"/>
    </row>
    <row r="238" spans="1:9" s="37" customFormat="1" ht="15.75">
      <c r="A238" s="381"/>
      <c r="C238" s="381"/>
      <c r="E238" s="52"/>
      <c r="G238" s="52"/>
      <c r="I238" s="163"/>
    </row>
    <row r="239" spans="1:9" s="37" customFormat="1" ht="15.75">
      <c r="A239" s="381"/>
      <c r="C239" s="381"/>
      <c r="E239" s="52"/>
      <c r="G239" s="52"/>
      <c r="I239" s="163"/>
    </row>
    <row r="240" spans="1:9" s="37" customFormat="1" ht="15.75">
      <c r="A240" s="381"/>
      <c r="C240" s="381"/>
      <c r="E240" s="52"/>
      <c r="G240" s="52"/>
      <c r="I240" s="163"/>
    </row>
    <row r="241" spans="1:9" s="37" customFormat="1" ht="15.75">
      <c r="A241" s="381"/>
      <c r="C241" s="381"/>
      <c r="E241" s="52"/>
      <c r="G241" s="52"/>
      <c r="I241" s="163"/>
    </row>
    <row r="242" spans="1:9" s="37" customFormat="1" ht="15.75">
      <c r="A242" s="381"/>
      <c r="C242" s="381"/>
      <c r="E242" s="52"/>
      <c r="G242" s="52"/>
      <c r="I242" s="163"/>
    </row>
    <row r="243" spans="1:9" s="37" customFormat="1" ht="15.75">
      <c r="A243" s="381"/>
      <c r="C243" s="381"/>
      <c r="E243" s="52"/>
      <c r="G243" s="52"/>
      <c r="I243" s="163"/>
    </row>
    <row r="244" spans="1:9" s="37" customFormat="1" ht="15.75">
      <c r="A244" s="381"/>
      <c r="C244" s="381"/>
      <c r="E244" s="52"/>
      <c r="G244" s="52"/>
      <c r="I244" s="163"/>
    </row>
    <row r="245" spans="1:9" s="37" customFormat="1" ht="15.75">
      <c r="A245" s="381"/>
      <c r="C245" s="381"/>
      <c r="E245" s="52"/>
      <c r="G245" s="52"/>
      <c r="I245" s="163"/>
    </row>
    <row r="246" spans="1:9" s="37" customFormat="1" ht="15.75">
      <c r="A246" s="381"/>
      <c r="C246" s="381"/>
      <c r="E246" s="52"/>
      <c r="G246" s="52"/>
      <c r="I246" s="163"/>
    </row>
    <row r="247" spans="1:9" s="37" customFormat="1" ht="15.75">
      <c r="A247" s="381"/>
      <c r="C247" s="381"/>
      <c r="E247" s="52"/>
      <c r="G247" s="52"/>
      <c r="I247" s="163"/>
    </row>
    <row r="248" spans="1:9" s="37" customFormat="1" ht="15.75">
      <c r="A248" s="381"/>
      <c r="C248" s="381"/>
      <c r="E248" s="52"/>
      <c r="G248" s="52"/>
      <c r="I248" s="163"/>
    </row>
    <row r="249" spans="1:9" s="37" customFormat="1" ht="15.75">
      <c r="A249" s="381"/>
      <c r="C249" s="381"/>
      <c r="E249" s="52"/>
      <c r="G249" s="52"/>
      <c r="I249" s="163"/>
    </row>
    <row r="250" spans="1:9" s="37" customFormat="1" ht="15.75">
      <c r="A250" s="381"/>
      <c r="C250" s="381"/>
      <c r="E250" s="52"/>
      <c r="G250" s="52"/>
      <c r="I250" s="163"/>
    </row>
    <row r="251" spans="1:9" s="37" customFormat="1" ht="15.75">
      <c r="A251" s="381"/>
      <c r="C251" s="381"/>
      <c r="E251" s="52"/>
      <c r="G251" s="52"/>
      <c r="I251" s="163"/>
    </row>
    <row r="252" spans="1:9" s="37" customFormat="1" ht="15.75">
      <c r="A252" s="381"/>
      <c r="C252" s="381"/>
      <c r="E252" s="52"/>
      <c r="G252" s="52"/>
      <c r="I252" s="163"/>
    </row>
    <row r="253" spans="1:9" s="37" customFormat="1" ht="15.75">
      <c r="A253" s="381"/>
      <c r="C253" s="381"/>
      <c r="E253" s="52"/>
      <c r="G253" s="52"/>
      <c r="I253" s="163"/>
    </row>
    <row r="254" spans="1:9" s="37" customFormat="1" ht="15.75">
      <c r="A254" s="381"/>
      <c r="C254" s="381"/>
      <c r="E254" s="52"/>
      <c r="G254" s="52"/>
      <c r="I254" s="163"/>
    </row>
    <row r="255" spans="1:9" s="37" customFormat="1" ht="15.75">
      <c r="A255" s="381"/>
      <c r="C255" s="381"/>
      <c r="E255" s="52"/>
      <c r="G255" s="52"/>
      <c r="I255" s="163"/>
    </row>
    <row r="256" spans="1:9" s="37" customFormat="1" ht="15.75">
      <c r="A256" s="381"/>
      <c r="C256" s="381"/>
      <c r="E256" s="52"/>
      <c r="G256" s="52"/>
      <c r="I256" s="163"/>
    </row>
    <row r="257" spans="1:9" s="37" customFormat="1" ht="15.75">
      <c r="A257" s="381"/>
      <c r="C257" s="381"/>
      <c r="E257" s="52"/>
      <c r="G257" s="52"/>
      <c r="I257" s="163"/>
    </row>
    <row r="258" spans="1:9" s="37" customFormat="1" ht="15.75">
      <c r="A258" s="381"/>
      <c r="C258" s="381"/>
      <c r="E258" s="52"/>
      <c r="G258" s="52"/>
      <c r="I258" s="163"/>
    </row>
    <row r="259" spans="1:9" s="37" customFormat="1" ht="15.75">
      <c r="A259" s="381"/>
      <c r="C259" s="381"/>
      <c r="E259" s="52"/>
      <c r="G259" s="52"/>
      <c r="I259" s="163"/>
    </row>
    <row r="260" spans="1:9" s="37" customFormat="1" ht="15.75">
      <c r="A260" s="381"/>
      <c r="C260" s="381"/>
      <c r="E260" s="52"/>
      <c r="G260" s="52"/>
      <c r="I260" s="163"/>
    </row>
    <row r="261" spans="1:9" s="37" customFormat="1" ht="15.75">
      <c r="A261" s="381"/>
      <c r="C261" s="381"/>
      <c r="E261" s="52"/>
      <c r="G261" s="52"/>
      <c r="I261" s="163"/>
    </row>
    <row r="262" spans="1:9" s="37" customFormat="1" ht="15.75">
      <c r="A262" s="381"/>
      <c r="C262" s="381"/>
      <c r="E262" s="52"/>
      <c r="G262" s="52"/>
      <c r="I262" s="163"/>
    </row>
    <row r="263" spans="1:9" s="37" customFormat="1" ht="15.75">
      <c r="A263" s="381"/>
      <c r="C263" s="381"/>
      <c r="E263" s="52"/>
      <c r="G263" s="52"/>
      <c r="I263" s="163"/>
    </row>
    <row r="264" spans="1:9" s="37" customFormat="1" ht="15.75">
      <c r="A264" s="381"/>
      <c r="C264" s="381"/>
      <c r="E264" s="52"/>
      <c r="G264" s="52"/>
      <c r="I264" s="163"/>
    </row>
    <row r="265" spans="1:9" s="37" customFormat="1" ht="15.75">
      <c r="A265" s="381"/>
      <c r="C265" s="381"/>
      <c r="E265" s="52"/>
      <c r="G265" s="52"/>
      <c r="I265" s="163"/>
    </row>
    <row r="266" spans="1:9" s="37" customFormat="1" ht="15.75">
      <c r="A266" s="381"/>
      <c r="C266" s="381"/>
      <c r="E266" s="52"/>
      <c r="G266" s="52"/>
      <c r="I266" s="163"/>
    </row>
    <row r="267" spans="1:9" s="37" customFormat="1" ht="15.75">
      <c r="A267" s="381"/>
      <c r="C267" s="381"/>
      <c r="E267" s="52"/>
      <c r="G267" s="52"/>
      <c r="I267" s="163"/>
    </row>
    <row r="268" spans="1:9" s="37" customFormat="1" ht="15.75">
      <c r="A268" s="381"/>
      <c r="C268" s="381"/>
      <c r="E268" s="52"/>
      <c r="G268" s="52"/>
      <c r="I268" s="163"/>
    </row>
    <row r="269" spans="1:9" s="37" customFormat="1" ht="15.75">
      <c r="A269" s="381"/>
      <c r="C269" s="381"/>
      <c r="E269" s="52"/>
      <c r="G269" s="52"/>
      <c r="I269" s="163"/>
    </row>
    <row r="270" spans="1:9" s="37" customFormat="1" ht="15.75">
      <c r="A270" s="381"/>
      <c r="C270" s="381"/>
      <c r="E270" s="52"/>
      <c r="G270" s="52"/>
      <c r="I270" s="163"/>
    </row>
    <row r="271" spans="1:9" s="37" customFormat="1" ht="15.75">
      <c r="A271" s="381"/>
      <c r="C271" s="381"/>
      <c r="E271" s="52"/>
      <c r="G271" s="52"/>
      <c r="I271" s="163"/>
    </row>
    <row r="272" spans="1:9" s="37" customFormat="1" ht="15.75">
      <c r="A272" s="381"/>
      <c r="C272" s="381"/>
      <c r="E272" s="52"/>
      <c r="G272" s="52"/>
      <c r="I272" s="163"/>
    </row>
    <row r="273" spans="1:9" s="37" customFormat="1" ht="15.75">
      <c r="A273" s="381"/>
      <c r="C273" s="381"/>
      <c r="E273" s="52"/>
      <c r="G273" s="52"/>
      <c r="I273" s="163"/>
    </row>
    <row r="274" spans="1:9" s="37" customFormat="1" ht="15.75">
      <c r="A274" s="381"/>
      <c r="C274" s="381"/>
      <c r="E274" s="52"/>
      <c r="G274" s="52"/>
      <c r="I274" s="163"/>
    </row>
    <row r="275" spans="1:9" s="37" customFormat="1" ht="15.75">
      <c r="A275" s="381"/>
      <c r="C275" s="381"/>
      <c r="E275" s="52"/>
      <c r="G275" s="52"/>
      <c r="I275" s="163"/>
    </row>
    <row r="276" spans="1:9" s="37" customFormat="1" ht="15.75">
      <c r="A276" s="381"/>
      <c r="C276" s="381"/>
      <c r="E276" s="52"/>
      <c r="G276" s="52"/>
      <c r="I276" s="163"/>
    </row>
    <row r="277" spans="1:9" s="37" customFormat="1" ht="15.75">
      <c r="A277" s="381"/>
      <c r="C277" s="381"/>
      <c r="E277" s="52"/>
      <c r="G277" s="52"/>
      <c r="I277" s="163"/>
    </row>
    <row r="278" spans="1:9" s="37" customFormat="1" ht="15.75">
      <c r="A278" s="381"/>
      <c r="C278" s="381"/>
      <c r="E278" s="52"/>
      <c r="G278" s="52"/>
      <c r="I278" s="163"/>
    </row>
    <row r="279" spans="1:9" s="37" customFormat="1" ht="15.75">
      <c r="A279" s="381"/>
      <c r="C279" s="381"/>
      <c r="E279" s="52"/>
      <c r="G279" s="52"/>
      <c r="I279" s="163"/>
    </row>
    <row r="280" spans="1:9" s="37" customFormat="1" ht="15.75">
      <c r="A280" s="381"/>
      <c r="C280" s="381"/>
      <c r="E280" s="52"/>
      <c r="G280" s="52"/>
      <c r="I280" s="163"/>
    </row>
    <row r="281" spans="1:9" s="37" customFormat="1" ht="15.75">
      <c r="A281" s="381"/>
      <c r="C281" s="381"/>
      <c r="E281" s="52"/>
      <c r="G281" s="52"/>
      <c r="I281" s="163"/>
    </row>
    <row r="282" spans="1:9" s="37" customFormat="1" ht="15.75">
      <c r="A282" s="381"/>
      <c r="C282" s="381"/>
      <c r="E282" s="52"/>
      <c r="G282" s="52"/>
      <c r="I282" s="163"/>
    </row>
    <row r="283" spans="1:9" s="37" customFormat="1" ht="15.75">
      <c r="A283" s="381"/>
      <c r="C283" s="381"/>
      <c r="E283" s="52"/>
      <c r="G283" s="52"/>
      <c r="I283" s="163"/>
    </row>
    <row r="284" spans="1:9" s="37" customFormat="1" ht="15.75">
      <c r="A284" s="381"/>
      <c r="C284" s="381"/>
      <c r="E284" s="52"/>
      <c r="G284" s="52"/>
      <c r="I284" s="163"/>
    </row>
    <row r="285" spans="1:9" s="37" customFormat="1" ht="15.75">
      <c r="A285" s="381"/>
      <c r="C285" s="381"/>
      <c r="E285" s="52"/>
      <c r="G285" s="52"/>
      <c r="I285" s="163"/>
    </row>
    <row r="286" spans="1:9" s="37" customFormat="1" ht="15.75">
      <c r="A286" s="381"/>
      <c r="C286" s="381"/>
      <c r="E286" s="52"/>
      <c r="G286" s="52"/>
      <c r="I286" s="163"/>
    </row>
    <row r="287" spans="1:9" s="37" customFormat="1" ht="15.75">
      <c r="A287" s="381"/>
      <c r="C287" s="381"/>
      <c r="E287" s="52"/>
      <c r="G287" s="52"/>
      <c r="I287" s="163"/>
    </row>
    <row r="288" spans="1:9" s="37" customFormat="1" ht="15.75">
      <c r="A288" s="381"/>
      <c r="C288" s="381"/>
      <c r="E288" s="52"/>
      <c r="G288" s="52"/>
      <c r="I288" s="163"/>
    </row>
    <row r="289" spans="1:9" s="37" customFormat="1" ht="15.75">
      <c r="A289" s="381"/>
      <c r="C289" s="381"/>
      <c r="E289" s="52"/>
      <c r="G289" s="52"/>
      <c r="I289" s="163"/>
    </row>
    <row r="290" spans="1:9" s="37" customFormat="1" ht="15.75">
      <c r="A290" s="381"/>
      <c r="C290" s="381"/>
      <c r="E290" s="52"/>
      <c r="G290" s="52"/>
      <c r="I290" s="163"/>
    </row>
    <row r="291" spans="1:9" s="37" customFormat="1" ht="15.75">
      <c r="A291" s="381"/>
      <c r="C291" s="381"/>
      <c r="E291" s="52"/>
      <c r="G291" s="52"/>
      <c r="I291" s="163"/>
    </row>
    <row r="292" spans="1:9" s="37" customFormat="1" ht="15.75">
      <c r="A292" s="381"/>
      <c r="C292" s="381"/>
      <c r="E292" s="52"/>
      <c r="G292" s="52"/>
      <c r="I292" s="163"/>
    </row>
    <row r="293" spans="1:9" s="37" customFormat="1" ht="15.75">
      <c r="A293" s="381"/>
      <c r="C293" s="381"/>
      <c r="E293" s="52"/>
      <c r="G293" s="52"/>
      <c r="I293" s="163"/>
    </row>
    <row r="294" spans="1:9" s="37" customFormat="1" ht="15.75">
      <c r="A294" s="381"/>
      <c r="C294" s="381"/>
      <c r="E294" s="52"/>
      <c r="G294" s="52"/>
      <c r="I294" s="163"/>
    </row>
    <row r="295" spans="1:9" s="37" customFormat="1" ht="15.75">
      <c r="A295" s="381"/>
      <c r="C295" s="381"/>
      <c r="E295" s="52"/>
      <c r="G295" s="52"/>
      <c r="I295" s="163"/>
    </row>
    <row r="296" spans="1:9" s="37" customFormat="1" ht="15.75">
      <c r="A296" s="381"/>
      <c r="C296" s="381"/>
      <c r="E296" s="52"/>
      <c r="G296" s="52"/>
      <c r="I296" s="163"/>
    </row>
    <row r="297" spans="1:9" s="37" customFormat="1" ht="15.75">
      <c r="A297" s="381"/>
      <c r="C297" s="381"/>
      <c r="E297" s="52"/>
      <c r="G297" s="52"/>
      <c r="I297" s="163"/>
    </row>
    <row r="298" spans="1:9" s="37" customFormat="1" ht="15.75">
      <c r="A298" s="381"/>
      <c r="C298" s="381"/>
      <c r="E298" s="52"/>
      <c r="G298" s="52"/>
      <c r="I298" s="163"/>
    </row>
    <row r="299" spans="1:9" s="37" customFormat="1" ht="15.75">
      <c r="A299" s="381"/>
      <c r="C299" s="381"/>
      <c r="E299" s="52"/>
      <c r="G299" s="52"/>
      <c r="I299" s="163"/>
    </row>
    <row r="300" spans="1:9" s="37" customFormat="1" ht="15.75">
      <c r="A300" s="381"/>
      <c r="C300" s="381"/>
      <c r="E300" s="52"/>
      <c r="G300" s="52"/>
      <c r="I300" s="163"/>
    </row>
    <row r="301" spans="1:9" s="37" customFormat="1" ht="15.75">
      <c r="A301" s="381"/>
      <c r="C301" s="381"/>
      <c r="E301" s="52"/>
      <c r="G301" s="52"/>
      <c r="I301" s="163"/>
    </row>
    <row r="302" spans="1:9" s="37" customFormat="1" ht="15.75">
      <c r="A302" s="381"/>
      <c r="C302" s="381"/>
      <c r="E302" s="52"/>
      <c r="G302" s="52"/>
      <c r="I302" s="163"/>
    </row>
    <row r="303" spans="1:9" s="37" customFormat="1" ht="15.75">
      <c r="A303" s="381"/>
      <c r="C303" s="381"/>
      <c r="E303" s="52"/>
      <c r="G303" s="52"/>
      <c r="I303" s="163"/>
    </row>
    <row r="304" spans="1:9" s="37" customFormat="1" ht="15.75">
      <c r="A304" s="381"/>
      <c r="C304" s="381"/>
      <c r="E304" s="52"/>
      <c r="G304" s="52"/>
      <c r="I304" s="163"/>
    </row>
    <row r="305" spans="1:9" s="37" customFormat="1" ht="15.75">
      <c r="A305" s="381"/>
      <c r="C305" s="381"/>
      <c r="E305" s="52"/>
      <c r="G305" s="52"/>
      <c r="I305" s="163"/>
    </row>
    <row r="306" spans="1:9" s="37" customFormat="1" ht="15.75">
      <c r="A306" s="381"/>
      <c r="C306" s="381"/>
      <c r="E306" s="52"/>
      <c r="G306" s="52"/>
      <c r="I306" s="163"/>
    </row>
    <row r="307" spans="1:9" s="37" customFormat="1" ht="15.75">
      <c r="A307" s="381"/>
      <c r="C307" s="381"/>
      <c r="E307" s="52"/>
      <c r="G307" s="52"/>
      <c r="I307" s="163"/>
    </row>
    <row r="308" spans="1:9" s="37" customFormat="1" ht="15.75">
      <c r="A308" s="381"/>
      <c r="C308" s="381"/>
      <c r="E308" s="52"/>
      <c r="G308" s="52"/>
      <c r="I308" s="163"/>
    </row>
    <row r="309" spans="1:9" s="37" customFormat="1" ht="15.75">
      <c r="A309" s="381"/>
      <c r="C309" s="381"/>
      <c r="E309" s="52"/>
      <c r="G309" s="52"/>
      <c r="I309" s="163"/>
    </row>
    <row r="310" spans="1:9" s="37" customFormat="1" ht="15.75">
      <c r="A310" s="381"/>
      <c r="C310" s="381"/>
      <c r="E310" s="52"/>
      <c r="G310" s="52"/>
      <c r="I310" s="163"/>
    </row>
    <row r="311" spans="1:9" s="37" customFormat="1" ht="15.75">
      <c r="A311" s="381"/>
      <c r="C311" s="381"/>
      <c r="E311" s="52"/>
      <c r="G311" s="52"/>
      <c r="I311" s="163"/>
    </row>
    <row r="312" spans="1:9" s="37" customFormat="1" ht="15.75">
      <c r="A312" s="381"/>
      <c r="C312" s="381"/>
      <c r="E312" s="52"/>
      <c r="G312" s="52"/>
      <c r="I312" s="163"/>
    </row>
    <row r="313" spans="1:9" s="37" customFormat="1" ht="15.75">
      <c r="A313" s="381"/>
      <c r="C313" s="381"/>
      <c r="E313" s="52"/>
      <c r="G313" s="52"/>
      <c r="I313" s="163"/>
    </row>
    <row r="314" spans="1:9" s="37" customFormat="1" ht="15.75">
      <c r="A314" s="381"/>
      <c r="C314" s="381"/>
      <c r="E314" s="52"/>
      <c r="G314" s="52"/>
      <c r="I314" s="163"/>
    </row>
    <row r="315" spans="1:9" s="37" customFormat="1" ht="15.75">
      <c r="A315" s="381"/>
      <c r="C315" s="381"/>
      <c r="E315" s="52"/>
      <c r="G315" s="52"/>
      <c r="I315" s="163"/>
    </row>
    <row r="316" spans="1:9" s="37" customFormat="1" ht="15.75">
      <c r="A316" s="381"/>
      <c r="C316" s="381"/>
      <c r="E316" s="52"/>
      <c r="G316" s="52"/>
      <c r="I316" s="163"/>
    </row>
    <row r="317" spans="1:9" s="37" customFormat="1" ht="15.75">
      <c r="A317" s="381"/>
      <c r="C317" s="381"/>
      <c r="E317" s="52"/>
      <c r="G317" s="52"/>
      <c r="I317" s="163"/>
    </row>
    <row r="318" spans="1:9" s="37" customFormat="1" ht="15.75">
      <c r="A318" s="381"/>
      <c r="C318" s="381"/>
      <c r="E318" s="52"/>
      <c r="G318" s="52"/>
      <c r="I318" s="163"/>
    </row>
    <row r="319" spans="1:9" s="37" customFormat="1" ht="15.75">
      <c r="A319" s="381"/>
      <c r="C319" s="381"/>
      <c r="E319" s="52"/>
      <c r="G319" s="52"/>
      <c r="I319" s="163"/>
    </row>
    <row r="320" spans="1:9" s="37" customFormat="1" ht="15.75">
      <c r="A320" s="381"/>
      <c r="C320" s="381"/>
      <c r="E320" s="52"/>
      <c r="G320" s="52"/>
      <c r="I320" s="163"/>
    </row>
    <row r="321" spans="1:9" s="37" customFormat="1" ht="15.75">
      <c r="A321" s="381"/>
      <c r="C321" s="381"/>
      <c r="E321" s="52"/>
      <c r="G321" s="52"/>
      <c r="I321" s="163"/>
    </row>
    <row r="322" spans="1:9" s="37" customFormat="1" ht="15.75">
      <c r="A322" s="381"/>
      <c r="C322" s="381"/>
      <c r="E322" s="52"/>
      <c r="G322" s="52"/>
      <c r="I322" s="163"/>
    </row>
    <row r="323" spans="1:9" s="37" customFormat="1" ht="15.75">
      <c r="A323" s="381"/>
      <c r="C323" s="381"/>
      <c r="E323" s="52"/>
      <c r="G323" s="52"/>
      <c r="I323" s="163"/>
    </row>
    <row r="324" spans="1:9" s="37" customFormat="1" ht="15.75">
      <c r="A324" s="381"/>
      <c r="C324" s="381"/>
      <c r="E324" s="52"/>
      <c r="G324" s="52"/>
      <c r="I324" s="163"/>
    </row>
    <row r="325" spans="1:9" s="37" customFormat="1" ht="15.75">
      <c r="A325" s="381"/>
      <c r="C325" s="381"/>
      <c r="E325" s="52"/>
      <c r="G325" s="52"/>
      <c r="I325" s="163"/>
    </row>
    <row r="326" spans="1:9" s="37" customFormat="1" ht="15.75">
      <c r="A326" s="381"/>
      <c r="C326" s="381"/>
      <c r="E326" s="52"/>
      <c r="G326" s="52"/>
      <c r="I326" s="163"/>
    </row>
    <row r="327" spans="1:9" s="37" customFormat="1" ht="15.75">
      <c r="A327" s="381"/>
      <c r="C327" s="381"/>
      <c r="E327" s="52"/>
      <c r="G327" s="52"/>
      <c r="I327" s="163"/>
    </row>
    <row r="328" spans="1:9" s="37" customFormat="1" ht="15.75">
      <c r="A328" s="381"/>
      <c r="C328" s="381"/>
      <c r="E328" s="52"/>
      <c r="G328" s="52"/>
      <c r="I328" s="163"/>
    </row>
    <row r="329" spans="1:9" s="37" customFormat="1" ht="15.75">
      <c r="A329" s="381"/>
      <c r="C329" s="381"/>
      <c r="E329" s="52"/>
      <c r="G329" s="52"/>
      <c r="I329" s="163"/>
    </row>
    <row r="330" spans="1:9" s="37" customFormat="1" ht="15.75">
      <c r="A330" s="381"/>
      <c r="C330" s="381"/>
      <c r="E330" s="52"/>
      <c r="G330" s="52"/>
      <c r="I330" s="163"/>
    </row>
    <row r="331" spans="1:9" s="37" customFormat="1" ht="15.75">
      <c r="A331" s="381"/>
      <c r="C331" s="381"/>
      <c r="E331" s="52"/>
      <c r="G331" s="52"/>
      <c r="I331" s="163"/>
    </row>
    <row r="332" spans="1:9" s="37" customFormat="1" ht="15.75">
      <c r="A332" s="381"/>
      <c r="C332" s="381"/>
      <c r="E332" s="52"/>
      <c r="G332" s="52"/>
      <c r="I332" s="163"/>
    </row>
    <row r="333" spans="1:9" s="37" customFormat="1" ht="15.75">
      <c r="A333" s="381"/>
      <c r="C333" s="381"/>
      <c r="E333" s="52"/>
      <c r="G333" s="52"/>
      <c r="I333" s="163"/>
    </row>
    <row r="334" spans="1:9" s="37" customFormat="1" ht="15.75">
      <c r="A334" s="381"/>
      <c r="C334" s="381"/>
      <c r="E334" s="52"/>
      <c r="G334" s="52"/>
      <c r="I334" s="163"/>
    </row>
    <row r="335" spans="1:9" s="37" customFormat="1" ht="15.75">
      <c r="A335" s="381"/>
      <c r="C335" s="381"/>
      <c r="E335" s="52"/>
      <c r="G335" s="52"/>
      <c r="I335" s="163"/>
    </row>
    <row r="336" spans="1:9" s="37" customFormat="1" ht="15.75">
      <c r="A336" s="381"/>
      <c r="C336" s="381"/>
      <c r="E336" s="52"/>
      <c r="G336" s="52"/>
      <c r="I336" s="163"/>
    </row>
    <row r="337" spans="1:9" s="37" customFormat="1" ht="15.75">
      <c r="A337" s="381"/>
      <c r="C337" s="381"/>
      <c r="E337" s="52"/>
      <c r="G337" s="52"/>
      <c r="I337" s="163"/>
    </row>
    <row r="338" spans="1:9" s="37" customFormat="1" ht="15.75">
      <c r="A338" s="381"/>
      <c r="C338" s="381"/>
      <c r="E338" s="52"/>
      <c r="G338" s="52"/>
      <c r="I338" s="163"/>
    </row>
    <row r="339" spans="1:9" s="37" customFormat="1" ht="15.75">
      <c r="A339" s="381"/>
      <c r="C339" s="381"/>
      <c r="E339" s="52"/>
      <c r="G339" s="52"/>
      <c r="I339" s="163"/>
    </row>
    <row r="340" spans="1:9" s="37" customFormat="1" ht="15.75">
      <c r="A340" s="381"/>
      <c r="C340" s="381"/>
      <c r="E340" s="52"/>
      <c r="G340" s="52"/>
      <c r="I340" s="163"/>
    </row>
    <row r="341" spans="1:9" s="37" customFormat="1" ht="15.75">
      <c r="A341" s="381"/>
      <c r="C341" s="381"/>
      <c r="E341" s="52"/>
      <c r="G341" s="52"/>
      <c r="I341" s="163"/>
    </row>
    <row r="342" spans="1:9" s="37" customFormat="1" ht="15.75">
      <c r="A342" s="381"/>
      <c r="C342" s="381"/>
      <c r="E342" s="52"/>
      <c r="G342" s="52"/>
      <c r="I342" s="163"/>
    </row>
    <row r="343" spans="1:9" s="37" customFormat="1" ht="15.75">
      <c r="A343" s="381"/>
      <c r="C343" s="381"/>
      <c r="E343" s="52"/>
      <c r="G343" s="52"/>
      <c r="I343" s="163"/>
    </row>
    <row r="344" spans="1:9" s="37" customFormat="1" ht="15.75">
      <c r="A344" s="381"/>
      <c r="C344" s="381"/>
      <c r="E344" s="52"/>
      <c r="G344" s="52"/>
      <c r="I344" s="163"/>
    </row>
    <row r="345" spans="1:9" s="37" customFormat="1" ht="15.75">
      <c r="A345" s="381"/>
      <c r="C345" s="381"/>
      <c r="E345" s="52"/>
      <c r="G345" s="52"/>
      <c r="I345" s="163"/>
    </row>
    <row r="346" spans="1:9" s="37" customFormat="1" ht="15.75">
      <c r="A346" s="381"/>
      <c r="C346" s="381"/>
      <c r="E346" s="52"/>
      <c r="G346" s="52"/>
      <c r="I346" s="163"/>
    </row>
    <row r="347" spans="1:9" s="37" customFormat="1" ht="15.75">
      <c r="A347" s="381"/>
      <c r="C347" s="381"/>
      <c r="E347" s="52"/>
      <c r="G347" s="52"/>
      <c r="I347" s="163"/>
    </row>
    <row r="348" spans="1:9" s="37" customFormat="1" ht="15.75">
      <c r="A348" s="381"/>
      <c r="C348" s="381"/>
      <c r="E348" s="52"/>
      <c r="G348" s="52"/>
      <c r="I348" s="163"/>
    </row>
    <row r="349" spans="1:9" s="37" customFormat="1" ht="15.75">
      <c r="A349" s="381"/>
      <c r="C349" s="381"/>
      <c r="E349" s="52"/>
      <c r="G349" s="52"/>
      <c r="I349" s="163"/>
    </row>
    <row r="350" spans="1:9" s="37" customFormat="1" ht="15.75">
      <c r="A350" s="381"/>
      <c r="C350" s="381"/>
      <c r="E350" s="52"/>
      <c r="G350" s="52"/>
      <c r="I350" s="163"/>
    </row>
    <row r="351" spans="1:9" s="37" customFormat="1" ht="15.75">
      <c r="A351" s="381"/>
      <c r="C351" s="381"/>
      <c r="E351" s="52"/>
      <c r="G351" s="52"/>
      <c r="I351" s="163"/>
    </row>
    <row r="352" spans="1:9" s="37" customFormat="1" ht="15.75">
      <c r="A352" s="381"/>
      <c r="C352" s="381"/>
      <c r="E352" s="52"/>
      <c r="G352" s="52"/>
      <c r="I352" s="163"/>
    </row>
    <row r="353" spans="1:9" s="37" customFormat="1" ht="15.75">
      <c r="A353" s="381"/>
      <c r="C353" s="381"/>
      <c r="E353" s="52"/>
      <c r="G353" s="52"/>
      <c r="I353" s="163"/>
    </row>
    <row r="354" spans="1:9" s="37" customFormat="1" ht="15.75">
      <c r="A354" s="381"/>
      <c r="C354" s="381"/>
      <c r="E354" s="52"/>
      <c r="G354" s="52"/>
      <c r="I354" s="163"/>
    </row>
    <row r="355" spans="1:9" s="37" customFormat="1" ht="15.75">
      <c r="A355" s="381"/>
      <c r="C355" s="381"/>
      <c r="E355" s="52"/>
      <c r="G355" s="52"/>
      <c r="I355" s="163"/>
    </row>
    <row r="356" spans="1:9" s="37" customFormat="1" ht="15.75">
      <c r="A356" s="381"/>
      <c r="C356" s="381"/>
      <c r="E356" s="52"/>
      <c r="G356" s="52"/>
      <c r="I356" s="163"/>
    </row>
    <row r="357" spans="1:9" s="37" customFormat="1" ht="15.75">
      <c r="A357" s="381"/>
      <c r="C357" s="381"/>
      <c r="E357" s="52"/>
      <c r="G357" s="52"/>
      <c r="I357" s="163"/>
    </row>
    <row r="358" spans="1:9" s="37" customFormat="1" ht="15.75">
      <c r="A358" s="381"/>
      <c r="C358" s="381"/>
      <c r="E358" s="52"/>
      <c r="G358" s="52"/>
      <c r="I358" s="163"/>
    </row>
    <row r="359" spans="1:9" s="37" customFormat="1" ht="15.75">
      <c r="A359" s="381"/>
      <c r="C359" s="381"/>
      <c r="E359" s="52"/>
      <c r="G359" s="52"/>
      <c r="I359" s="163"/>
    </row>
    <row r="360" spans="1:9" s="37" customFormat="1" ht="15.75">
      <c r="A360" s="381"/>
      <c r="C360" s="381"/>
      <c r="E360" s="52"/>
      <c r="G360" s="52"/>
      <c r="I360" s="163"/>
    </row>
    <row r="361" spans="1:9" s="37" customFormat="1" ht="15.75">
      <c r="A361" s="381"/>
      <c r="C361" s="381"/>
      <c r="E361" s="52"/>
      <c r="G361" s="52"/>
      <c r="I361" s="163"/>
    </row>
    <row r="362" spans="1:9" s="37" customFormat="1" ht="15.75">
      <c r="A362" s="381"/>
      <c r="C362" s="381"/>
      <c r="E362" s="52"/>
      <c r="G362" s="52"/>
      <c r="I362" s="163"/>
    </row>
    <row r="363" spans="1:9" s="37" customFormat="1" ht="15.75">
      <c r="A363" s="381"/>
      <c r="C363" s="381"/>
      <c r="E363" s="52"/>
      <c r="G363" s="52"/>
      <c r="I363" s="163"/>
    </row>
    <row r="364" spans="1:9" s="37" customFormat="1" ht="15.75">
      <c r="A364" s="381"/>
      <c r="C364" s="381"/>
      <c r="E364" s="52"/>
      <c r="G364" s="52"/>
      <c r="I364" s="163"/>
    </row>
    <row r="365" spans="1:9" s="37" customFormat="1" ht="15.75">
      <c r="A365" s="381"/>
      <c r="C365" s="381"/>
      <c r="E365" s="52"/>
      <c r="G365" s="52"/>
      <c r="I365" s="163"/>
    </row>
    <row r="366" spans="1:9" s="37" customFormat="1" ht="15.75">
      <c r="A366" s="381"/>
      <c r="C366" s="381"/>
      <c r="E366" s="52"/>
      <c r="G366" s="52"/>
      <c r="I366" s="163"/>
    </row>
    <row r="367" spans="1:9" s="37" customFormat="1" ht="15.75">
      <c r="A367" s="381"/>
      <c r="C367" s="381"/>
      <c r="E367" s="52"/>
      <c r="G367" s="52"/>
      <c r="I367" s="163"/>
    </row>
    <row r="368" spans="1:9" s="37" customFormat="1" ht="15.75">
      <c r="A368" s="381"/>
      <c r="C368" s="381"/>
      <c r="E368" s="52"/>
      <c r="G368" s="52"/>
      <c r="I368" s="163"/>
    </row>
    <row r="369" spans="1:9" s="37" customFormat="1" ht="15.75">
      <c r="A369" s="381"/>
      <c r="C369" s="381"/>
      <c r="E369" s="52"/>
      <c r="G369" s="52"/>
      <c r="I369" s="163"/>
    </row>
    <row r="370" spans="1:9" s="37" customFormat="1" ht="15.75">
      <c r="A370" s="381"/>
      <c r="C370" s="381"/>
      <c r="E370" s="52"/>
      <c r="G370" s="52"/>
      <c r="I370" s="163"/>
    </row>
    <row r="371" spans="1:9" s="37" customFormat="1" ht="15.75">
      <c r="A371" s="381"/>
      <c r="C371" s="381"/>
      <c r="E371" s="52"/>
      <c r="G371" s="52"/>
      <c r="I371" s="163"/>
    </row>
    <row r="372" spans="1:9" s="37" customFormat="1" ht="15.75">
      <c r="A372" s="381"/>
      <c r="C372" s="381"/>
      <c r="E372" s="52"/>
      <c r="G372" s="52"/>
      <c r="I372" s="163"/>
    </row>
    <row r="373" spans="1:9" s="37" customFormat="1" ht="15.75">
      <c r="A373" s="381"/>
      <c r="C373" s="381"/>
      <c r="E373" s="52"/>
      <c r="G373" s="52"/>
      <c r="I373" s="163"/>
    </row>
    <row r="374" spans="1:9" s="37" customFormat="1" ht="15.75">
      <c r="A374" s="381"/>
      <c r="C374" s="381"/>
      <c r="E374" s="52"/>
      <c r="G374" s="52"/>
      <c r="I374" s="163"/>
    </row>
    <row r="375" spans="1:9" s="37" customFormat="1" ht="15.75">
      <c r="A375" s="381"/>
      <c r="C375" s="381"/>
      <c r="E375" s="52"/>
      <c r="G375" s="52"/>
      <c r="I375" s="163"/>
    </row>
    <row r="376" spans="1:9" s="37" customFormat="1" ht="15.75">
      <c r="A376" s="381"/>
      <c r="C376" s="381"/>
      <c r="E376" s="52"/>
      <c r="G376" s="52"/>
      <c r="I376" s="163"/>
    </row>
    <row r="377" spans="1:9" s="37" customFormat="1" ht="15.75">
      <c r="A377" s="381"/>
      <c r="C377" s="381"/>
      <c r="E377" s="52"/>
      <c r="G377" s="52"/>
      <c r="I377" s="163"/>
    </row>
    <row r="378" spans="1:9" s="37" customFormat="1" ht="15.75">
      <c r="A378" s="381"/>
      <c r="C378" s="381"/>
      <c r="E378" s="52"/>
      <c r="G378" s="52"/>
      <c r="I378" s="163"/>
    </row>
    <row r="379" spans="1:9" s="37" customFormat="1" ht="15.75">
      <c r="A379" s="381"/>
      <c r="C379" s="381"/>
      <c r="E379" s="52"/>
      <c r="G379" s="52"/>
      <c r="I379" s="163"/>
    </row>
    <row r="380" spans="1:9" s="37" customFormat="1" ht="15.75">
      <c r="A380" s="381"/>
      <c r="C380" s="381"/>
      <c r="E380" s="52"/>
      <c r="G380" s="52"/>
      <c r="I380" s="163"/>
    </row>
    <row r="381" spans="1:9" s="37" customFormat="1" ht="15.75">
      <c r="A381" s="381"/>
      <c r="C381" s="381"/>
      <c r="E381" s="52"/>
      <c r="G381" s="52"/>
      <c r="I381" s="163"/>
    </row>
    <row r="382" spans="1:9" s="37" customFormat="1" ht="15.75">
      <c r="A382" s="381"/>
      <c r="C382" s="381"/>
      <c r="E382" s="52"/>
      <c r="G382" s="52"/>
      <c r="I382" s="163"/>
    </row>
    <row r="383" spans="1:9" s="37" customFormat="1" ht="15.75">
      <c r="A383" s="381"/>
      <c r="C383" s="381"/>
      <c r="E383" s="52"/>
      <c r="G383" s="52"/>
      <c r="I383" s="163"/>
    </row>
    <row r="384" spans="1:9" s="37" customFormat="1" ht="15.75">
      <c r="A384" s="381"/>
      <c r="C384" s="381"/>
      <c r="E384" s="52"/>
      <c r="G384" s="52"/>
      <c r="I384" s="163"/>
    </row>
    <row r="385" spans="1:9" s="37" customFormat="1" ht="15.75">
      <c r="A385" s="381"/>
      <c r="C385" s="381"/>
      <c r="E385" s="52"/>
      <c r="G385" s="52"/>
      <c r="I385" s="163"/>
    </row>
    <row r="386" spans="1:9" s="37" customFormat="1" ht="15.75">
      <c r="A386" s="381"/>
      <c r="C386" s="381"/>
      <c r="E386" s="52"/>
      <c r="G386" s="52"/>
      <c r="I386" s="163"/>
    </row>
    <row r="387" spans="1:9" s="37" customFormat="1" ht="15.75">
      <c r="A387" s="381"/>
      <c r="C387" s="381"/>
      <c r="E387" s="52"/>
      <c r="G387" s="52"/>
      <c r="I387" s="163"/>
    </row>
    <row r="388" spans="1:9" s="37" customFormat="1" ht="15.75">
      <c r="A388" s="381"/>
      <c r="C388" s="381"/>
      <c r="E388" s="52"/>
      <c r="G388" s="52"/>
      <c r="I388" s="163"/>
    </row>
    <row r="389" spans="1:9" s="37" customFormat="1" ht="15.75">
      <c r="A389" s="381"/>
      <c r="C389" s="381"/>
      <c r="E389" s="52"/>
      <c r="G389" s="52"/>
      <c r="I389" s="163"/>
    </row>
    <row r="390" spans="1:9" s="37" customFormat="1" ht="15.75">
      <c r="A390" s="381"/>
      <c r="C390" s="381"/>
      <c r="E390" s="52"/>
      <c r="G390" s="52"/>
      <c r="I390" s="163"/>
    </row>
    <row r="391" spans="1:9" s="37" customFormat="1" ht="15.75">
      <c r="A391" s="381"/>
      <c r="C391" s="381"/>
      <c r="E391" s="52"/>
      <c r="G391" s="52"/>
      <c r="I391" s="163"/>
    </row>
    <row r="392" spans="1:9" s="37" customFormat="1" ht="15.75">
      <c r="A392" s="381"/>
      <c r="C392" s="381"/>
      <c r="E392" s="52"/>
      <c r="G392" s="52"/>
      <c r="I392" s="163"/>
    </row>
    <row r="393" spans="1:9" s="37" customFormat="1" ht="15.75">
      <c r="A393" s="381"/>
      <c r="C393" s="381"/>
      <c r="E393" s="52"/>
      <c r="G393" s="52"/>
      <c r="I393" s="163"/>
    </row>
    <row r="394" spans="1:9" s="37" customFormat="1" ht="15.75">
      <c r="A394" s="381"/>
      <c r="C394" s="381"/>
      <c r="E394" s="52"/>
      <c r="G394" s="52"/>
      <c r="I394" s="163"/>
    </row>
    <row r="395" spans="1:9" s="37" customFormat="1" ht="15.75">
      <c r="A395" s="381"/>
      <c r="C395" s="381"/>
      <c r="E395" s="52"/>
      <c r="G395" s="52"/>
      <c r="I395" s="163"/>
    </row>
    <row r="396" spans="1:9" s="37" customFormat="1" ht="15.75">
      <c r="A396" s="381"/>
      <c r="C396" s="381"/>
      <c r="E396" s="52"/>
      <c r="G396" s="52"/>
      <c r="I396" s="163"/>
    </row>
    <row r="397" spans="1:9" s="37" customFormat="1" ht="15.75">
      <c r="A397" s="381"/>
      <c r="C397" s="381"/>
      <c r="E397" s="52"/>
      <c r="G397" s="52"/>
      <c r="I397" s="163"/>
    </row>
    <row r="398" spans="1:9" s="37" customFormat="1" ht="15.75">
      <c r="A398" s="381"/>
      <c r="C398" s="381"/>
      <c r="E398" s="52"/>
      <c r="G398" s="52"/>
      <c r="I398" s="163"/>
    </row>
    <row r="399" spans="1:9" s="37" customFormat="1" ht="15.75">
      <c r="A399" s="381"/>
      <c r="C399" s="381"/>
      <c r="E399" s="52"/>
      <c r="G399" s="52"/>
      <c r="I399" s="163"/>
    </row>
    <row r="400" spans="1:9" s="37" customFormat="1" ht="15.75">
      <c r="A400" s="381"/>
      <c r="C400" s="381"/>
      <c r="E400" s="52"/>
      <c r="G400" s="52"/>
      <c r="I400" s="163"/>
    </row>
    <row r="401" spans="1:9" s="37" customFormat="1" ht="15.75">
      <c r="A401" s="381"/>
      <c r="C401" s="381"/>
      <c r="E401" s="52"/>
      <c r="G401" s="52"/>
      <c r="I401" s="163"/>
    </row>
    <row r="402" spans="1:9" s="37" customFormat="1" ht="15.75">
      <c r="A402" s="381"/>
      <c r="C402" s="381"/>
      <c r="E402" s="52"/>
      <c r="G402" s="52"/>
      <c r="I402" s="163"/>
    </row>
    <row r="403" spans="1:9" s="37" customFormat="1" ht="15.75">
      <c r="A403" s="381"/>
      <c r="C403" s="381"/>
      <c r="E403" s="52"/>
      <c r="G403" s="52"/>
      <c r="I403" s="163"/>
    </row>
    <row r="404" spans="1:9" s="37" customFormat="1" ht="15.75">
      <c r="A404" s="381"/>
      <c r="C404" s="381"/>
      <c r="E404" s="52"/>
      <c r="G404" s="52"/>
      <c r="I404" s="163"/>
    </row>
    <row r="405" spans="1:9" s="37" customFormat="1" ht="15.75">
      <c r="A405" s="381"/>
      <c r="C405" s="381"/>
      <c r="E405" s="52"/>
      <c r="G405" s="52"/>
      <c r="I405" s="163"/>
    </row>
    <row r="406" spans="1:9" s="37" customFormat="1" ht="15.75">
      <c r="A406" s="381"/>
      <c r="C406" s="381"/>
      <c r="E406" s="52"/>
      <c r="G406" s="52"/>
      <c r="I406" s="163"/>
    </row>
    <row r="407" spans="1:9" s="37" customFormat="1" ht="15.75">
      <c r="A407" s="381"/>
      <c r="C407" s="381"/>
      <c r="E407" s="52"/>
      <c r="G407" s="52"/>
      <c r="I407" s="163"/>
    </row>
    <row r="408" spans="1:9" s="37" customFormat="1" ht="15.75">
      <c r="A408" s="381"/>
      <c r="C408" s="381"/>
      <c r="E408" s="52"/>
      <c r="G408" s="52"/>
      <c r="I408" s="163"/>
    </row>
    <row r="409" spans="1:9" s="37" customFormat="1" ht="15.75">
      <c r="A409" s="381"/>
      <c r="C409" s="381"/>
      <c r="E409" s="52"/>
      <c r="G409" s="52"/>
      <c r="I409" s="163"/>
    </row>
    <row r="410" spans="1:9" s="37" customFormat="1" ht="15.75">
      <c r="A410" s="381"/>
      <c r="C410" s="381"/>
      <c r="E410" s="52"/>
      <c r="G410" s="52"/>
      <c r="I410" s="163"/>
    </row>
    <row r="411" spans="1:9" s="37" customFormat="1" ht="15.75">
      <c r="A411" s="381"/>
      <c r="C411" s="381"/>
      <c r="E411" s="52"/>
      <c r="G411" s="52"/>
      <c r="I411" s="163"/>
    </row>
    <row r="412" spans="1:9" s="37" customFormat="1" ht="15.75">
      <c r="A412" s="381"/>
      <c r="C412" s="381"/>
      <c r="E412" s="52"/>
      <c r="G412" s="52"/>
      <c r="I412" s="163"/>
    </row>
    <row r="413" spans="1:9" s="37" customFormat="1" ht="15.75">
      <c r="A413" s="381"/>
      <c r="C413" s="381"/>
      <c r="E413" s="52"/>
      <c r="G413" s="52"/>
      <c r="I413" s="163"/>
    </row>
    <row r="414" spans="1:9" s="37" customFormat="1" ht="15.75">
      <c r="A414" s="381"/>
      <c r="C414" s="381"/>
      <c r="E414" s="52"/>
      <c r="G414" s="52"/>
      <c r="I414" s="163"/>
    </row>
    <row r="415" spans="1:9" s="37" customFormat="1" ht="15.75">
      <c r="A415" s="381"/>
      <c r="C415" s="381"/>
      <c r="E415" s="52"/>
      <c r="G415" s="52"/>
      <c r="I415" s="163"/>
    </row>
    <row r="416" spans="1:9" s="37" customFormat="1" ht="15.75">
      <c r="A416" s="381"/>
      <c r="C416" s="381"/>
      <c r="E416" s="52"/>
      <c r="G416" s="52"/>
      <c r="I416" s="163"/>
    </row>
    <row r="417" spans="1:9" s="37" customFormat="1" ht="15.75">
      <c r="A417" s="381"/>
      <c r="C417" s="381"/>
      <c r="E417" s="52"/>
      <c r="G417" s="52"/>
      <c r="I417" s="163"/>
    </row>
    <row r="418" spans="1:9" s="37" customFormat="1" ht="15.75">
      <c r="A418" s="381"/>
      <c r="C418" s="381"/>
      <c r="E418" s="52"/>
      <c r="G418" s="52"/>
      <c r="I418" s="163"/>
    </row>
    <row r="419" spans="1:9" s="37" customFormat="1" ht="15.75">
      <c r="A419" s="381"/>
      <c r="C419" s="381"/>
      <c r="E419" s="52"/>
      <c r="G419" s="52"/>
      <c r="I419" s="163"/>
    </row>
    <row r="420" spans="1:9" s="37" customFormat="1" ht="15.75">
      <c r="A420" s="381"/>
      <c r="C420" s="381"/>
      <c r="E420" s="52"/>
      <c r="G420" s="52"/>
      <c r="I420" s="163"/>
    </row>
    <row r="421" spans="1:9" s="37" customFormat="1" ht="15.75">
      <c r="A421" s="381"/>
      <c r="C421" s="381"/>
      <c r="E421" s="52"/>
      <c r="G421" s="52"/>
      <c r="I421" s="163"/>
    </row>
    <row r="422" spans="1:9" s="37" customFormat="1" ht="15.75">
      <c r="A422" s="381"/>
      <c r="C422" s="381"/>
      <c r="E422" s="52"/>
      <c r="G422" s="52"/>
      <c r="I422" s="163"/>
    </row>
    <row r="423" spans="1:9" s="37" customFormat="1" ht="15.75">
      <c r="A423" s="381"/>
      <c r="C423" s="381"/>
      <c r="E423" s="52"/>
      <c r="G423" s="52"/>
      <c r="I423" s="163"/>
    </row>
    <row r="424" spans="1:9" s="37" customFormat="1" ht="15.75">
      <c r="A424" s="381"/>
      <c r="C424" s="381"/>
      <c r="E424" s="52"/>
      <c r="G424" s="52"/>
      <c r="I424" s="163"/>
    </row>
    <row r="425" spans="1:9" s="37" customFormat="1" ht="15.75">
      <c r="A425" s="381"/>
      <c r="C425" s="381"/>
      <c r="E425" s="52"/>
      <c r="G425" s="52"/>
      <c r="I425" s="163"/>
    </row>
    <row r="426" spans="1:9" s="37" customFormat="1" ht="15.75">
      <c r="A426" s="381"/>
      <c r="C426" s="381"/>
      <c r="E426" s="52"/>
      <c r="G426" s="52"/>
      <c r="I426" s="163"/>
    </row>
    <row r="427" spans="1:9" s="37" customFormat="1" ht="15.75">
      <c r="A427" s="381"/>
      <c r="C427" s="381"/>
      <c r="E427" s="52"/>
      <c r="G427" s="52"/>
      <c r="I427" s="163"/>
    </row>
    <row r="428" spans="1:9" s="37" customFormat="1" ht="15.75">
      <c r="A428" s="381"/>
      <c r="C428" s="381"/>
      <c r="E428" s="52"/>
      <c r="G428" s="52"/>
      <c r="I428" s="163"/>
    </row>
    <row r="429" spans="1:9" s="37" customFormat="1" ht="15.75">
      <c r="A429" s="381"/>
      <c r="C429" s="381"/>
      <c r="E429" s="52"/>
      <c r="G429" s="52"/>
      <c r="I429" s="163"/>
    </row>
    <row r="430" spans="1:9" s="37" customFormat="1" ht="15.75">
      <c r="A430" s="381"/>
      <c r="C430" s="381"/>
      <c r="E430" s="52"/>
      <c r="G430" s="52"/>
      <c r="I430" s="163"/>
    </row>
    <row r="431" spans="1:9" s="37" customFormat="1" ht="15.75">
      <c r="A431" s="381"/>
      <c r="C431" s="381"/>
      <c r="E431" s="52"/>
      <c r="G431" s="52"/>
      <c r="I431" s="163"/>
    </row>
    <row r="432" spans="1:9" s="37" customFormat="1" ht="15.75">
      <c r="A432" s="381"/>
      <c r="C432" s="381"/>
      <c r="E432" s="52"/>
      <c r="G432" s="52"/>
      <c r="I432" s="163"/>
    </row>
    <row r="433" spans="1:9" s="37" customFormat="1" ht="15.75">
      <c r="A433" s="381"/>
      <c r="C433" s="381"/>
      <c r="E433" s="52"/>
      <c r="G433" s="52"/>
      <c r="I433" s="163"/>
    </row>
    <row r="434" spans="1:9" s="37" customFormat="1" ht="15.75">
      <c r="A434" s="381"/>
      <c r="C434" s="381"/>
      <c r="E434" s="52"/>
      <c r="G434" s="52"/>
      <c r="I434" s="163"/>
    </row>
    <row r="435" spans="1:9" s="37" customFormat="1" ht="15.75">
      <c r="A435" s="381"/>
      <c r="C435" s="381"/>
      <c r="E435" s="52"/>
      <c r="G435" s="52"/>
      <c r="I435" s="163"/>
    </row>
    <row r="436" spans="1:9" s="37" customFormat="1" ht="15.75">
      <c r="A436" s="381"/>
      <c r="C436" s="381"/>
      <c r="E436" s="52"/>
      <c r="G436" s="52"/>
      <c r="I436" s="163"/>
    </row>
    <row r="437" spans="1:9" s="37" customFormat="1" ht="15.75">
      <c r="A437" s="381"/>
      <c r="C437" s="381"/>
      <c r="E437" s="52"/>
      <c r="G437" s="52"/>
      <c r="I437" s="163"/>
    </row>
    <row r="438" spans="1:9" s="37" customFormat="1" ht="15.75">
      <c r="A438" s="381"/>
      <c r="C438" s="381"/>
      <c r="E438" s="52"/>
      <c r="G438" s="52"/>
      <c r="I438" s="163"/>
    </row>
    <row r="439" spans="1:9" s="37" customFormat="1" ht="15.75">
      <c r="A439" s="381"/>
      <c r="C439" s="381"/>
      <c r="E439" s="52"/>
      <c r="G439" s="52"/>
      <c r="I439" s="163"/>
    </row>
    <row r="440" spans="1:9" s="37" customFormat="1" ht="15.75">
      <c r="A440" s="381"/>
      <c r="C440" s="381"/>
      <c r="E440" s="52"/>
      <c r="G440" s="52"/>
      <c r="I440" s="163"/>
    </row>
    <row r="441" spans="1:9" s="37" customFormat="1" ht="15.75">
      <c r="A441" s="381"/>
      <c r="C441" s="381"/>
      <c r="E441" s="52"/>
      <c r="G441" s="52"/>
      <c r="I441" s="163"/>
    </row>
    <row r="442" spans="1:9" s="37" customFormat="1" ht="15.75">
      <c r="A442" s="381"/>
      <c r="C442" s="381"/>
      <c r="E442" s="52"/>
      <c r="G442" s="52"/>
      <c r="I442" s="163"/>
    </row>
    <row r="443" spans="1:9" s="37" customFormat="1" ht="15.75">
      <c r="A443" s="381"/>
      <c r="C443" s="381"/>
      <c r="E443" s="52"/>
      <c r="G443" s="52"/>
      <c r="I443" s="163"/>
    </row>
    <row r="444" spans="1:9" s="37" customFormat="1" ht="15.75">
      <c r="A444" s="381"/>
      <c r="C444" s="381"/>
      <c r="E444" s="52"/>
      <c r="G444" s="52"/>
      <c r="I444" s="163"/>
    </row>
    <row r="445" spans="1:9" s="37" customFormat="1" ht="15.75">
      <c r="A445" s="381"/>
      <c r="C445" s="381"/>
      <c r="E445" s="52"/>
      <c r="G445" s="52"/>
      <c r="I445" s="163"/>
    </row>
    <row r="446" spans="1:9" s="37" customFormat="1" ht="15.75">
      <c r="A446" s="381"/>
      <c r="C446" s="381"/>
      <c r="E446" s="52"/>
      <c r="G446" s="52"/>
      <c r="I446" s="163"/>
    </row>
    <row r="447" spans="1:9" s="37" customFormat="1" ht="15.75">
      <c r="A447" s="381"/>
      <c r="C447" s="381"/>
      <c r="E447" s="52"/>
      <c r="G447" s="52"/>
      <c r="I447" s="163"/>
    </row>
    <row r="448" spans="1:9" s="37" customFormat="1" ht="15.75">
      <c r="A448" s="381"/>
      <c r="C448" s="381"/>
      <c r="E448" s="52"/>
      <c r="G448" s="52"/>
      <c r="I448" s="163"/>
    </row>
    <row r="449" spans="1:9" s="37" customFormat="1" ht="15.75">
      <c r="A449" s="381"/>
      <c r="C449" s="381"/>
      <c r="E449" s="52"/>
      <c r="G449" s="52"/>
      <c r="I449" s="163"/>
    </row>
    <row r="450" spans="1:9" s="37" customFormat="1" ht="15.75">
      <c r="A450" s="381"/>
      <c r="C450" s="381"/>
      <c r="E450" s="52"/>
      <c r="G450" s="52"/>
      <c r="I450" s="163"/>
    </row>
    <row r="451" spans="1:9" s="37" customFormat="1" ht="15.75">
      <c r="A451" s="381"/>
      <c r="C451" s="381"/>
      <c r="E451" s="52"/>
      <c r="G451" s="52"/>
      <c r="I451" s="163"/>
    </row>
    <row r="452" spans="1:9" s="37" customFormat="1" ht="15.75">
      <c r="A452" s="381"/>
      <c r="C452" s="381"/>
      <c r="E452" s="52"/>
      <c r="G452" s="52"/>
      <c r="I452" s="163"/>
    </row>
    <row r="453" spans="1:9" s="37" customFormat="1" ht="15.75">
      <c r="A453" s="381"/>
      <c r="C453" s="381"/>
      <c r="E453" s="52"/>
      <c r="G453" s="52"/>
      <c r="I453" s="163"/>
    </row>
    <row r="454" spans="1:9" s="37" customFormat="1" ht="15.75">
      <c r="A454" s="381"/>
      <c r="C454" s="381"/>
      <c r="E454" s="52"/>
      <c r="G454" s="52"/>
      <c r="I454" s="163"/>
    </row>
    <row r="455" spans="1:9" s="37" customFormat="1" ht="15.75">
      <c r="A455" s="381"/>
      <c r="C455" s="381"/>
      <c r="E455" s="52"/>
      <c r="G455" s="52"/>
      <c r="I455" s="163"/>
    </row>
    <row r="456" spans="1:9" s="37" customFormat="1" ht="15.75">
      <c r="A456" s="381"/>
      <c r="C456" s="381"/>
      <c r="E456" s="52"/>
      <c r="G456" s="52"/>
      <c r="I456" s="163"/>
    </row>
  </sheetData>
  <mergeCells count="8">
    <mergeCell ref="E3:F3"/>
    <mergeCell ref="G3:H3"/>
    <mergeCell ref="I3:J3"/>
    <mergeCell ref="E1:F1"/>
    <mergeCell ref="G1:J1"/>
    <mergeCell ref="E2:F2"/>
    <mergeCell ref="G2:H2"/>
    <mergeCell ref="I2:J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Footer>&amp;L&amp;"Arial CE,Kurzíva"&amp;8DOKUMENTACE PRO PROVEDENÍ STAVBY 09/2006&amp;R&amp;"Arial CE,Kurzíva"&amp;8&amp;A 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pane ySplit="2" topLeftCell="BM33" activePane="bottomLeft" state="frozen"/>
      <selection pane="topLeft" activeCell="A1" sqref="A1"/>
      <selection pane="bottomLeft" activeCell="G50" sqref="G5:G50"/>
    </sheetView>
  </sheetViews>
  <sheetFormatPr defaultColWidth="9.00390625" defaultRowHeight="12.75"/>
  <cols>
    <col min="1" max="1" width="4.75390625" style="49" bestFit="1" customWidth="1"/>
    <col min="2" max="2" width="12.625" style="22" bestFit="1" customWidth="1"/>
    <col min="3" max="3" width="54.25390625" style="59" customWidth="1"/>
    <col min="4" max="4" width="5.375" style="22" bestFit="1" customWidth="1"/>
    <col min="5" max="5" width="9.00390625" style="51" bestFit="1" customWidth="1"/>
    <col min="6" max="6" width="1.37890625" style="22" customWidth="1"/>
    <col min="7" max="7" width="10.125" style="51" bestFit="1" customWidth="1"/>
    <col min="8" max="8" width="1.37890625" style="22" customWidth="1"/>
    <col min="9" max="9" width="11.875" style="61" bestFit="1" customWidth="1"/>
    <col min="10" max="10" width="1.37890625" style="22" customWidth="1"/>
    <col min="11" max="11" width="18.875" style="22" customWidth="1"/>
    <col min="12" max="16384" width="9.125" style="22" customWidth="1"/>
  </cols>
  <sheetData>
    <row r="1" spans="1:11" ht="15.75">
      <c r="A1" s="20" t="s">
        <v>1096</v>
      </c>
      <c r="B1" s="21" t="s">
        <v>1097</v>
      </c>
      <c r="C1" s="21" t="s">
        <v>94</v>
      </c>
      <c r="D1" s="21" t="s">
        <v>1098</v>
      </c>
      <c r="E1" s="677" t="s">
        <v>96</v>
      </c>
      <c r="F1" s="677"/>
      <c r="G1" s="678" t="s">
        <v>1099</v>
      </c>
      <c r="H1" s="678"/>
      <c r="I1" s="678"/>
      <c r="J1" s="674"/>
      <c r="K1" s="61"/>
    </row>
    <row r="2" spans="1:11" ht="15.75">
      <c r="A2" s="160" t="s">
        <v>98</v>
      </c>
      <c r="B2" s="161" t="s">
        <v>99</v>
      </c>
      <c r="C2" s="162"/>
      <c r="D2" s="161" t="s">
        <v>1100</v>
      </c>
      <c r="E2" s="768" t="s">
        <v>1101</v>
      </c>
      <c r="F2" s="768"/>
      <c r="G2" s="769" t="s">
        <v>103</v>
      </c>
      <c r="H2" s="769"/>
      <c r="I2" s="769" t="s">
        <v>102</v>
      </c>
      <c r="J2" s="770"/>
      <c r="K2" s="61"/>
    </row>
    <row r="3" spans="1:11" ht="15.75">
      <c r="A3" s="68"/>
      <c r="B3" s="26"/>
      <c r="C3" s="25" t="s">
        <v>1185</v>
      </c>
      <c r="D3" s="26"/>
      <c r="E3" s="765"/>
      <c r="F3" s="766"/>
      <c r="G3" s="765"/>
      <c r="H3" s="766"/>
      <c r="I3" s="765"/>
      <c r="J3" s="767"/>
      <c r="K3" s="61"/>
    </row>
    <row r="4" spans="1:11" ht="15.75">
      <c r="A4" s="68"/>
      <c r="B4" s="24" t="s">
        <v>1103</v>
      </c>
      <c r="C4" s="25" t="s">
        <v>1082</v>
      </c>
      <c r="D4" s="26"/>
      <c r="E4" s="27"/>
      <c r="F4" s="28"/>
      <c r="G4" s="29"/>
      <c r="H4" s="30"/>
      <c r="I4" s="31"/>
      <c r="J4" s="32"/>
      <c r="K4" s="61"/>
    </row>
    <row r="5" spans="1:11" ht="15.75">
      <c r="A5" s="68" t="s">
        <v>323</v>
      </c>
      <c r="B5" s="33" t="s">
        <v>1104</v>
      </c>
      <c r="C5" s="34" t="s">
        <v>1105</v>
      </c>
      <c r="D5" s="26" t="s">
        <v>1106</v>
      </c>
      <c r="E5" s="27">
        <v>100</v>
      </c>
      <c r="F5" s="28"/>
      <c r="G5" s="29"/>
      <c r="H5" s="30"/>
      <c r="I5" s="31">
        <f>E5*G5</f>
        <v>0</v>
      </c>
      <c r="J5" s="32"/>
      <c r="K5" s="163"/>
    </row>
    <row r="6" spans="1:11" ht="15.75">
      <c r="A6" s="68" t="s">
        <v>329</v>
      </c>
      <c r="B6" s="33" t="s">
        <v>1107</v>
      </c>
      <c r="C6" s="34" t="s">
        <v>1108</v>
      </c>
      <c r="D6" s="26" t="s">
        <v>1109</v>
      </c>
      <c r="E6" s="27">
        <v>15</v>
      </c>
      <c r="F6" s="28"/>
      <c r="G6" s="29"/>
      <c r="H6" s="30"/>
      <c r="I6" s="31">
        <f>E6*G6</f>
        <v>0</v>
      </c>
      <c r="J6" s="32"/>
      <c r="K6" s="163"/>
    </row>
    <row r="7" spans="1:11" ht="15.75">
      <c r="A7" s="68" t="s">
        <v>417</v>
      </c>
      <c r="B7" s="33" t="s">
        <v>1186</v>
      </c>
      <c r="C7" s="34" t="s">
        <v>1187</v>
      </c>
      <c r="D7" s="26" t="s">
        <v>104</v>
      </c>
      <c r="E7" s="27">
        <v>5</v>
      </c>
      <c r="F7" s="28"/>
      <c r="G7" s="29"/>
      <c r="H7" s="30"/>
      <c r="I7" s="31">
        <f>E7*G7</f>
        <v>0</v>
      </c>
      <c r="J7" s="32"/>
      <c r="K7" s="163"/>
    </row>
    <row r="8" spans="1:11" ht="15.75">
      <c r="A8" s="68" t="s">
        <v>437</v>
      </c>
      <c r="B8" s="33" t="s">
        <v>1188</v>
      </c>
      <c r="C8" s="35" t="s">
        <v>1189</v>
      </c>
      <c r="D8" s="36" t="s">
        <v>104</v>
      </c>
      <c r="E8" s="27">
        <v>2</v>
      </c>
      <c r="F8" s="30"/>
      <c r="G8" s="27"/>
      <c r="H8" s="30"/>
      <c r="I8" s="31">
        <f>E8*G8</f>
        <v>0</v>
      </c>
      <c r="J8" s="32"/>
      <c r="K8" s="163"/>
    </row>
    <row r="9" spans="1:11" ht="15.75">
      <c r="A9" s="68" t="s">
        <v>446</v>
      </c>
      <c r="B9" s="33" t="s">
        <v>1190</v>
      </c>
      <c r="C9" s="34" t="s">
        <v>1191</v>
      </c>
      <c r="D9" s="26" t="s">
        <v>104</v>
      </c>
      <c r="E9" s="27">
        <v>12</v>
      </c>
      <c r="F9" s="28"/>
      <c r="G9" s="29"/>
      <c r="H9" s="30"/>
      <c r="I9" s="31">
        <f aca="true" t="shared" si="0" ref="I9:I20">E9*G9</f>
        <v>0</v>
      </c>
      <c r="J9" s="32"/>
      <c r="K9" s="163"/>
    </row>
    <row r="10" spans="1:11" ht="15.75">
      <c r="A10" s="68" t="s">
        <v>462</v>
      </c>
      <c r="B10" s="33" t="s">
        <v>1110</v>
      </c>
      <c r="C10" s="34" t="s">
        <v>1111</v>
      </c>
      <c r="D10" s="26" t="s">
        <v>152</v>
      </c>
      <c r="E10" s="27">
        <v>644</v>
      </c>
      <c r="F10" s="28"/>
      <c r="G10" s="29"/>
      <c r="H10" s="30"/>
      <c r="I10" s="31">
        <f t="shared" si="0"/>
        <v>0</v>
      </c>
      <c r="J10" s="32"/>
      <c r="K10" s="163"/>
    </row>
    <row r="11" spans="1:11" ht="15.75">
      <c r="A11" s="68" t="s">
        <v>468</v>
      </c>
      <c r="B11" s="33" t="s">
        <v>1112</v>
      </c>
      <c r="C11" s="164" t="s">
        <v>1113</v>
      </c>
      <c r="D11" s="26" t="s">
        <v>152</v>
      </c>
      <c r="E11" s="27">
        <v>644</v>
      </c>
      <c r="F11" s="28"/>
      <c r="G11" s="29"/>
      <c r="H11" s="30"/>
      <c r="I11" s="31">
        <f t="shared" si="0"/>
        <v>0</v>
      </c>
      <c r="J11" s="32"/>
      <c r="K11" s="163"/>
    </row>
    <row r="12" spans="1:11" ht="15.75">
      <c r="A12" s="68" t="s">
        <v>1081</v>
      </c>
      <c r="B12" s="33" t="s">
        <v>1192</v>
      </c>
      <c r="C12" s="34" t="s">
        <v>1193</v>
      </c>
      <c r="D12" s="26" t="s">
        <v>104</v>
      </c>
      <c r="E12" s="27">
        <v>13</v>
      </c>
      <c r="F12" s="28"/>
      <c r="G12" s="29"/>
      <c r="H12" s="30"/>
      <c r="I12" s="31">
        <f t="shared" si="0"/>
        <v>0</v>
      </c>
      <c r="J12" s="32"/>
      <c r="K12" s="163"/>
    </row>
    <row r="13" spans="1:11" ht="15.75">
      <c r="A13" s="68" t="s">
        <v>1123</v>
      </c>
      <c r="B13" s="33" t="s">
        <v>1114</v>
      </c>
      <c r="C13" s="34" t="s">
        <v>1115</v>
      </c>
      <c r="D13" s="26" t="s">
        <v>152</v>
      </c>
      <c r="E13" s="27">
        <v>21</v>
      </c>
      <c r="F13" s="28"/>
      <c r="G13" s="29"/>
      <c r="H13" s="30"/>
      <c r="I13" s="31">
        <f t="shared" si="0"/>
        <v>0</v>
      </c>
      <c r="J13" s="32"/>
      <c r="K13" s="163"/>
    </row>
    <row r="14" spans="1:11" ht="15.75">
      <c r="A14" s="68" t="s">
        <v>1126</v>
      </c>
      <c r="B14" s="33" t="s">
        <v>1116</v>
      </c>
      <c r="C14" s="164" t="s">
        <v>1113</v>
      </c>
      <c r="D14" s="26" t="s">
        <v>152</v>
      </c>
      <c r="E14" s="27">
        <v>21</v>
      </c>
      <c r="F14" s="28"/>
      <c r="G14" s="29"/>
      <c r="H14" s="30"/>
      <c r="I14" s="31">
        <f t="shared" si="0"/>
        <v>0</v>
      </c>
      <c r="J14" s="32"/>
      <c r="K14" s="163"/>
    </row>
    <row r="15" spans="1:11" ht="15.75">
      <c r="A15" s="68" t="s">
        <v>1127</v>
      </c>
      <c r="B15" s="33" t="s">
        <v>1118</v>
      </c>
      <c r="C15" s="34" t="s">
        <v>1194</v>
      </c>
      <c r="D15" s="26" t="s">
        <v>1120</v>
      </c>
      <c r="E15" s="27">
        <v>1073</v>
      </c>
      <c r="F15" s="28"/>
      <c r="G15" s="29"/>
      <c r="H15" s="30"/>
      <c r="I15" s="31">
        <f t="shared" si="0"/>
        <v>0</v>
      </c>
      <c r="J15" s="32"/>
      <c r="K15" s="163"/>
    </row>
    <row r="16" spans="1:11" ht="15.75">
      <c r="A16" s="68" t="s">
        <v>1130</v>
      </c>
      <c r="B16" s="33" t="s">
        <v>1121</v>
      </c>
      <c r="C16" s="34" t="s">
        <v>1122</v>
      </c>
      <c r="D16" s="26" t="s">
        <v>1120</v>
      </c>
      <c r="E16" s="27">
        <v>1073</v>
      </c>
      <c r="F16" s="28"/>
      <c r="G16" s="29"/>
      <c r="H16" s="30"/>
      <c r="I16" s="31">
        <f t="shared" si="0"/>
        <v>0</v>
      </c>
      <c r="J16" s="32"/>
      <c r="K16" s="163"/>
    </row>
    <row r="17" spans="1:11" ht="15.75">
      <c r="A17" s="68" t="s">
        <v>1133</v>
      </c>
      <c r="B17" s="33" t="s">
        <v>1124</v>
      </c>
      <c r="C17" s="34" t="s">
        <v>1125</v>
      </c>
      <c r="D17" s="26" t="s">
        <v>1120</v>
      </c>
      <c r="E17" s="27">
        <v>35.2</v>
      </c>
      <c r="F17" s="28"/>
      <c r="G17" s="29"/>
      <c r="H17" s="30"/>
      <c r="I17" s="31">
        <f t="shared" si="0"/>
        <v>0</v>
      </c>
      <c r="J17" s="32"/>
      <c r="K17" s="163"/>
    </row>
    <row r="18" spans="1:11" ht="15.75">
      <c r="A18" s="68" t="s">
        <v>1136</v>
      </c>
      <c r="B18" s="33" t="s">
        <v>1107</v>
      </c>
      <c r="C18" s="34" t="s">
        <v>1122</v>
      </c>
      <c r="D18" s="26" t="s">
        <v>1120</v>
      </c>
      <c r="E18" s="27">
        <v>35.2</v>
      </c>
      <c r="F18" s="28"/>
      <c r="G18" s="29"/>
      <c r="H18" s="30"/>
      <c r="I18" s="31">
        <f t="shared" si="0"/>
        <v>0</v>
      </c>
      <c r="J18" s="32"/>
      <c r="K18" s="163"/>
    </row>
    <row r="19" spans="1:11" ht="15.75">
      <c r="A19" s="68" t="s">
        <v>1139</v>
      </c>
      <c r="B19" s="33" t="s">
        <v>1128</v>
      </c>
      <c r="C19" s="34" t="s">
        <v>1129</v>
      </c>
      <c r="D19" s="26" t="s">
        <v>152</v>
      </c>
      <c r="E19" s="27">
        <v>662</v>
      </c>
      <c r="F19" s="28"/>
      <c r="G19" s="29"/>
      <c r="H19" s="30"/>
      <c r="I19" s="31">
        <f t="shared" si="0"/>
        <v>0</v>
      </c>
      <c r="J19" s="32"/>
      <c r="K19" s="163"/>
    </row>
    <row r="20" spans="1:11" ht="15.75">
      <c r="A20" s="68" t="s">
        <v>1142</v>
      </c>
      <c r="B20" s="33" t="s">
        <v>1131</v>
      </c>
      <c r="C20" s="34" t="s">
        <v>1132</v>
      </c>
      <c r="D20" s="26" t="s">
        <v>152</v>
      </c>
      <c r="E20" s="27">
        <v>247</v>
      </c>
      <c r="F20" s="28"/>
      <c r="G20" s="29"/>
      <c r="H20" s="30"/>
      <c r="I20" s="31">
        <f t="shared" si="0"/>
        <v>0</v>
      </c>
      <c r="J20" s="32"/>
      <c r="K20" s="163"/>
    </row>
    <row r="21" spans="1:11" ht="15.75">
      <c r="A21" s="68" t="s">
        <v>1147</v>
      </c>
      <c r="B21" s="33" t="s">
        <v>1134</v>
      </c>
      <c r="C21" s="35" t="s">
        <v>1135</v>
      </c>
      <c r="D21" s="36" t="s">
        <v>152</v>
      </c>
      <c r="E21" s="27">
        <v>247</v>
      </c>
      <c r="F21" s="30"/>
      <c r="G21" s="27"/>
      <c r="H21" s="30"/>
      <c r="I21" s="31">
        <f>E21*G21</f>
        <v>0</v>
      </c>
      <c r="J21" s="32"/>
      <c r="K21" s="163"/>
    </row>
    <row r="22" spans="1:11" ht="15.75">
      <c r="A22" s="68" t="s">
        <v>1150</v>
      </c>
      <c r="B22" s="33" t="s">
        <v>1137</v>
      </c>
      <c r="C22" s="34" t="s">
        <v>1138</v>
      </c>
      <c r="D22" s="26" t="s">
        <v>152</v>
      </c>
      <c r="E22" s="27">
        <v>247</v>
      </c>
      <c r="F22" s="28"/>
      <c r="G22" s="29"/>
      <c r="H22" s="30"/>
      <c r="I22" s="31">
        <f>E22*G22</f>
        <v>0</v>
      </c>
      <c r="J22" s="32"/>
      <c r="K22" s="163"/>
    </row>
    <row r="23" spans="1:11" ht="15.75">
      <c r="A23" s="68" t="s">
        <v>1153</v>
      </c>
      <c r="B23" s="33" t="s">
        <v>1140</v>
      </c>
      <c r="C23" s="34" t="s">
        <v>1141</v>
      </c>
      <c r="D23" s="26" t="s">
        <v>152</v>
      </c>
      <c r="E23" s="27">
        <v>397</v>
      </c>
      <c r="F23" s="28"/>
      <c r="G23" s="29"/>
      <c r="H23" s="30"/>
      <c r="I23" s="31">
        <f>E23*G23</f>
        <v>0</v>
      </c>
      <c r="J23" s="32"/>
      <c r="K23" s="163"/>
    </row>
    <row r="24" spans="1:11" ht="15.75">
      <c r="A24" s="68" t="s">
        <v>1155</v>
      </c>
      <c r="B24" s="33" t="s">
        <v>1143</v>
      </c>
      <c r="C24" s="34" t="s">
        <v>1144</v>
      </c>
      <c r="D24" s="26" t="s">
        <v>152</v>
      </c>
      <c r="E24" s="27">
        <v>183</v>
      </c>
      <c r="F24" s="28"/>
      <c r="G24" s="29"/>
      <c r="H24" s="30"/>
      <c r="I24" s="31">
        <f>E24*G24</f>
        <v>0</v>
      </c>
      <c r="J24" s="32"/>
      <c r="K24" s="163"/>
    </row>
    <row r="25" spans="1:11" ht="15.75">
      <c r="A25" s="68"/>
      <c r="B25" s="33"/>
      <c r="C25" s="25" t="s">
        <v>1319</v>
      </c>
      <c r="D25" s="26"/>
      <c r="E25" s="27"/>
      <c r="F25" s="28"/>
      <c r="G25" s="29"/>
      <c r="H25" s="30"/>
      <c r="I25" s="38">
        <f>SUM(I9:I24)</f>
        <v>0</v>
      </c>
      <c r="J25" s="32"/>
      <c r="K25" s="165"/>
    </row>
    <row r="26" spans="1:11" ht="15.75">
      <c r="A26" s="68"/>
      <c r="B26" s="24" t="s">
        <v>1145</v>
      </c>
      <c r="C26" s="25" t="s">
        <v>1146</v>
      </c>
      <c r="D26" s="26"/>
      <c r="E26" s="27"/>
      <c r="F26" s="28"/>
      <c r="G26" s="29"/>
      <c r="H26" s="30"/>
      <c r="I26" s="31"/>
      <c r="J26" s="32"/>
      <c r="K26" s="163"/>
    </row>
    <row r="27" spans="1:11" ht="15.75">
      <c r="A27" s="68" t="s">
        <v>1158</v>
      </c>
      <c r="B27" s="33" t="s">
        <v>1148</v>
      </c>
      <c r="C27" s="34" t="s">
        <v>1149</v>
      </c>
      <c r="D27" s="26" t="s">
        <v>152</v>
      </c>
      <c r="E27" s="27">
        <v>61</v>
      </c>
      <c r="F27" s="28"/>
      <c r="G27" s="29"/>
      <c r="H27" s="30"/>
      <c r="I27" s="31">
        <f aca="true" t="shared" si="1" ref="I27:I39">E27*G27</f>
        <v>0</v>
      </c>
      <c r="J27" s="32"/>
      <c r="K27" s="163"/>
    </row>
    <row r="28" spans="1:11" ht="15.75">
      <c r="A28" s="68" t="s">
        <v>1161</v>
      </c>
      <c r="B28" s="33" t="s">
        <v>1195</v>
      </c>
      <c r="C28" s="34" t="s">
        <v>1196</v>
      </c>
      <c r="D28" s="26" t="s">
        <v>113</v>
      </c>
      <c r="E28" s="27">
        <v>1</v>
      </c>
      <c r="F28" s="28"/>
      <c r="G28" s="29"/>
      <c r="H28" s="30"/>
      <c r="I28" s="31">
        <f t="shared" si="1"/>
        <v>0</v>
      </c>
      <c r="J28" s="32"/>
      <c r="K28" s="163"/>
    </row>
    <row r="29" spans="1:11" ht="15.75">
      <c r="A29" s="68" t="s">
        <v>1164</v>
      </c>
      <c r="B29" s="33" t="s">
        <v>1197</v>
      </c>
      <c r="C29" s="34" t="s">
        <v>1198</v>
      </c>
      <c r="D29" s="26" t="s">
        <v>104</v>
      </c>
      <c r="E29" s="27">
        <v>610</v>
      </c>
      <c r="F29" s="28"/>
      <c r="G29" s="29"/>
      <c r="H29" s="30"/>
      <c r="I29" s="31">
        <f t="shared" si="1"/>
        <v>0</v>
      </c>
      <c r="J29" s="32"/>
      <c r="K29" s="163"/>
    </row>
    <row r="30" spans="1:11" ht="15.75">
      <c r="A30" s="68" t="s">
        <v>1199</v>
      </c>
      <c r="B30" s="33" t="s">
        <v>1200</v>
      </c>
      <c r="C30" s="34" t="s">
        <v>1201</v>
      </c>
      <c r="D30" s="26" t="s">
        <v>105</v>
      </c>
      <c r="E30" s="27">
        <v>20</v>
      </c>
      <c r="F30" s="28"/>
      <c r="G30" s="29"/>
      <c r="H30" s="30"/>
      <c r="I30" s="31">
        <f t="shared" si="1"/>
        <v>0</v>
      </c>
      <c r="J30" s="32"/>
      <c r="K30" s="163"/>
    </row>
    <row r="31" spans="1:11" ht="15.75">
      <c r="A31" s="68" t="s">
        <v>1166</v>
      </c>
      <c r="B31" s="33" t="s">
        <v>1202</v>
      </c>
      <c r="C31" s="34" t="s">
        <v>1203</v>
      </c>
      <c r="D31" s="26" t="s">
        <v>105</v>
      </c>
      <c r="E31" s="27">
        <v>3</v>
      </c>
      <c r="F31" s="28"/>
      <c r="G31" s="29"/>
      <c r="H31" s="30"/>
      <c r="I31" s="31">
        <f t="shared" si="1"/>
        <v>0</v>
      </c>
      <c r="J31" s="32"/>
      <c r="K31" s="163"/>
    </row>
    <row r="32" spans="1:11" ht="15.75">
      <c r="A32" s="68" t="s">
        <v>1169</v>
      </c>
      <c r="B32" s="33" t="s">
        <v>1204</v>
      </c>
      <c r="C32" s="164" t="s">
        <v>1205</v>
      </c>
      <c r="D32" s="26" t="s">
        <v>105</v>
      </c>
      <c r="E32" s="27">
        <v>1</v>
      </c>
      <c r="F32" s="28"/>
      <c r="G32" s="29"/>
      <c r="H32" s="30"/>
      <c r="I32" s="31">
        <f t="shared" si="1"/>
        <v>0</v>
      </c>
      <c r="J32" s="32"/>
      <c r="K32" s="163"/>
    </row>
    <row r="33" spans="1:11" ht="15.75">
      <c r="A33" s="68" t="s">
        <v>1170</v>
      </c>
      <c r="B33" s="33" t="s">
        <v>1202</v>
      </c>
      <c r="C33" s="34" t="s">
        <v>1206</v>
      </c>
      <c r="D33" s="26" t="s">
        <v>105</v>
      </c>
      <c r="E33" s="27">
        <v>1</v>
      </c>
      <c r="F33" s="28"/>
      <c r="G33" s="29"/>
      <c r="H33" s="30"/>
      <c r="I33" s="31">
        <f t="shared" si="1"/>
        <v>0</v>
      </c>
      <c r="J33" s="32"/>
      <c r="K33" s="163"/>
    </row>
    <row r="34" spans="1:11" ht="15.75">
      <c r="A34" s="68" t="s">
        <v>1172</v>
      </c>
      <c r="B34" s="33" t="s">
        <v>1207</v>
      </c>
      <c r="C34" s="34" t="s">
        <v>1208</v>
      </c>
      <c r="D34" s="26" t="s">
        <v>105</v>
      </c>
      <c r="E34" s="27">
        <v>1</v>
      </c>
      <c r="F34" s="28"/>
      <c r="G34" s="29"/>
      <c r="H34" s="30"/>
      <c r="I34" s="31">
        <f t="shared" si="1"/>
        <v>0</v>
      </c>
      <c r="J34" s="32"/>
      <c r="K34" s="163"/>
    </row>
    <row r="35" spans="1:11" ht="15.75">
      <c r="A35" s="68" t="s">
        <v>1174</v>
      </c>
      <c r="B35" s="33" t="s">
        <v>1209</v>
      </c>
      <c r="C35" s="34" t="s">
        <v>1210</v>
      </c>
      <c r="D35" s="26" t="s">
        <v>105</v>
      </c>
      <c r="E35" s="27">
        <v>1</v>
      </c>
      <c r="F35" s="28"/>
      <c r="G35" s="29"/>
      <c r="H35" s="30"/>
      <c r="I35" s="31">
        <f t="shared" si="1"/>
        <v>0</v>
      </c>
      <c r="J35" s="32"/>
      <c r="K35" s="163"/>
    </row>
    <row r="36" spans="1:11" ht="15.75">
      <c r="A36" s="68" t="s">
        <v>1176</v>
      </c>
      <c r="B36" s="33" t="s">
        <v>1211</v>
      </c>
      <c r="C36" s="34" t="s">
        <v>1212</v>
      </c>
      <c r="D36" s="26" t="s">
        <v>105</v>
      </c>
      <c r="E36" s="27">
        <v>4</v>
      </c>
      <c r="F36" s="28"/>
      <c r="G36" s="29"/>
      <c r="H36" s="30"/>
      <c r="I36" s="31">
        <f t="shared" si="1"/>
        <v>0</v>
      </c>
      <c r="J36" s="32"/>
      <c r="K36" s="163"/>
    </row>
    <row r="37" spans="1:11" ht="15.75">
      <c r="A37" s="68" t="s">
        <v>1213</v>
      </c>
      <c r="B37" s="33" t="s">
        <v>1159</v>
      </c>
      <c r="C37" s="34" t="s">
        <v>1214</v>
      </c>
      <c r="D37" s="26" t="s">
        <v>104</v>
      </c>
      <c r="E37" s="27">
        <v>719</v>
      </c>
      <c r="F37" s="28"/>
      <c r="G37" s="29"/>
      <c r="H37" s="30"/>
      <c r="I37" s="31">
        <f t="shared" si="1"/>
        <v>0</v>
      </c>
      <c r="J37" s="32"/>
      <c r="K37" s="163"/>
    </row>
    <row r="38" spans="1:11" ht="15.75">
      <c r="A38" s="68" t="s">
        <v>1215</v>
      </c>
      <c r="B38" s="33" t="s">
        <v>1162</v>
      </c>
      <c r="C38" s="34" t="s">
        <v>1163</v>
      </c>
      <c r="D38" s="26" t="s">
        <v>105</v>
      </c>
      <c r="E38" s="27">
        <v>2</v>
      </c>
      <c r="F38" s="28"/>
      <c r="G38" s="29"/>
      <c r="H38" s="30"/>
      <c r="I38" s="31">
        <f t="shared" si="1"/>
        <v>0</v>
      </c>
      <c r="J38" s="32"/>
      <c r="K38" s="163"/>
    </row>
    <row r="39" spans="1:11" ht="15.75">
      <c r="A39" s="68" t="s">
        <v>1216</v>
      </c>
      <c r="B39" s="33" t="s">
        <v>1165</v>
      </c>
      <c r="C39" s="34" t="s">
        <v>109</v>
      </c>
      <c r="D39" s="26" t="s">
        <v>104</v>
      </c>
      <c r="E39" s="27">
        <v>719</v>
      </c>
      <c r="F39" s="28"/>
      <c r="G39" s="29"/>
      <c r="H39" s="30"/>
      <c r="I39" s="31">
        <f t="shared" si="1"/>
        <v>0</v>
      </c>
      <c r="J39" s="32"/>
      <c r="K39" s="163"/>
    </row>
    <row r="40" spans="1:11" ht="15.75">
      <c r="A40" s="68"/>
      <c r="B40" s="33"/>
      <c r="C40" s="25" t="s">
        <v>1168</v>
      </c>
      <c r="D40" s="26"/>
      <c r="E40" s="27"/>
      <c r="F40" s="28"/>
      <c r="G40" s="29"/>
      <c r="H40" s="30"/>
      <c r="I40" s="31"/>
      <c r="J40" s="32"/>
      <c r="K40" s="163"/>
    </row>
    <row r="41" spans="1:11" ht="15.75">
      <c r="A41" s="68" t="s">
        <v>1217</v>
      </c>
      <c r="B41" s="33"/>
      <c r="C41" s="34" t="s">
        <v>1171</v>
      </c>
      <c r="D41" s="26" t="s">
        <v>104</v>
      </c>
      <c r="E41" s="27">
        <v>599</v>
      </c>
      <c r="F41" s="28"/>
      <c r="G41" s="29"/>
      <c r="H41" s="30"/>
      <c r="I41" s="31">
        <f aca="true" t="shared" si="2" ref="I41:I50">E41*G41</f>
        <v>0</v>
      </c>
      <c r="J41" s="32"/>
      <c r="K41" s="163"/>
    </row>
    <row r="42" spans="1:11" ht="15.75">
      <c r="A42" s="68" t="s">
        <v>1218</v>
      </c>
      <c r="B42" s="33"/>
      <c r="C42" s="34" t="s">
        <v>1219</v>
      </c>
      <c r="D42" s="26" t="s">
        <v>104</v>
      </c>
      <c r="E42" s="27">
        <v>610</v>
      </c>
      <c r="F42" s="28"/>
      <c r="G42" s="29"/>
      <c r="H42" s="30"/>
      <c r="I42" s="31">
        <f t="shared" si="2"/>
        <v>0</v>
      </c>
      <c r="J42" s="32"/>
      <c r="K42" s="163"/>
    </row>
    <row r="43" spans="1:11" ht="15.75">
      <c r="A43" s="68" t="s">
        <v>1220</v>
      </c>
      <c r="B43" s="33"/>
      <c r="C43" s="34" t="s">
        <v>1221</v>
      </c>
      <c r="D43" s="26" t="s">
        <v>104</v>
      </c>
      <c r="E43" s="27">
        <v>13</v>
      </c>
      <c r="F43" s="28"/>
      <c r="G43" s="29"/>
      <c r="H43" s="30"/>
      <c r="I43" s="31">
        <f t="shared" si="2"/>
        <v>0</v>
      </c>
      <c r="J43" s="32"/>
      <c r="K43" s="163"/>
    </row>
    <row r="44" spans="1:11" ht="15.75">
      <c r="A44" s="68" t="s">
        <v>1222</v>
      </c>
      <c r="B44" s="33"/>
      <c r="C44" s="34" t="s">
        <v>1223</v>
      </c>
      <c r="D44" s="26" t="s">
        <v>105</v>
      </c>
      <c r="E44" s="27">
        <v>20</v>
      </c>
      <c r="F44" s="28"/>
      <c r="G44" s="29"/>
      <c r="H44" s="30"/>
      <c r="I44" s="31">
        <f t="shared" si="2"/>
        <v>0</v>
      </c>
      <c r="J44" s="32"/>
      <c r="K44" s="163"/>
    </row>
    <row r="45" spans="1:11" ht="15.75">
      <c r="A45" s="68" t="s">
        <v>1224</v>
      </c>
      <c r="B45" s="33"/>
      <c r="C45" s="34" t="s">
        <v>1225</v>
      </c>
      <c r="D45" s="26" t="s">
        <v>105</v>
      </c>
      <c r="E45" s="27">
        <v>1</v>
      </c>
      <c r="F45" s="28"/>
      <c r="G45" s="29"/>
      <c r="H45" s="30"/>
      <c r="I45" s="31">
        <f t="shared" si="2"/>
        <v>0</v>
      </c>
      <c r="J45" s="32"/>
      <c r="K45" s="163"/>
    </row>
    <row r="46" spans="1:11" ht="15.75">
      <c r="A46" s="68" t="s">
        <v>1226</v>
      </c>
      <c r="B46" s="33"/>
      <c r="C46" s="34" t="s">
        <v>1227</v>
      </c>
      <c r="D46" s="26" t="s">
        <v>105</v>
      </c>
      <c r="E46" s="27">
        <v>2</v>
      </c>
      <c r="F46" s="28"/>
      <c r="G46" s="29"/>
      <c r="H46" s="30"/>
      <c r="I46" s="31">
        <f t="shared" si="2"/>
        <v>0</v>
      </c>
      <c r="J46" s="32"/>
      <c r="K46" s="163"/>
    </row>
    <row r="47" spans="1:11" ht="15.75">
      <c r="A47" s="68" t="s">
        <v>1228</v>
      </c>
      <c r="B47" s="33"/>
      <c r="C47" s="34" t="s">
        <v>1229</v>
      </c>
      <c r="D47" s="26" t="s">
        <v>105</v>
      </c>
      <c r="E47" s="27">
        <v>5</v>
      </c>
      <c r="F47" s="28"/>
      <c r="G47" s="29"/>
      <c r="H47" s="30"/>
      <c r="I47" s="31">
        <f t="shared" si="2"/>
        <v>0</v>
      </c>
      <c r="J47" s="32"/>
      <c r="K47" s="163"/>
    </row>
    <row r="48" spans="1:11" ht="15.75">
      <c r="A48" s="68" t="s">
        <v>1230</v>
      </c>
      <c r="B48" s="33"/>
      <c r="C48" s="34" t="s">
        <v>1231</v>
      </c>
      <c r="D48" s="26" t="s">
        <v>105</v>
      </c>
      <c r="E48" s="27">
        <v>1</v>
      </c>
      <c r="F48" s="28"/>
      <c r="G48" s="29"/>
      <c r="H48" s="30"/>
      <c r="I48" s="31">
        <f t="shared" si="2"/>
        <v>0</v>
      </c>
      <c r="J48" s="32"/>
      <c r="K48" s="163"/>
    </row>
    <row r="49" spans="1:11" ht="15.75">
      <c r="A49" s="68" t="s">
        <v>1232</v>
      </c>
      <c r="B49" s="33" t="s">
        <v>1233</v>
      </c>
      <c r="C49" s="34" t="s">
        <v>1234</v>
      </c>
      <c r="D49" s="26" t="s">
        <v>105</v>
      </c>
      <c r="E49" s="27">
        <v>6</v>
      </c>
      <c r="F49" s="28"/>
      <c r="G49" s="29"/>
      <c r="H49" s="30"/>
      <c r="I49" s="31">
        <f t="shared" si="2"/>
        <v>0</v>
      </c>
      <c r="J49" s="32"/>
      <c r="K49" s="163"/>
    </row>
    <row r="50" spans="1:11" ht="15.75">
      <c r="A50" s="68" t="s">
        <v>1235</v>
      </c>
      <c r="B50" s="33"/>
      <c r="C50" s="34" t="s">
        <v>1180</v>
      </c>
      <c r="D50" s="26" t="s">
        <v>1120</v>
      </c>
      <c r="E50" s="27">
        <v>644</v>
      </c>
      <c r="F50" s="28"/>
      <c r="G50" s="29"/>
      <c r="H50" s="30"/>
      <c r="I50" s="31">
        <f t="shared" si="2"/>
        <v>0</v>
      </c>
      <c r="J50" s="32"/>
      <c r="K50" s="163"/>
    </row>
    <row r="51" spans="1:11" ht="15.75">
      <c r="A51" s="68"/>
      <c r="B51" s="33"/>
      <c r="C51" s="25" t="s">
        <v>1320</v>
      </c>
      <c r="D51" s="26"/>
      <c r="E51" s="27"/>
      <c r="F51" s="28"/>
      <c r="G51" s="29"/>
      <c r="H51" s="30"/>
      <c r="I51" s="38">
        <f>SUM(I26:I50)</f>
        <v>0</v>
      </c>
      <c r="J51" s="32"/>
      <c r="K51" s="165"/>
    </row>
    <row r="52" spans="1:11" ht="15.75">
      <c r="A52" s="68"/>
      <c r="B52" s="33"/>
      <c r="C52" s="25" t="s">
        <v>184</v>
      </c>
      <c r="D52" s="26"/>
      <c r="E52" s="27"/>
      <c r="F52" s="28"/>
      <c r="G52" s="29"/>
      <c r="H52" s="30"/>
      <c r="I52" s="31"/>
      <c r="J52" s="32"/>
      <c r="K52" s="163"/>
    </row>
    <row r="53" spans="1:11" ht="15.75">
      <c r="A53" s="68"/>
      <c r="B53" s="33"/>
      <c r="C53" s="34" t="s">
        <v>1082</v>
      </c>
      <c r="D53" s="26"/>
      <c r="E53" s="27"/>
      <c r="F53" s="28"/>
      <c r="G53" s="29"/>
      <c r="H53" s="30"/>
      <c r="I53" s="31">
        <f>+I25</f>
        <v>0</v>
      </c>
      <c r="J53" s="32"/>
      <c r="K53" s="163"/>
    </row>
    <row r="54" spans="1:11" ht="15.75">
      <c r="A54" s="68"/>
      <c r="B54" s="33"/>
      <c r="C54" s="34" t="s">
        <v>1146</v>
      </c>
      <c r="D54" s="26"/>
      <c r="E54" s="27"/>
      <c r="F54" s="28"/>
      <c r="G54" s="29"/>
      <c r="H54" s="30"/>
      <c r="I54" s="31">
        <f>+I51</f>
        <v>0</v>
      </c>
      <c r="J54" s="32"/>
      <c r="K54" s="163"/>
    </row>
    <row r="55" spans="1:11" ht="16.5" thickBot="1">
      <c r="A55" s="166"/>
      <c r="B55" s="39"/>
      <c r="C55" s="40" t="s">
        <v>1323</v>
      </c>
      <c r="D55" s="41"/>
      <c r="E55" s="42"/>
      <c r="F55" s="43"/>
      <c r="G55" s="44"/>
      <c r="H55" s="45"/>
      <c r="I55" s="46">
        <f>SUM(I53:I54)</f>
        <v>0</v>
      </c>
      <c r="J55" s="47"/>
      <c r="K55" s="165"/>
    </row>
    <row r="56" spans="1:11" ht="15.75">
      <c r="A56" s="58"/>
      <c r="B56" s="58"/>
      <c r="C56" s="381"/>
      <c r="D56" s="58"/>
      <c r="E56" s="52"/>
      <c r="F56" s="37"/>
      <c r="G56" s="52"/>
      <c r="H56" s="37"/>
      <c r="I56" s="163"/>
      <c r="J56" s="37"/>
      <c r="K56" s="163"/>
    </row>
    <row r="57" spans="1:11" ht="15.75">
      <c r="A57" s="58"/>
      <c r="B57" s="58"/>
      <c r="C57" s="381"/>
      <c r="D57" s="58"/>
      <c r="E57" s="52"/>
      <c r="F57" s="37"/>
      <c r="G57" s="52"/>
      <c r="H57" s="37"/>
      <c r="I57" s="163"/>
      <c r="J57" s="37"/>
      <c r="K57" s="37"/>
    </row>
    <row r="58" spans="1:11" ht="15.75">
      <c r="A58" s="58"/>
      <c r="B58" s="58"/>
      <c r="C58" s="381"/>
      <c r="D58" s="58"/>
      <c r="E58" s="52"/>
      <c r="F58" s="37"/>
      <c r="G58" s="52"/>
      <c r="H58" s="37"/>
      <c r="I58" s="163"/>
      <c r="J58" s="37"/>
      <c r="K58" s="37"/>
    </row>
    <row r="59" spans="1:11" ht="15.75">
      <c r="A59" s="58"/>
      <c r="B59" s="58"/>
      <c r="C59" s="381"/>
      <c r="D59" s="58"/>
      <c r="E59" s="52"/>
      <c r="F59" s="37"/>
      <c r="G59" s="52"/>
      <c r="H59" s="37"/>
      <c r="I59" s="163"/>
      <c r="J59" s="37"/>
      <c r="K59" s="37"/>
    </row>
    <row r="60" spans="1:11" ht="15.75">
      <c r="A60" s="58"/>
      <c r="B60" s="58"/>
      <c r="C60" s="381"/>
      <c r="D60" s="58"/>
      <c r="E60" s="52"/>
      <c r="F60" s="37"/>
      <c r="G60" s="52"/>
      <c r="H60" s="37"/>
      <c r="I60" s="163"/>
      <c r="J60" s="37"/>
      <c r="K60" s="37"/>
    </row>
    <row r="61" spans="1:11" ht="15.75">
      <c r="A61" s="58"/>
      <c r="B61" s="58"/>
      <c r="C61" s="381"/>
      <c r="D61" s="58"/>
      <c r="E61" s="52"/>
      <c r="F61" s="37"/>
      <c r="G61" s="52"/>
      <c r="H61" s="37"/>
      <c r="I61" s="163"/>
      <c r="J61" s="37"/>
      <c r="K61" s="37"/>
    </row>
    <row r="62" spans="1:11" ht="15.75">
      <c r="A62" s="58"/>
      <c r="B62" s="58"/>
      <c r="C62" s="381"/>
      <c r="D62" s="58"/>
      <c r="E62" s="52"/>
      <c r="F62" s="37"/>
      <c r="G62" s="52"/>
      <c r="H62" s="37"/>
      <c r="I62" s="163"/>
      <c r="J62" s="37"/>
      <c r="K62" s="37"/>
    </row>
    <row r="63" spans="1:11" ht="15.75">
      <c r="A63" s="58"/>
      <c r="B63" s="58"/>
      <c r="C63" s="381"/>
      <c r="D63" s="58"/>
      <c r="E63" s="52"/>
      <c r="F63" s="37"/>
      <c r="G63" s="52"/>
      <c r="H63" s="37"/>
      <c r="I63" s="163"/>
      <c r="J63" s="37"/>
      <c r="K63" s="37"/>
    </row>
    <row r="64" spans="1:11" ht="15.75">
      <c r="A64" s="58"/>
      <c r="B64" s="58"/>
      <c r="C64" s="381"/>
      <c r="D64" s="58"/>
      <c r="E64" s="52"/>
      <c r="F64" s="37"/>
      <c r="G64" s="52"/>
      <c r="H64" s="37"/>
      <c r="I64" s="163"/>
      <c r="J64" s="37"/>
      <c r="K64" s="37"/>
    </row>
    <row r="65" spans="1:11" ht="15.75">
      <c r="A65" s="58"/>
      <c r="B65" s="58"/>
      <c r="C65" s="381"/>
      <c r="D65" s="58"/>
      <c r="E65" s="52"/>
      <c r="F65" s="37"/>
      <c r="G65" s="52"/>
      <c r="H65" s="37"/>
      <c r="I65" s="163"/>
      <c r="J65" s="37"/>
      <c r="K65" s="37"/>
    </row>
    <row r="66" spans="1:11" ht="15.75">
      <c r="A66" s="58"/>
      <c r="B66" s="58"/>
      <c r="C66" s="381"/>
      <c r="D66" s="58"/>
      <c r="E66" s="52"/>
      <c r="F66" s="37"/>
      <c r="G66" s="52"/>
      <c r="H66" s="37"/>
      <c r="I66" s="163"/>
      <c r="J66" s="37"/>
      <c r="K66" s="37"/>
    </row>
    <row r="67" spans="1:11" ht="15.75">
      <c r="A67" s="58"/>
      <c r="B67" s="58"/>
      <c r="C67" s="381"/>
      <c r="D67" s="58"/>
      <c r="E67" s="52"/>
      <c r="F67" s="37"/>
      <c r="G67" s="52"/>
      <c r="H67" s="37"/>
      <c r="I67" s="163"/>
      <c r="J67" s="37"/>
      <c r="K67" s="37"/>
    </row>
    <row r="68" spans="1:11" ht="15.75">
      <c r="A68" s="58"/>
      <c r="B68" s="58"/>
      <c r="C68" s="381"/>
      <c r="D68" s="58"/>
      <c r="E68" s="52"/>
      <c r="F68" s="37"/>
      <c r="G68" s="52"/>
      <c r="H68" s="37"/>
      <c r="I68" s="163"/>
      <c r="J68" s="37"/>
      <c r="K68" s="37"/>
    </row>
    <row r="69" spans="1:11" ht="15.75">
      <c r="A69" s="58"/>
      <c r="B69" s="58"/>
      <c r="C69" s="381"/>
      <c r="D69" s="58"/>
      <c r="E69" s="52"/>
      <c r="F69" s="37"/>
      <c r="G69" s="52"/>
      <c r="H69" s="37"/>
      <c r="I69" s="163"/>
      <c r="J69" s="37"/>
      <c r="K69" s="37"/>
    </row>
    <row r="70" spans="1:11" ht="15.75">
      <c r="A70" s="58"/>
      <c r="B70" s="58"/>
      <c r="C70" s="381"/>
      <c r="D70" s="58"/>
      <c r="E70" s="52"/>
      <c r="F70" s="37"/>
      <c r="G70" s="52"/>
      <c r="H70" s="37"/>
      <c r="I70" s="163"/>
      <c r="J70" s="37"/>
      <c r="K70" s="37"/>
    </row>
    <row r="71" spans="1:11" ht="15.75">
      <c r="A71" s="58"/>
      <c r="B71" s="58"/>
      <c r="C71" s="381"/>
      <c r="D71" s="58"/>
      <c r="E71" s="52"/>
      <c r="F71" s="37"/>
      <c r="G71" s="52"/>
      <c r="H71" s="37"/>
      <c r="I71" s="163"/>
      <c r="J71" s="37"/>
      <c r="K71" s="37"/>
    </row>
    <row r="72" spans="1:11" ht="15.75">
      <c r="A72" s="58"/>
      <c r="B72" s="58"/>
      <c r="C72" s="381"/>
      <c r="D72" s="58"/>
      <c r="E72" s="52"/>
      <c r="F72" s="37"/>
      <c r="G72" s="52"/>
      <c r="H72" s="37"/>
      <c r="I72" s="163"/>
      <c r="J72" s="37"/>
      <c r="K72" s="37"/>
    </row>
    <row r="73" spans="1:11" ht="15.75">
      <c r="A73" s="58"/>
      <c r="B73" s="58"/>
      <c r="C73" s="381"/>
      <c r="D73" s="58"/>
      <c r="E73" s="52"/>
      <c r="F73" s="37"/>
      <c r="G73" s="52"/>
      <c r="H73" s="37"/>
      <c r="I73" s="163"/>
      <c r="J73" s="37"/>
      <c r="K73" s="37"/>
    </row>
    <row r="74" spans="1:11" ht="15.75">
      <c r="A74" s="58"/>
      <c r="B74" s="58"/>
      <c r="C74" s="381"/>
      <c r="D74" s="58"/>
      <c r="E74" s="52"/>
      <c r="F74" s="37"/>
      <c r="G74" s="52"/>
      <c r="H74" s="37"/>
      <c r="I74" s="163"/>
      <c r="J74" s="37"/>
      <c r="K74" s="37"/>
    </row>
    <row r="75" spans="1:11" ht="15.75">
      <c r="A75" s="58"/>
      <c r="B75" s="58"/>
      <c r="C75" s="381"/>
      <c r="D75" s="58"/>
      <c r="E75" s="52"/>
      <c r="F75" s="37"/>
      <c r="G75" s="52"/>
      <c r="H75" s="37"/>
      <c r="I75" s="163"/>
      <c r="J75" s="37"/>
      <c r="K75" s="37"/>
    </row>
    <row r="76" spans="1:11" ht="15.75">
      <c r="A76" s="58"/>
      <c r="B76" s="58"/>
      <c r="C76" s="381"/>
      <c r="D76" s="58"/>
      <c r="E76" s="52"/>
      <c r="F76" s="37"/>
      <c r="G76" s="52"/>
      <c r="H76" s="37"/>
      <c r="I76" s="163"/>
      <c r="J76" s="37"/>
      <c r="K76" s="37"/>
    </row>
    <row r="77" spans="1:11" ht="15.75">
      <c r="A77" s="58"/>
      <c r="B77" s="58"/>
      <c r="C77" s="382"/>
      <c r="D77" s="58"/>
      <c r="E77" s="52"/>
      <c r="F77" s="37"/>
      <c r="G77" s="52"/>
      <c r="H77" s="37"/>
      <c r="I77" s="165"/>
      <c r="J77" s="37"/>
      <c r="K77" s="37"/>
    </row>
    <row r="78" spans="1:11" ht="15.75">
      <c r="A78" s="58"/>
      <c r="B78" s="58"/>
      <c r="C78" s="381"/>
      <c r="D78" s="58"/>
      <c r="E78" s="52"/>
      <c r="F78" s="37"/>
      <c r="G78" s="52"/>
      <c r="H78" s="37"/>
      <c r="I78" s="163"/>
      <c r="J78" s="37"/>
      <c r="K78" s="37"/>
    </row>
    <row r="79" spans="1:11" ht="15.75">
      <c r="A79" s="58"/>
      <c r="B79" s="58"/>
      <c r="C79" s="383"/>
      <c r="D79" s="58"/>
      <c r="E79" s="52"/>
      <c r="F79" s="37"/>
      <c r="G79" s="52"/>
      <c r="H79" s="37"/>
      <c r="I79" s="163"/>
      <c r="J79" s="37"/>
      <c r="K79" s="37"/>
    </row>
    <row r="80" spans="1:11" ht="15.75">
      <c r="A80" s="58"/>
      <c r="B80" s="58"/>
      <c r="C80" s="382"/>
      <c r="D80" s="58"/>
      <c r="E80" s="52"/>
      <c r="F80" s="37"/>
      <c r="G80" s="52"/>
      <c r="H80" s="37"/>
      <c r="I80" s="163"/>
      <c r="J80" s="37"/>
      <c r="K80" s="37"/>
    </row>
    <row r="81" spans="1:11" ht="15.75">
      <c r="A81" s="58"/>
      <c r="B81" s="58"/>
      <c r="C81" s="381"/>
      <c r="D81" s="58"/>
      <c r="E81" s="52"/>
      <c r="F81" s="37"/>
      <c r="G81" s="52"/>
      <c r="H81" s="37"/>
      <c r="I81" s="163"/>
      <c r="J81" s="37"/>
      <c r="K81" s="37"/>
    </row>
    <row r="82" spans="1:11" ht="15.75">
      <c r="A82" s="529"/>
      <c r="B82" s="58"/>
      <c r="C82" s="385"/>
      <c r="D82" s="58"/>
      <c r="E82" s="52"/>
      <c r="F82" s="37"/>
      <c r="G82" s="52"/>
      <c r="H82" s="37"/>
      <c r="I82" s="163"/>
      <c r="J82" s="37"/>
      <c r="K82" s="37"/>
    </row>
    <row r="83" spans="1:11" ht="15.75">
      <c r="A83" s="529"/>
      <c r="B83" s="58"/>
      <c r="C83" s="385"/>
      <c r="D83" s="58"/>
      <c r="E83" s="52"/>
      <c r="F83" s="37"/>
      <c r="G83" s="52"/>
      <c r="H83" s="37"/>
      <c r="I83" s="163"/>
      <c r="J83" s="37"/>
      <c r="K83" s="37"/>
    </row>
    <row r="84" spans="1:11" ht="15.75">
      <c r="A84" s="58"/>
      <c r="B84" s="58"/>
      <c r="C84" s="381"/>
      <c r="D84" s="58"/>
      <c r="E84" s="52"/>
      <c r="F84" s="37"/>
      <c r="G84" s="52"/>
      <c r="H84" s="37"/>
      <c r="I84" s="163"/>
      <c r="J84" s="37"/>
      <c r="K84" s="37"/>
    </row>
    <row r="85" spans="1:11" ht="15.75">
      <c r="A85" s="58"/>
      <c r="B85" s="58"/>
      <c r="C85" s="381"/>
      <c r="D85" s="58"/>
      <c r="E85" s="52"/>
      <c r="F85" s="37"/>
      <c r="G85" s="52"/>
      <c r="H85" s="37"/>
      <c r="I85" s="163"/>
      <c r="J85" s="37"/>
      <c r="K85" s="37"/>
    </row>
    <row r="86" spans="1:11" ht="15.75">
      <c r="A86" s="58"/>
      <c r="B86" s="58"/>
      <c r="C86" s="381"/>
      <c r="D86" s="58"/>
      <c r="E86" s="52"/>
      <c r="F86" s="37"/>
      <c r="G86" s="52"/>
      <c r="H86" s="37"/>
      <c r="I86" s="163"/>
      <c r="J86" s="37"/>
      <c r="K86" s="37"/>
    </row>
    <row r="87" spans="1:11" ht="15.75">
      <c r="A87" s="58"/>
      <c r="B87" s="58"/>
      <c r="C87" s="381"/>
      <c r="D87" s="58"/>
      <c r="E87" s="52"/>
      <c r="F87" s="37"/>
      <c r="G87" s="52"/>
      <c r="H87" s="37"/>
      <c r="I87" s="163"/>
      <c r="J87" s="37"/>
      <c r="K87" s="37"/>
    </row>
    <row r="88" spans="1:11" ht="15.75">
      <c r="A88" s="58"/>
      <c r="B88" s="383"/>
      <c r="C88" s="381"/>
      <c r="D88" s="58"/>
      <c r="E88" s="52"/>
      <c r="F88" s="37"/>
      <c r="G88" s="52"/>
      <c r="H88" s="37"/>
      <c r="I88" s="163"/>
      <c r="J88" s="37"/>
      <c r="K88" s="37"/>
    </row>
    <row r="89" spans="1:11" ht="15.75">
      <c r="A89" s="58"/>
      <c r="B89" s="383"/>
      <c r="C89" s="382"/>
      <c r="D89" s="58"/>
      <c r="E89" s="52"/>
      <c r="F89" s="37"/>
      <c r="G89" s="52"/>
      <c r="H89" s="37"/>
      <c r="I89" s="165"/>
      <c r="J89" s="37"/>
      <c r="K89" s="37"/>
    </row>
    <row r="90" spans="1:11" ht="15.75">
      <c r="A90" s="58"/>
      <c r="B90" s="383"/>
      <c r="C90" s="381"/>
      <c r="D90" s="58"/>
      <c r="E90" s="52"/>
      <c r="F90" s="37"/>
      <c r="G90" s="52"/>
      <c r="H90" s="37"/>
      <c r="I90" s="163"/>
      <c r="J90" s="37"/>
      <c r="K90" s="37"/>
    </row>
    <row r="91" spans="1:11" ht="15.75">
      <c r="A91" s="58"/>
      <c r="B91" s="383"/>
      <c r="C91" s="382"/>
      <c r="D91" s="58"/>
      <c r="E91" s="52"/>
      <c r="F91" s="37"/>
      <c r="G91" s="52"/>
      <c r="H91" s="37"/>
      <c r="I91" s="163"/>
      <c r="J91" s="37"/>
      <c r="K91" s="37"/>
    </row>
    <row r="92" spans="1:11" ht="15.75">
      <c r="A92" s="58"/>
      <c r="B92" s="58"/>
      <c r="C92" s="381"/>
      <c r="D92" s="58"/>
      <c r="E92" s="52"/>
      <c r="F92" s="37"/>
      <c r="G92" s="52"/>
      <c r="H92" s="37"/>
      <c r="I92" s="163"/>
      <c r="J92" s="37"/>
      <c r="K92" s="37"/>
    </row>
    <row r="93" spans="1:11" ht="15.75">
      <c r="A93" s="58"/>
      <c r="B93" s="58"/>
      <c r="C93" s="381"/>
      <c r="D93" s="58"/>
      <c r="E93" s="52"/>
      <c r="F93" s="37"/>
      <c r="G93" s="52"/>
      <c r="H93" s="37"/>
      <c r="I93" s="163"/>
      <c r="J93" s="37"/>
      <c r="K93" s="37"/>
    </row>
    <row r="94" spans="1:11" ht="15.75">
      <c r="A94" s="58"/>
      <c r="B94" s="58"/>
      <c r="C94" s="381"/>
      <c r="D94" s="58"/>
      <c r="E94" s="52"/>
      <c r="F94" s="37"/>
      <c r="G94" s="52"/>
      <c r="H94" s="37"/>
      <c r="I94" s="163"/>
      <c r="J94" s="37"/>
      <c r="K94" s="37"/>
    </row>
    <row r="95" spans="1:11" ht="15.75">
      <c r="A95" s="58"/>
      <c r="B95" s="58"/>
      <c r="C95" s="381"/>
      <c r="D95" s="58"/>
      <c r="E95" s="52"/>
      <c r="F95" s="37"/>
      <c r="G95" s="52"/>
      <c r="H95" s="37"/>
      <c r="I95" s="163"/>
      <c r="J95" s="37"/>
      <c r="K95" s="37"/>
    </row>
    <row r="96" spans="1:11" ht="15.75">
      <c r="A96" s="58"/>
      <c r="B96" s="58"/>
      <c r="C96" s="381"/>
      <c r="D96" s="58"/>
      <c r="E96" s="52"/>
      <c r="F96" s="37"/>
      <c r="G96" s="52"/>
      <c r="H96" s="37"/>
      <c r="I96" s="163"/>
      <c r="J96" s="37"/>
      <c r="K96" s="37"/>
    </row>
    <row r="97" spans="1:11" ht="15.75">
      <c r="A97" s="58"/>
      <c r="B97" s="58"/>
      <c r="C97" s="382"/>
      <c r="D97" s="58"/>
      <c r="E97" s="52"/>
      <c r="F97" s="37"/>
      <c r="G97" s="52"/>
      <c r="H97" s="37"/>
      <c r="I97" s="165"/>
      <c r="J97" s="37"/>
      <c r="K97" s="37"/>
    </row>
    <row r="98" spans="1:11" ht="15.75">
      <c r="A98" s="58"/>
      <c r="B98" s="58"/>
      <c r="C98" s="381"/>
      <c r="D98" s="58"/>
      <c r="E98" s="52"/>
      <c r="F98" s="37"/>
      <c r="G98" s="52"/>
      <c r="H98" s="37"/>
      <c r="I98" s="163"/>
      <c r="J98" s="37"/>
      <c r="K98" s="37"/>
    </row>
    <row r="99" spans="1:11" ht="15.75">
      <c r="A99" s="58"/>
      <c r="B99" s="58"/>
      <c r="C99" s="37"/>
      <c r="D99" s="58"/>
      <c r="E99" s="52"/>
      <c r="F99" s="37"/>
      <c r="G99" s="52"/>
      <c r="H99" s="37"/>
      <c r="I99" s="163"/>
      <c r="J99" s="37"/>
      <c r="K99" s="37"/>
    </row>
    <row r="100" spans="1:11" ht="15.75">
      <c r="A100" s="58"/>
      <c r="B100" s="58"/>
      <c r="C100" s="381"/>
      <c r="D100" s="58"/>
      <c r="E100" s="52"/>
      <c r="F100" s="37"/>
      <c r="G100" s="52"/>
      <c r="H100" s="37"/>
      <c r="I100" s="163"/>
      <c r="J100" s="37"/>
      <c r="K100" s="37"/>
    </row>
    <row r="101" spans="1:11" ht="15.75">
      <c r="A101" s="58"/>
      <c r="B101" s="58"/>
      <c r="C101" s="381"/>
      <c r="D101" s="58"/>
      <c r="E101" s="52"/>
      <c r="F101" s="37"/>
      <c r="G101" s="52"/>
      <c r="H101" s="37"/>
      <c r="I101" s="163"/>
      <c r="J101" s="37"/>
      <c r="K101" s="37"/>
    </row>
    <row r="102" spans="1:11" ht="15.75">
      <c r="A102" s="58"/>
      <c r="B102" s="58"/>
      <c r="C102" s="381"/>
      <c r="D102" s="58"/>
      <c r="E102" s="52"/>
      <c r="F102" s="37"/>
      <c r="G102" s="52"/>
      <c r="H102" s="37"/>
      <c r="I102" s="163"/>
      <c r="J102" s="37"/>
      <c r="K102" s="37"/>
    </row>
    <row r="103" spans="1:11" ht="15.75">
      <c r="A103" s="58"/>
      <c r="B103" s="58"/>
      <c r="C103" s="381"/>
      <c r="D103" s="58"/>
      <c r="E103" s="52"/>
      <c r="F103" s="37"/>
      <c r="G103" s="52"/>
      <c r="H103" s="37"/>
      <c r="I103" s="163"/>
      <c r="J103" s="37"/>
      <c r="K103" s="37"/>
    </row>
    <row r="104" spans="1:11" ht="15.75">
      <c r="A104" s="58"/>
      <c r="B104" s="58"/>
      <c r="C104" s="381"/>
      <c r="D104" s="58"/>
      <c r="E104" s="52"/>
      <c r="F104" s="37"/>
      <c r="G104" s="52"/>
      <c r="H104" s="37"/>
      <c r="I104" s="163"/>
      <c r="J104" s="37"/>
      <c r="K104" s="37"/>
    </row>
    <row r="105" spans="1:11" ht="15.75">
      <c r="A105" s="58"/>
      <c r="B105" s="58"/>
      <c r="C105" s="37"/>
      <c r="D105" s="58"/>
      <c r="E105" s="52"/>
      <c r="F105" s="37"/>
      <c r="G105" s="52"/>
      <c r="H105" s="37"/>
      <c r="I105" s="163"/>
      <c r="J105" s="37"/>
      <c r="K105" s="37"/>
    </row>
    <row r="106" spans="1:11" ht="15.75">
      <c r="A106" s="58"/>
      <c r="B106" s="58"/>
      <c r="C106" s="37"/>
      <c r="D106" s="58"/>
      <c r="E106" s="52"/>
      <c r="F106" s="37"/>
      <c r="G106" s="52"/>
      <c r="H106" s="37"/>
      <c r="I106" s="163"/>
      <c r="J106" s="37"/>
      <c r="K106" s="37"/>
    </row>
    <row r="107" spans="1:11" ht="15.75">
      <c r="A107" s="58"/>
      <c r="B107" s="58"/>
      <c r="C107" s="37"/>
      <c r="D107" s="58"/>
      <c r="E107" s="52"/>
      <c r="F107" s="37"/>
      <c r="G107" s="52"/>
      <c r="H107" s="37"/>
      <c r="I107" s="163"/>
      <c r="J107" s="37"/>
      <c r="K107" s="37"/>
    </row>
    <row r="108" spans="1:11" ht="15.75">
      <c r="A108" s="58"/>
      <c r="B108" s="58"/>
      <c r="C108" s="37"/>
      <c r="D108" s="58"/>
      <c r="E108" s="52"/>
      <c r="F108" s="37"/>
      <c r="G108" s="52"/>
      <c r="H108" s="37"/>
      <c r="I108" s="163"/>
      <c r="J108" s="37"/>
      <c r="K108" s="37"/>
    </row>
    <row r="109" spans="1:11" ht="15.75">
      <c r="A109" s="58"/>
      <c r="B109" s="58"/>
      <c r="C109" s="37"/>
      <c r="D109" s="58"/>
      <c r="E109" s="52"/>
      <c r="F109" s="37"/>
      <c r="G109" s="52"/>
      <c r="H109" s="37"/>
      <c r="I109" s="163"/>
      <c r="J109" s="37"/>
      <c r="K109" s="37"/>
    </row>
    <row r="110" spans="1:11" ht="15.75">
      <c r="A110" s="58"/>
      <c r="B110" s="58"/>
      <c r="C110" s="37"/>
      <c r="D110" s="58"/>
      <c r="E110" s="52"/>
      <c r="F110" s="37"/>
      <c r="G110" s="52"/>
      <c r="H110" s="37"/>
      <c r="I110" s="163"/>
      <c r="J110" s="37"/>
      <c r="K110" s="37"/>
    </row>
    <row r="111" spans="1:11" ht="15.75">
      <c r="A111" s="58"/>
      <c r="B111" s="58"/>
      <c r="C111" s="37"/>
      <c r="D111" s="58"/>
      <c r="E111" s="52"/>
      <c r="F111" s="37"/>
      <c r="G111" s="52"/>
      <c r="H111" s="37"/>
      <c r="I111" s="163"/>
      <c r="J111" s="37"/>
      <c r="K111" s="37"/>
    </row>
    <row r="112" spans="1:11" ht="15.75">
      <c r="A112" s="58"/>
      <c r="B112" s="58"/>
      <c r="C112" s="37"/>
      <c r="D112" s="58"/>
      <c r="E112" s="52"/>
      <c r="F112" s="37"/>
      <c r="G112" s="52"/>
      <c r="H112" s="37"/>
      <c r="I112" s="163"/>
      <c r="J112" s="37"/>
      <c r="K112" s="37"/>
    </row>
    <row r="113" spans="1:11" ht="15.75">
      <c r="A113" s="58"/>
      <c r="B113" s="58"/>
      <c r="C113" s="37"/>
      <c r="D113" s="58"/>
      <c r="E113" s="52"/>
      <c r="F113" s="37"/>
      <c r="G113" s="52"/>
      <c r="H113" s="37"/>
      <c r="I113" s="163"/>
      <c r="J113" s="37"/>
      <c r="K113" s="37"/>
    </row>
    <row r="114" spans="1:11" ht="15.75">
      <c r="A114" s="58"/>
      <c r="B114" s="58"/>
      <c r="C114" s="37"/>
      <c r="D114" s="58"/>
      <c r="E114" s="52"/>
      <c r="F114" s="37"/>
      <c r="G114" s="52"/>
      <c r="H114" s="37"/>
      <c r="I114" s="163"/>
      <c r="J114" s="37"/>
      <c r="K114" s="37"/>
    </row>
    <row r="115" spans="1:11" ht="15.75">
      <c r="A115" s="58"/>
      <c r="B115" s="58"/>
      <c r="C115" s="37"/>
      <c r="D115" s="58"/>
      <c r="E115" s="52"/>
      <c r="F115" s="37"/>
      <c r="G115" s="52"/>
      <c r="H115" s="37"/>
      <c r="I115" s="163"/>
      <c r="J115" s="37"/>
      <c r="K115" s="37"/>
    </row>
    <row r="116" spans="1:11" ht="15.75">
      <c r="A116" s="58"/>
      <c r="B116" s="58"/>
      <c r="C116" s="37"/>
      <c r="D116" s="58"/>
      <c r="E116" s="52"/>
      <c r="F116" s="37"/>
      <c r="G116" s="52"/>
      <c r="H116" s="37"/>
      <c r="I116" s="163"/>
      <c r="J116" s="37"/>
      <c r="K116" s="37"/>
    </row>
    <row r="117" spans="1:11" ht="15.75">
      <c r="A117" s="58"/>
      <c r="B117" s="58"/>
      <c r="C117" s="37"/>
      <c r="D117" s="58"/>
      <c r="E117" s="52"/>
      <c r="F117" s="37"/>
      <c r="G117" s="52"/>
      <c r="H117" s="37"/>
      <c r="I117" s="163"/>
      <c r="J117" s="37"/>
      <c r="K117" s="37"/>
    </row>
    <row r="118" spans="1:11" ht="15.75">
      <c r="A118" s="58"/>
      <c r="B118" s="58"/>
      <c r="C118" s="37"/>
      <c r="D118" s="58"/>
      <c r="E118" s="52"/>
      <c r="F118" s="37"/>
      <c r="G118" s="52"/>
      <c r="H118" s="37"/>
      <c r="I118" s="163"/>
      <c r="J118" s="37"/>
      <c r="K118" s="37"/>
    </row>
    <row r="119" spans="1:11" ht="15.75">
      <c r="A119" s="58"/>
      <c r="B119" s="58"/>
      <c r="C119" s="37"/>
      <c r="D119" s="58"/>
      <c r="E119" s="52"/>
      <c r="F119" s="37"/>
      <c r="G119" s="52"/>
      <c r="H119" s="37"/>
      <c r="I119" s="163"/>
      <c r="J119" s="37"/>
      <c r="K119" s="37"/>
    </row>
    <row r="120" spans="1:11" ht="15.75">
      <c r="A120" s="58"/>
      <c r="B120" s="58"/>
      <c r="C120" s="37"/>
      <c r="D120" s="58"/>
      <c r="E120" s="52"/>
      <c r="F120" s="37"/>
      <c r="G120" s="52"/>
      <c r="H120" s="37"/>
      <c r="I120" s="163"/>
      <c r="J120" s="37"/>
      <c r="K120" s="37"/>
    </row>
    <row r="121" spans="1:11" ht="15.75">
      <c r="A121" s="58"/>
      <c r="B121" s="58"/>
      <c r="C121" s="381"/>
      <c r="D121" s="58"/>
      <c r="E121" s="52"/>
      <c r="F121" s="37"/>
      <c r="G121" s="52"/>
      <c r="H121" s="37"/>
      <c r="I121" s="163"/>
      <c r="J121" s="37"/>
      <c r="K121" s="37"/>
    </row>
    <row r="122" spans="1:11" ht="15.75">
      <c r="A122" s="58"/>
      <c r="B122" s="58"/>
      <c r="C122" s="381"/>
      <c r="D122" s="58"/>
      <c r="E122" s="52"/>
      <c r="F122" s="37"/>
      <c r="G122" s="52"/>
      <c r="H122" s="37"/>
      <c r="I122" s="163"/>
      <c r="J122" s="37"/>
      <c r="K122" s="37"/>
    </row>
    <row r="123" spans="1:11" ht="15.75">
      <c r="A123" s="58"/>
      <c r="B123" s="58"/>
      <c r="C123" s="381"/>
      <c r="D123" s="58"/>
      <c r="E123" s="52"/>
      <c r="F123" s="37"/>
      <c r="G123" s="52"/>
      <c r="H123" s="37"/>
      <c r="I123" s="163"/>
      <c r="J123" s="37"/>
      <c r="K123" s="37"/>
    </row>
    <row r="124" spans="1:11" ht="15.75">
      <c r="A124" s="58"/>
      <c r="B124" s="58"/>
      <c r="C124" s="381"/>
      <c r="D124" s="58"/>
      <c r="E124" s="52"/>
      <c r="F124" s="37"/>
      <c r="G124" s="52"/>
      <c r="H124" s="37"/>
      <c r="I124" s="163"/>
      <c r="J124" s="37"/>
      <c r="K124" s="37"/>
    </row>
    <row r="125" spans="1:11" ht="15.75">
      <c r="A125" s="58"/>
      <c r="B125" s="58"/>
      <c r="C125" s="381"/>
      <c r="D125" s="58"/>
      <c r="E125" s="52"/>
      <c r="F125" s="37"/>
      <c r="G125" s="52"/>
      <c r="H125" s="37"/>
      <c r="I125" s="163"/>
      <c r="J125" s="37"/>
      <c r="K125" s="37"/>
    </row>
    <row r="126" spans="1:11" ht="15.75">
      <c r="A126" s="58"/>
      <c r="B126" s="58"/>
      <c r="C126" s="381"/>
      <c r="D126" s="58"/>
      <c r="E126" s="52"/>
      <c r="F126" s="37"/>
      <c r="G126" s="52"/>
      <c r="H126" s="37"/>
      <c r="I126" s="163"/>
      <c r="J126" s="37"/>
      <c r="K126" s="37"/>
    </row>
    <row r="127" spans="1:11" ht="15.75">
      <c r="A127" s="58"/>
      <c r="B127" s="58"/>
      <c r="C127" s="381"/>
      <c r="D127" s="58"/>
      <c r="E127" s="52"/>
      <c r="F127" s="37"/>
      <c r="G127" s="52"/>
      <c r="H127" s="37"/>
      <c r="I127" s="163"/>
      <c r="J127" s="37"/>
      <c r="K127" s="37"/>
    </row>
    <row r="128" spans="1:11" ht="15.75">
      <c r="A128" s="58"/>
      <c r="B128" s="58"/>
      <c r="C128" s="381"/>
      <c r="D128" s="58"/>
      <c r="E128" s="52"/>
      <c r="F128" s="37"/>
      <c r="G128" s="52"/>
      <c r="H128" s="37"/>
      <c r="I128" s="163"/>
      <c r="J128" s="37"/>
      <c r="K128" s="37"/>
    </row>
    <row r="129" spans="1:11" ht="15.75">
      <c r="A129" s="58"/>
      <c r="B129" s="58"/>
      <c r="C129" s="381"/>
      <c r="D129" s="58"/>
      <c r="E129" s="52"/>
      <c r="F129" s="37"/>
      <c r="G129" s="52"/>
      <c r="H129" s="37"/>
      <c r="I129" s="163"/>
      <c r="J129" s="37"/>
      <c r="K129" s="37"/>
    </row>
    <row r="130" spans="1:11" ht="15.75">
      <c r="A130" s="58"/>
      <c r="B130" s="58"/>
      <c r="C130" s="381"/>
      <c r="D130" s="58"/>
      <c r="E130" s="52"/>
      <c r="F130" s="37"/>
      <c r="G130" s="52"/>
      <c r="H130" s="37"/>
      <c r="I130" s="163"/>
      <c r="J130" s="37"/>
      <c r="K130" s="37"/>
    </row>
    <row r="131" spans="1:11" ht="15.75">
      <c r="A131" s="58"/>
      <c r="B131" s="58"/>
      <c r="C131" s="381"/>
      <c r="D131" s="58"/>
      <c r="E131" s="52"/>
      <c r="F131" s="37"/>
      <c r="G131" s="52"/>
      <c r="H131" s="37"/>
      <c r="I131" s="163"/>
      <c r="J131" s="37"/>
      <c r="K131" s="37"/>
    </row>
    <row r="132" spans="1:11" ht="15.75">
      <c r="A132" s="58"/>
      <c r="B132" s="58"/>
      <c r="C132" s="381"/>
      <c r="D132" s="58"/>
      <c r="E132" s="52"/>
      <c r="F132" s="37"/>
      <c r="G132" s="52"/>
      <c r="H132" s="37"/>
      <c r="I132" s="163"/>
      <c r="J132" s="37"/>
      <c r="K132" s="37"/>
    </row>
    <row r="133" spans="1:11" ht="15.75">
      <c r="A133" s="58"/>
      <c r="B133" s="58"/>
      <c r="C133" s="381"/>
      <c r="D133" s="58"/>
      <c r="E133" s="52"/>
      <c r="F133" s="37"/>
      <c r="G133" s="52"/>
      <c r="H133" s="37"/>
      <c r="I133" s="163"/>
      <c r="J133" s="37"/>
      <c r="K133" s="37"/>
    </row>
    <row r="134" spans="1:11" ht="15.75">
      <c r="A134" s="58"/>
      <c r="B134" s="58"/>
      <c r="C134" s="381"/>
      <c r="D134" s="58"/>
      <c r="E134" s="52"/>
      <c r="F134" s="37"/>
      <c r="G134" s="52"/>
      <c r="H134" s="37"/>
      <c r="I134" s="163"/>
      <c r="J134" s="37"/>
      <c r="K134" s="37"/>
    </row>
    <row r="135" spans="1:11" ht="15.75">
      <c r="A135" s="58"/>
      <c r="B135" s="58"/>
      <c r="C135" s="382"/>
      <c r="D135" s="58"/>
      <c r="E135" s="52"/>
      <c r="F135" s="37"/>
      <c r="G135" s="54"/>
      <c r="H135" s="55"/>
      <c r="I135" s="165"/>
      <c r="J135" s="37"/>
      <c r="K135" s="37"/>
    </row>
    <row r="136" spans="1:11" ht="15.75">
      <c r="A136" s="58"/>
      <c r="B136" s="58"/>
      <c r="C136" s="381"/>
      <c r="D136" s="58"/>
      <c r="E136" s="52"/>
      <c r="F136" s="37"/>
      <c r="G136" s="54"/>
      <c r="H136" s="55"/>
      <c r="I136" s="165"/>
      <c r="J136" s="37"/>
      <c r="K136" s="37"/>
    </row>
    <row r="137" spans="1:11" ht="15.75">
      <c r="A137" s="58"/>
      <c r="B137" s="383"/>
      <c r="C137" s="382"/>
      <c r="D137" s="58"/>
      <c r="E137" s="52"/>
      <c r="F137" s="37"/>
      <c r="G137" s="54"/>
      <c r="H137" s="55"/>
      <c r="I137" s="165"/>
      <c r="J137" s="37"/>
      <c r="K137" s="37"/>
    </row>
    <row r="138" spans="1:11" ht="15.75">
      <c r="A138" s="58"/>
      <c r="B138" s="58"/>
      <c r="C138" s="386"/>
      <c r="D138" s="58"/>
      <c r="E138" s="52"/>
      <c r="F138" s="37"/>
      <c r="G138" s="56"/>
      <c r="H138" s="55"/>
      <c r="I138" s="165"/>
      <c r="J138" s="37"/>
      <c r="K138" s="37"/>
    </row>
    <row r="139" spans="1:11" ht="15.75">
      <c r="A139" s="58"/>
      <c r="B139" s="58"/>
      <c r="C139" s="381"/>
      <c r="D139" s="58"/>
      <c r="E139" s="52"/>
      <c r="F139" s="37"/>
      <c r="G139" s="56"/>
      <c r="H139" s="55"/>
      <c r="I139" s="163"/>
      <c r="J139" s="37"/>
      <c r="K139" s="37"/>
    </row>
    <row r="140" spans="1:11" ht="15.75">
      <c r="A140" s="58"/>
      <c r="B140" s="58"/>
      <c r="C140" s="381"/>
      <c r="D140" s="58"/>
      <c r="E140" s="52"/>
      <c r="F140" s="37"/>
      <c r="G140" s="56"/>
      <c r="H140" s="55"/>
      <c r="I140" s="163"/>
      <c r="J140" s="37"/>
      <c r="K140" s="37"/>
    </row>
    <row r="141" spans="1:11" ht="15.75">
      <c r="A141" s="58"/>
      <c r="B141" s="58"/>
      <c r="C141" s="381"/>
      <c r="D141" s="58"/>
      <c r="E141" s="52"/>
      <c r="F141" s="37"/>
      <c r="G141" s="56"/>
      <c r="H141" s="55"/>
      <c r="I141" s="163"/>
      <c r="J141" s="37"/>
      <c r="K141" s="37"/>
    </row>
    <row r="142" spans="1:11" ht="15.75">
      <c r="A142" s="58"/>
      <c r="B142" s="58"/>
      <c r="C142" s="381"/>
      <c r="D142" s="58"/>
      <c r="E142" s="52"/>
      <c r="F142" s="37"/>
      <c r="G142" s="56"/>
      <c r="H142" s="55"/>
      <c r="I142" s="163"/>
      <c r="J142" s="37"/>
      <c r="K142" s="37"/>
    </row>
    <row r="143" spans="1:11" ht="15.75">
      <c r="A143" s="58"/>
      <c r="B143" s="58"/>
      <c r="C143" s="381"/>
      <c r="D143" s="58"/>
      <c r="E143" s="52"/>
      <c r="F143" s="37"/>
      <c r="G143" s="56"/>
      <c r="H143" s="55"/>
      <c r="I143" s="163"/>
      <c r="J143" s="37"/>
      <c r="K143" s="37"/>
    </row>
    <row r="144" spans="1:11" ht="15.75">
      <c r="A144" s="58"/>
      <c r="B144" s="58"/>
      <c r="C144" s="381"/>
      <c r="D144" s="58"/>
      <c r="E144" s="52"/>
      <c r="F144" s="37"/>
      <c r="G144" s="56"/>
      <c r="H144" s="55"/>
      <c r="I144" s="163"/>
      <c r="J144" s="37"/>
      <c r="K144" s="37"/>
    </row>
    <row r="145" spans="1:11" ht="15.75">
      <c r="A145" s="58"/>
      <c r="B145" s="58"/>
      <c r="C145" s="381"/>
      <c r="D145" s="58"/>
      <c r="E145" s="52"/>
      <c r="F145" s="37"/>
      <c r="G145" s="56"/>
      <c r="H145" s="55"/>
      <c r="I145" s="163"/>
      <c r="J145" s="37"/>
      <c r="K145" s="37"/>
    </row>
    <row r="146" spans="1:11" ht="15.75">
      <c r="A146" s="58"/>
      <c r="B146" s="58"/>
      <c r="C146" s="381"/>
      <c r="D146" s="58"/>
      <c r="E146" s="52"/>
      <c r="F146" s="37"/>
      <c r="G146" s="56"/>
      <c r="H146" s="55"/>
      <c r="I146" s="163"/>
      <c r="J146" s="37"/>
      <c r="K146" s="37"/>
    </row>
    <row r="147" spans="1:11" ht="15.75">
      <c r="A147" s="58"/>
      <c r="B147" s="58"/>
      <c r="C147" s="381"/>
      <c r="D147" s="58"/>
      <c r="E147" s="52"/>
      <c r="F147" s="37"/>
      <c r="G147" s="56"/>
      <c r="H147" s="55"/>
      <c r="I147" s="163"/>
      <c r="J147" s="37"/>
      <c r="K147" s="37"/>
    </row>
    <row r="148" spans="1:11" ht="15.75">
      <c r="A148" s="58"/>
      <c r="B148" s="58"/>
      <c r="C148" s="381"/>
      <c r="D148" s="58"/>
      <c r="E148" s="52"/>
      <c r="F148" s="37"/>
      <c r="G148" s="54"/>
      <c r="H148" s="55"/>
      <c r="I148" s="165"/>
      <c r="J148" s="37"/>
      <c r="K148" s="37"/>
    </row>
    <row r="149" spans="1:11" ht="15.75">
      <c r="A149" s="58"/>
      <c r="B149" s="58"/>
      <c r="C149" s="381"/>
      <c r="D149" s="58"/>
      <c r="E149" s="52"/>
      <c r="F149" s="37"/>
      <c r="G149" s="54"/>
      <c r="H149" s="55"/>
      <c r="I149" s="165"/>
      <c r="J149" s="37"/>
      <c r="K149" s="37"/>
    </row>
    <row r="150" spans="1:11" ht="15.75">
      <c r="A150" s="58"/>
      <c r="B150" s="58"/>
      <c r="C150" s="381"/>
      <c r="D150" s="58"/>
      <c r="E150" s="52"/>
      <c r="F150" s="57"/>
      <c r="G150" s="52"/>
      <c r="H150" s="57"/>
      <c r="I150" s="163"/>
      <c r="J150" s="37"/>
      <c r="K150" s="37"/>
    </row>
    <row r="151" spans="1:11" ht="15.75">
      <c r="A151" s="58"/>
      <c r="B151" s="58"/>
      <c r="C151" s="381"/>
      <c r="D151" s="58"/>
      <c r="E151" s="52"/>
      <c r="F151" s="57"/>
      <c r="G151" s="52"/>
      <c r="H151" s="57"/>
      <c r="I151" s="163"/>
      <c r="J151" s="37"/>
      <c r="K151" s="37"/>
    </row>
    <row r="152" spans="1:11" ht="15.75">
      <c r="A152" s="58"/>
      <c r="B152" s="58"/>
      <c r="C152" s="381"/>
      <c r="D152" s="58"/>
      <c r="E152" s="52"/>
      <c r="F152" s="57"/>
      <c r="G152" s="52"/>
      <c r="H152" s="57"/>
      <c r="I152" s="163"/>
      <c r="J152" s="37"/>
      <c r="K152" s="37"/>
    </row>
    <row r="153" spans="1:11" ht="15.75">
      <c r="A153" s="58"/>
      <c r="B153" s="58"/>
      <c r="C153" s="381"/>
      <c r="D153" s="58"/>
      <c r="E153" s="52"/>
      <c r="F153" s="57"/>
      <c r="G153" s="52"/>
      <c r="H153" s="57"/>
      <c r="I153" s="163"/>
      <c r="J153" s="37"/>
      <c r="K153" s="37"/>
    </row>
    <row r="154" spans="1:11" ht="15.75">
      <c r="A154" s="58"/>
      <c r="B154" s="58"/>
      <c r="C154" s="381"/>
      <c r="D154" s="58"/>
      <c r="E154" s="52"/>
      <c r="F154" s="57"/>
      <c r="G154" s="52"/>
      <c r="H154" s="57"/>
      <c r="I154" s="163"/>
      <c r="J154" s="37"/>
      <c r="K154" s="37"/>
    </row>
    <row r="155" spans="1:11" ht="15.75">
      <c r="A155" s="58"/>
      <c r="B155" s="58"/>
      <c r="C155" s="381"/>
      <c r="D155" s="58"/>
      <c r="E155" s="52"/>
      <c r="F155" s="57"/>
      <c r="G155" s="52"/>
      <c r="H155" s="57"/>
      <c r="I155" s="163"/>
      <c r="J155" s="37"/>
      <c r="K155" s="37"/>
    </row>
    <row r="156" spans="1:11" ht="15.75">
      <c r="A156" s="58"/>
      <c r="B156" s="58"/>
      <c r="C156" s="381"/>
      <c r="D156" s="58"/>
      <c r="E156" s="52"/>
      <c r="F156" s="37"/>
      <c r="G156" s="52"/>
      <c r="H156" s="57"/>
      <c r="I156" s="163"/>
      <c r="J156" s="37"/>
      <c r="K156" s="37"/>
    </row>
    <row r="157" spans="1:11" ht="15.75">
      <c r="A157" s="58"/>
      <c r="B157" s="37"/>
      <c r="C157" s="381"/>
      <c r="D157" s="58"/>
      <c r="E157" s="52"/>
      <c r="F157" s="37"/>
      <c r="G157" s="52"/>
      <c r="H157" s="37"/>
      <c r="I157" s="163"/>
      <c r="J157" s="37"/>
      <c r="K157" s="37"/>
    </row>
    <row r="158" spans="1:11" ht="15.75">
      <c r="A158" s="58"/>
      <c r="B158" s="37"/>
      <c r="C158" s="381"/>
      <c r="D158" s="58"/>
      <c r="E158" s="52"/>
      <c r="F158" s="37"/>
      <c r="G158" s="52"/>
      <c r="H158" s="37"/>
      <c r="I158" s="163"/>
      <c r="J158" s="37"/>
      <c r="K158" s="37"/>
    </row>
    <row r="159" spans="1:11" ht="15.75">
      <c r="A159" s="58"/>
      <c r="B159" s="37"/>
      <c r="C159" s="381"/>
      <c r="D159" s="58"/>
      <c r="E159" s="52"/>
      <c r="F159" s="37"/>
      <c r="G159" s="52"/>
      <c r="H159" s="37"/>
      <c r="I159" s="163"/>
      <c r="J159" s="37"/>
      <c r="K159" s="37"/>
    </row>
    <row r="160" spans="1:11" ht="15.75">
      <c r="A160" s="58"/>
      <c r="B160" s="37"/>
      <c r="C160" s="381"/>
      <c r="D160" s="37"/>
      <c r="E160" s="52"/>
      <c r="F160" s="60"/>
      <c r="G160" s="52"/>
      <c r="H160" s="37"/>
      <c r="I160" s="163"/>
      <c r="J160" s="37"/>
      <c r="K160" s="37"/>
    </row>
    <row r="161" spans="1:11" ht="15.75">
      <c r="A161" s="58"/>
      <c r="B161" s="37"/>
      <c r="C161" s="381"/>
      <c r="D161" s="37"/>
      <c r="E161" s="52"/>
      <c r="F161" s="52"/>
      <c r="G161" s="52"/>
      <c r="H161" s="37"/>
      <c r="I161" s="163"/>
      <c r="J161" s="37"/>
      <c r="K161" s="37"/>
    </row>
    <row r="162" spans="1:11" ht="15.75">
      <c r="A162" s="58"/>
      <c r="B162" s="37"/>
      <c r="C162" s="381"/>
      <c r="D162" s="37"/>
      <c r="E162" s="52"/>
      <c r="F162" s="52"/>
      <c r="G162" s="52"/>
      <c r="H162" s="37"/>
      <c r="I162" s="163"/>
      <c r="J162" s="37"/>
      <c r="K162" s="37"/>
    </row>
    <row r="163" spans="1:11" ht="15.75">
      <c r="A163" s="58"/>
      <c r="B163" s="37"/>
      <c r="C163" s="381"/>
      <c r="D163" s="37"/>
      <c r="E163" s="52"/>
      <c r="F163" s="52"/>
      <c r="G163" s="52"/>
      <c r="H163" s="37"/>
      <c r="I163" s="163"/>
      <c r="J163" s="37"/>
      <c r="K163" s="37"/>
    </row>
    <row r="164" spans="1:11" ht="15.75">
      <c r="A164" s="58"/>
      <c r="B164" s="37"/>
      <c r="C164" s="381"/>
      <c r="D164" s="37"/>
      <c r="E164" s="52"/>
      <c r="F164" s="52"/>
      <c r="G164" s="52"/>
      <c r="H164" s="37"/>
      <c r="I164" s="163"/>
      <c r="J164" s="37"/>
      <c r="K164" s="37"/>
    </row>
    <row r="165" ht="15.75">
      <c r="F165" s="51"/>
    </row>
    <row r="166" ht="15.75">
      <c r="F166" s="51"/>
    </row>
  </sheetData>
  <mergeCells count="8">
    <mergeCell ref="E3:F3"/>
    <mergeCell ref="G3:H3"/>
    <mergeCell ref="I3:J3"/>
    <mergeCell ref="E1:F1"/>
    <mergeCell ref="G1:J1"/>
    <mergeCell ref="E2:F2"/>
    <mergeCell ref="G2:H2"/>
    <mergeCell ref="I2:J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Footer>&amp;L&amp;"Arial CE,kurzíva"&amp;8DOKUMENTACE PRO PROVEDENÍ STAVBY 09/2006&amp;R&amp;"Arial CE,kurzíva"&amp;8&amp;A  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215"/>
  <sheetViews>
    <sheetView workbookViewId="0" topLeftCell="A1">
      <pane ySplit="2" topLeftCell="BM3" activePane="bottomLeft" state="frozen"/>
      <selection pane="topLeft" activeCell="A1" sqref="A1"/>
      <selection pane="bottomLeft" activeCell="G21" sqref="G21"/>
    </sheetView>
  </sheetViews>
  <sheetFormatPr defaultColWidth="9.00390625" defaultRowHeight="12.75"/>
  <cols>
    <col min="1" max="1" width="3.875" style="59" customWidth="1"/>
    <col min="2" max="2" width="12.625" style="22" bestFit="1" customWidth="1"/>
    <col min="3" max="3" width="52.125" style="59" bestFit="1" customWidth="1"/>
    <col min="4" max="4" width="5.375" style="22" bestFit="1" customWidth="1"/>
    <col min="5" max="5" width="8.25390625" style="51" customWidth="1"/>
    <col min="6" max="6" width="1.37890625" style="22" customWidth="1"/>
    <col min="7" max="7" width="10.25390625" style="51" customWidth="1"/>
    <col min="8" max="8" width="1.37890625" style="22" customWidth="1"/>
    <col min="9" max="9" width="12.00390625" style="61" customWidth="1"/>
    <col min="10" max="10" width="1.37890625" style="22" customWidth="1"/>
    <col min="11" max="16384" width="9.125" style="22" customWidth="1"/>
  </cols>
  <sheetData>
    <row r="1" spans="1:10" ht="15.75">
      <c r="A1" s="20" t="s">
        <v>1096</v>
      </c>
      <c r="B1" s="21" t="s">
        <v>1097</v>
      </c>
      <c r="C1" s="21" t="s">
        <v>94</v>
      </c>
      <c r="D1" s="21" t="s">
        <v>1098</v>
      </c>
      <c r="E1" s="760" t="s">
        <v>96</v>
      </c>
      <c r="F1" s="761"/>
      <c r="G1" s="762" t="s">
        <v>1099</v>
      </c>
      <c r="H1" s="763"/>
      <c r="I1" s="763"/>
      <c r="J1" s="764"/>
    </row>
    <row r="2" spans="1:10" ht="15.75">
      <c r="A2" s="160" t="s">
        <v>98</v>
      </c>
      <c r="B2" s="161" t="s">
        <v>99</v>
      </c>
      <c r="C2" s="162"/>
      <c r="D2" s="161" t="s">
        <v>1100</v>
      </c>
      <c r="E2" s="757" t="s">
        <v>1101</v>
      </c>
      <c r="F2" s="758"/>
      <c r="G2" s="803" t="s">
        <v>103</v>
      </c>
      <c r="H2" s="804"/>
      <c r="I2" s="803" t="s">
        <v>102</v>
      </c>
      <c r="J2" s="805"/>
    </row>
    <row r="3" spans="1:10" ht="15.75">
      <c r="A3" s="352"/>
      <c r="B3" s="336"/>
      <c r="C3" s="359" t="s">
        <v>650</v>
      </c>
      <c r="D3" s="336"/>
      <c r="E3" s="775"/>
      <c r="F3" s="776"/>
      <c r="G3" s="775"/>
      <c r="H3" s="776"/>
      <c r="I3" s="775"/>
      <c r="J3" s="777"/>
    </row>
    <row r="4" spans="1:10" ht="15.75">
      <c r="A4" s="23" t="s">
        <v>323</v>
      </c>
      <c r="B4" s="33"/>
      <c r="C4" s="34" t="s">
        <v>651</v>
      </c>
      <c r="D4" s="26" t="s">
        <v>105</v>
      </c>
      <c r="E4" s="27">
        <v>5</v>
      </c>
      <c r="F4" s="28"/>
      <c r="G4" s="29"/>
      <c r="H4" s="30"/>
      <c r="I4" s="31">
        <f>E4*G4</f>
        <v>0</v>
      </c>
      <c r="J4" s="32"/>
    </row>
    <row r="5" spans="1:10" ht="15.75">
      <c r="A5" s="23" t="s">
        <v>329</v>
      </c>
      <c r="B5" s="33"/>
      <c r="C5" s="360" t="s">
        <v>652</v>
      </c>
      <c r="D5" s="26" t="s">
        <v>105</v>
      </c>
      <c r="E5" s="27">
        <v>5</v>
      </c>
      <c r="F5" s="28"/>
      <c r="G5" s="29"/>
      <c r="H5" s="30"/>
      <c r="I5" s="31">
        <f aca="true" t="shared" si="0" ref="I5:I14">E5*G5</f>
        <v>0</v>
      </c>
      <c r="J5" s="32"/>
    </row>
    <row r="6" spans="1:10" ht="15.75">
      <c r="A6" s="23" t="s">
        <v>417</v>
      </c>
      <c r="B6" s="33"/>
      <c r="C6" s="360" t="s">
        <v>811</v>
      </c>
      <c r="D6" s="26" t="s">
        <v>105</v>
      </c>
      <c r="E6" s="27">
        <v>5</v>
      </c>
      <c r="F6" s="28"/>
      <c r="G6" s="29"/>
      <c r="H6" s="30"/>
      <c r="I6" s="31">
        <f t="shared" si="0"/>
        <v>0</v>
      </c>
      <c r="J6" s="32"/>
    </row>
    <row r="7" spans="1:10" ht="15.75">
      <c r="A7" s="23" t="s">
        <v>437</v>
      </c>
      <c r="B7" s="33"/>
      <c r="C7" s="360" t="s">
        <v>653</v>
      </c>
      <c r="D7" s="26" t="s">
        <v>105</v>
      </c>
      <c r="E7" s="27">
        <v>5</v>
      </c>
      <c r="F7" s="28"/>
      <c r="G7" s="29"/>
      <c r="H7" s="30"/>
      <c r="I7" s="31">
        <f t="shared" si="0"/>
        <v>0</v>
      </c>
      <c r="J7" s="32"/>
    </row>
    <row r="8" spans="1:10" ht="28.5" customHeight="1">
      <c r="A8" s="361" t="s">
        <v>446</v>
      </c>
      <c r="B8" s="362"/>
      <c r="C8" s="363" t="s">
        <v>654</v>
      </c>
      <c r="D8" s="364" t="s">
        <v>113</v>
      </c>
      <c r="E8" s="365">
        <v>1</v>
      </c>
      <c r="F8" s="366"/>
      <c r="G8" s="367"/>
      <c r="H8" s="368"/>
      <c r="I8" s="369">
        <f>E8*G8</f>
        <v>0</v>
      </c>
      <c r="J8" s="370"/>
    </row>
    <row r="9" spans="1:10" ht="15.75">
      <c r="A9" s="23" t="s">
        <v>462</v>
      </c>
      <c r="B9" s="33"/>
      <c r="C9" s="360" t="s">
        <v>811</v>
      </c>
      <c r="D9" s="364" t="s">
        <v>113</v>
      </c>
      <c r="E9" s="27">
        <v>1</v>
      </c>
      <c r="F9" s="28"/>
      <c r="G9" s="29"/>
      <c r="H9" s="30"/>
      <c r="I9" s="31">
        <f t="shared" si="0"/>
        <v>0</v>
      </c>
      <c r="J9" s="32"/>
    </row>
    <row r="10" spans="1:10" ht="15.75">
      <c r="A10" s="23" t="s">
        <v>468</v>
      </c>
      <c r="B10" s="33"/>
      <c r="C10" s="360" t="s">
        <v>653</v>
      </c>
      <c r="D10" s="364" t="s">
        <v>113</v>
      </c>
      <c r="E10" s="27">
        <v>1</v>
      </c>
      <c r="F10" s="28"/>
      <c r="G10" s="29"/>
      <c r="H10" s="30"/>
      <c r="I10" s="31">
        <f>E10*G10</f>
        <v>0</v>
      </c>
      <c r="J10" s="32"/>
    </row>
    <row r="11" spans="1:10" ht="15.75">
      <c r="A11" s="23" t="s">
        <v>1081</v>
      </c>
      <c r="B11" s="33"/>
      <c r="C11" s="34" t="s">
        <v>655</v>
      </c>
      <c r="D11" s="26" t="s">
        <v>104</v>
      </c>
      <c r="E11" s="27">
        <v>14</v>
      </c>
      <c r="F11" s="28"/>
      <c r="G11" s="29"/>
      <c r="H11" s="30"/>
      <c r="I11" s="31">
        <f t="shared" si="0"/>
        <v>0</v>
      </c>
      <c r="J11" s="32"/>
    </row>
    <row r="12" spans="1:10" ht="15.75">
      <c r="A12" s="23" t="s">
        <v>1123</v>
      </c>
      <c r="B12" s="33"/>
      <c r="C12" s="360" t="s">
        <v>811</v>
      </c>
      <c r="D12" s="26" t="s">
        <v>104</v>
      </c>
      <c r="E12" s="27">
        <v>14</v>
      </c>
      <c r="F12" s="28"/>
      <c r="G12" s="29"/>
      <c r="H12" s="30"/>
      <c r="I12" s="31">
        <f t="shared" si="0"/>
        <v>0</v>
      </c>
      <c r="J12" s="32"/>
    </row>
    <row r="13" spans="1:10" ht="15.75">
      <c r="A13" s="23" t="s">
        <v>1126</v>
      </c>
      <c r="B13" s="33"/>
      <c r="C13" s="360" t="s">
        <v>653</v>
      </c>
      <c r="D13" s="26" t="s">
        <v>104</v>
      </c>
      <c r="E13" s="27">
        <v>14</v>
      </c>
      <c r="F13" s="28"/>
      <c r="G13" s="29"/>
      <c r="H13" s="30"/>
      <c r="I13" s="31">
        <f t="shared" si="0"/>
        <v>0</v>
      </c>
      <c r="J13" s="32"/>
    </row>
    <row r="14" spans="1:10" ht="15.75">
      <c r="A14" s="23" t="s">
        <v>1127</v>
      </c>
      <c r="B14" s="33"/>
      <c r="C14" s="34" t="s">
        <v>656</v>
      </c>
      <c r="D14" s="26" t="s">
        <v>105</v>
      </c>
      <c r="E14" s="27">
        <v>3</v>
      </c>
      <c r="F14" s="28"/>
      <c r="G14" s="29"/>
      <c r="H14" s="30"/>
      <c r="I14" s="31">
        <f t="shared" si="0"/>
        <v>0</v>
      </c>
      <c r="J14" s="32"/>
    </row>
    <row r="15" spans="1:10" ht="15.75">
      <c r="A15" s="23" t="s">
        <v>1130</v>
      </c>
      <c r="B15" s="33"/>
      <c r="C15" s="360" t="s">
        <v>811</v>
      </c>
      <c r="D15" s="26" t="s">
        <v>105</v>
      </c>
      <c r="E15" s="27">
        <v>3</v>
      </c>
      <c r="F15" s="28"/>
      <c r="G15" s="29"/>
      <c r="H15" s="30"/>
      <c r="I15" s="31">
        <f aca="true" t="shared" si="1" ref="I15:I21">E15*G15</f>
        <v>0</v>
      </c>
      <c r="J15" s="32"/>
    </row>
    <row r="16" spans="1:10" ht="15.75">
      <c r="A16" s="23" t="s">
        <v>1133</v>
      </c>
      <c r="B16" s="33"/>
      <c r="C16" s="360" t="s">
        <v>653</v>
      </c>
      <c r="D16" s="26" t="s">
        <v>105</v>
      </c>
      <c r="E16" s="27">
        <v>3</v>
      </c>
      <c r="F16" s="28"/>
      <c r="G16" s="29"/>
      <c r="H16" s="30"/>
      <c r="I16" s="31">
        <f t="shared" si="1"/>
        <v>0</v>
      </c>
      <c r="J16" s="32"/>
    </row>
    <row r="17" spans="1:10" ht="15.75">
      <c r="A17" s="23" t="s">
        <v>1136</v>
      </c>
      <c r="B17" s="33"/>
      <c r="C17" s="34" t="s">
        <v>657</v>
      </c>
      <c r="D17" s="26" t="s">
        <v>104</v>
      </c>
      <c r="E17" s="27">
        <v>20</v>
      </c>
      <c r="F17" s="28"/>
      <c r="G17" s="29"/>
      <c r="H17" s="30"/>
      <c r="I17" s="31">
        <f t="shared" si="1"/>
        <v>0</v>
      </c>
      <c r="J17" s="32"/>
    </row>
    <row r="18" spans="1:10" ht="15.75">
      <c r="A18" s="23" t="s">
        <v>1139</v>
      </c>
      <c r="B18" s="33"/>
      <c r="C18" s="34" t="s">
        <v>658</v>
      </c>
      <c r="D18" s="26" t="s">
        <v>105</v>
      </c>
      <c r="E18" s="27">
        <v>25</v>
      </c>
      <c r="F18" s="28"/>
      <c r="G18" s="29"/>
      <c r="H18" s="30"/>
      <c r="I18" s="31">
        <f t="shared" si="1"/>
        <v>0</v>
      </c>
      <c r="J18" s="32"/>
    </row>
    <row r="19" spans="1:10" ht="15.75">
      <c r="A19" s="23" t="s">
        <v>1142</v>
      </c>
      <c r="B19" s="33"/>
      <c r="C19" s="360" t="s">
        <v>811</v>
      </c>
      <c r="D19" s="26" t="s">
        <v>105</v>
      </c>
      <c r="E19" s="27">
        <v>25</v>
      </c>
      <c r="F19" s="28"/>
      <c r="G19" s="29"/>
      <c r="H19" s="30"/>
      <c r="I19" s="31">
        <f t="shared" si="1"/>
        <v>0</v>
      </c>
      <c r="J19" s="32"/>
    </row>
    <row r="20" spans="1:10" ht="15.75">
      <c r="A20" s="23" t="s">
        <v>1147</v>
      </c>
      <c r="B20" s="33"/>
      <c r="C20" s="360" t="s">
        <v>653</v>
      </c>
      <c r="D20" s="26" t="s">
        <v>105</v>
      </c>
      <c r="E20" s="27">
        <v>25</v>
      </c>
      <c r="F20" s="28"/>
      <c r="G20" s="29"/>
      <c r="H20" s="30"/>
      <c r="I20" s="31">
        <f t="shared" si="1"/>
        <v>0</v>
      </c>
      <c r="J20" s="32"/>
    </row>
    <row r="21" spans="1:10" ht="15.75">
      <c r="A21" s="23" t="s">
        <v>1150</v>
      </c>
      <c r="B21" s="33"/>
      <c r="C21" s="34" t="s">
        <v>659</v>
      </c>
      <c r="D21" s="26" t="s">
        <v>660</v>
      </c>
      <c r="E21" s="27">
        <v>15</v>
      </c>
      <c r="F21" s="28"/>
      <c r="G21" s="29"/>
      <c r="H21" s="30"/>
      <c r="I21" s="31">
        <f t="shared" si="1"/>
        <v>0</v>
      </c>
      <c r="J21" s="32"/>
    </row>
    <row r="22" spans="1:10" ht="16.5" thickBot="1">
      <c r="A22" s="371"/>
      <c r="B22" s="372"/>
      <c r="C22" s="373" t="s">
        <v>661</v>
      </c>
      <c r="D22" s="374"/>
      <c r="E22" s="375"/>
      <c r="F22" s="376"/>
      <c r="G22" s="377"/>
      <c r="H22" s="378"/>
      <c r="I22" s="379">
        <f>SUM(I4:I21)</f>
        <v>0</v>
      </c>
      <c r="J22" s="380"/>
    </row>
    <row r="23" spans="1:11" ht="15.75">
      <c r="A23" s="381"/>
      <c r="B23" s="58"/>
      <c r="C23" s="382"/>
      <c r="D23" s="58"/>
      <c r="E23" s="52"/>
      <c r="F23" s="37"/>
      <c r="G23" s="52"/>
      <c r="H23" s="37"/>
      <c r="I23" s="165"/>
      <c r="J23" s="37"/>
      <c r="K23" s="37"/>
    </row>
    <row r="24" spans="1:11" ht="15.75">
      <c r="A24" s="37"/>
      <c r="B24" s="37"/>
      <c r="C24" s="382"/>
      <c r="D24" s="58"/>
      <c r="E24" s="52"/>
      <c r="F24" s="37"/>
      <c r="G24" s="52"/>
      <c r="H24" s="37"/>
      <c r="I24" s="165"/>
      <c r="J24" s="37"/>
      <c r="K24" s="37"/>
    </row>
    <row r="25" spans="1:11" ht="15.75">
      <c r="A25" s="381"/>
      <c r="B25" s="58"/>
      <c r="C25" s="381"/>
      <c r="D25" s="58"/>
      <c r="E25" s="52"/>
      <c r="F25" s="37"/>
      <c r="G25" s="52"/>
      <c r="H25" s="37"/>
      <c r="I25" s="163"/>
      <c r="J25" s="37"/>
      <c r="K25" s="37"/>
    </row>
    <row r="26" spans="1:14" ht="15.75">
      <c r="A26" s="381"/>
      <c r="B26" s="58"/>
      <c r="C26" s="382"/>
      <c r="D26" s="58"/>
      <c r="E26" s="52"/>
      <c r="F26" s="37"/>
      <c r="G26" s="52"/>
      <c r="H26" s="37"/>
      <c r="I26" s="163"/>
      <c r="J26" s="37"/>
      <c r="K26" s="37"/>
      <c r="L26" s="37"/>
      <c r="M26" s="37"/>
      <c r="N26" s="37"/>
    </row>
    <row r="27" spans="1:14" ht="15.75">
      <c r="A27" s="381"/>
      <c r="B27" s="58"/>
      <c r="C27" s="381"/>
      <c r="D27" s="58"/>
      <c r="E27" s="52"/>
      <c r="F27" s="37"/>
      <c r="G27" s="52"/>
      <c r="H27" s="37"/>
      <c r="I27" s="163"/>
      <c r="J27" s="37"/>
      <c r="K27" s="37"/>
      <c r="L27" s="37"/>
      <c r="M27" s="37"/>
      <c r="N27" s="37"/>
    </row>
    <row r="28" spans="1:14" ht="15.75">
      <c r="A28" s="381"/>
      <c r="B28" s="58"/>
      <c r="C28" s="381"/>
      <c r="D28" s="58"/>
      <c r="E28" s="52"/>
      <c r="F28" s="37"/>
      <c r="G28" s="52"/>
      <c r="H28" s="37"/>
      <c r="I28" s="163"/>
      <c r="J28" s="37"/>
      <c r="K28" s="37"/>
      <c r="L28" s="37"/>
      <c r="M28" s="37"/>
      <c r="N28" s="37"/>
    </row>
    <row r="29" spans="1:14" ht="15.75">
      <c r="A29" s="381"/>
      <c r="B29" s="58"/>
      <c r="C29" s="381"/>
      <c r="D29" s="58"/>
      <c r="E29" s="52"/>
      <c r="F29" s="37"/>
      <c r="G29" s="52"/>
      <c r="H29" s="37"/>
      <c r="I29" s="163"/>
      <c r="J29" s="37"/>
      <c r="K29" s="37"/>
      <c r="L29" s="37"/>
      <c r="M29" s="37"/>
      <c r="N29" s="37"/>
    </row>
    <row r="30" spans="1:14" ht="15.75">
      <c r="A30" s="381"/>
      <c r="B30" s="58"/>
      <c r="C30" s="381"/>
      <c r="D30" s="58"/>
      <c r="E30" s="52"/>
      <c r="F30" s="37"/>
      <c r="G30" s="52"/>
      <c r="H30" s="37"/>
      <c r="I30" s="163"/>
      <c r="J30" s="37"/>
      <c r="K30" s="37"/>
      <c r="L30" s="37"/>
      <c r="M30" s="37"/>
      <c r="N30" s="37"/>
    </row>
    <row r="31" spans="1:14" ht="15.75">
      <c r="A31" s="381"/>
      <c r="B31" s="58"/>
      <c r="C31" s="382"/>
      <c r="D31" s="58"/>
      <c r="E31" s="52"/>
      <c r="F31" s="37"/>
      <c r="G31" s="52"/>
      <c r="H31" s="37"/>
      <c r="I31" s="165"/>
      <c r="J31" s="37"/>
      <c r="K31" s="37"/>
      <c r="L31" s="37"/>
      <c r="M31" s="37"/>
      <c r="N31" s="37"/>
    </row>
    <row r="32" spans="1:9" s="37" customFormat="1" ht="15.75">
      <c r="A32" s="381"/>
      <c r="B32" s="58"/>
      <c r="C32" s="381"/>
      <c r="D32" s="58"/>
      <c r="E32" s="52"/>
      <c r="G32" s="52"/>
      <c r="I32" s="163"/>
    </row>
    <row r="33" spans="1:9" s="37" customFormat="1" ht="15.75">
      <c r="A33" s="381"/>
      <c r="B33" s="58"/>
      <c r="C33" s="381"/>
      <c r="D33" s="58"/>
      <c r="E33" s="52"/>
      <c r="G33" s="52"/>
      <c r="I33" s="163"/>
    </row>
    <row r="34" spans="1:9" s="37" customFormat="1" ht="15.75">
      <c r="A34" s="381"/>
      <c r="B34" s="58"/>
      <c r="C34" s="381"/>
      <c r="D34" s="58"/>
      <c r="E34" s="52"/>
      <c r="G34" s="52"/>
      <c r="I34" s="163"/>
    </row>
    <row r="35" spans="1:9" s="37" customFormat="1" ht="15.75">
      <c r="A35" s="381"/>
      <c r="B35" s="58"/>
      <c r="C35" s="381"/>
      <c r="D35" s="58"/>
      <c r="E35" s="52"/>
      <c r="G35" s="52"/>
      <c r="I35" s="163"/>
    </row>
    <row r="36" spans="1:9" s="37" customFormat="1" ht="15.75">
      <c r="A36" s="381"/>
      <c r="B36" s="58"/>
      <c r="C36" s="381"/>
      <c r="D36" s="58"/>
      <c r="E36" s="52"/>
      <c r="G36" s="52"/>
      <c r="I36" s="163"/>
    </row>
    <row r="37" spans="1:9" s="37" customFormat="1" ht="15.75">
      <c r="A37" s="381"/>
      <c r="B37" s="58"/>
      <c r="C37" s="381"/>
      <c r="D37" s="58"/>
      <c r="E37" s="52"/>
      <c r="G37" s="52"/>
      <c r="I37" s="163"/>
    </row>
    <row r="38" spans="1:9" s="37" customFormat="1" ht="15.75">
      <c r="A38" s="381"/>
      <c r="B38" s="58"/>
      <c r="C38" s="381"/>
      <c r="D38" s="58"/>
      <c r="E38" s="52"/>
      <c r="G38" s="52"/>
      <c r="I38" s="163"/>
    </row>
    <row r="39" spans="1:9" s="37" customFormat="1" ht="15.75">
      <c r="A39" s="381"/>
      <c r="B39" s="58"/>
      <c r="C39" s="381"/>
      <c r="D39" s="58"/>
      <c r="E39" s="52"/>
      <c r="G39" s="52"/>
      <c r="I39" s="163"/>
    </row>
    <row r="40" spans="1:9" s="37" customFormat="1" ht="15.75">
      <c r="A40" s="381"/>
      <c r="B40" s="58"/>
      <c r="C40" s="381"/>
      <c r="D40" s="58"/>
      <c r="E40" s="52"/>
      <c r="G40" s="52"/>
      <c r="I40" s="163"/>
    </row>
    <row r="41" spans="1:9" s="37" customFormat="1" ht="15.75">
      <c r="A41" s="381"/>
      <c r="B41" s="58"/>
      <c r="C41" s="381"/>
      <c r="D41" s="58"/>
      <c r="E41" s="52"/>
      <c r="G41" s="52"/>
      <c r="I41" s="163"/>
    </row>
    <row r="42" spans="1:9" s="37" customFormat="1" ht="15.75">
      <c r="A42" s="381"/>
      <c r="B42" s="58"/>
      <c r="C42" s="381"/>
      <c r="D42" s="58"/>
      <c r="E42" s="52"/>
      <c r="G42" s="52"/>
      <c r="I42" s="163"/>
    </row>
    <row r="43" spans="1:9" s="37" customFormat="1" ht="15.75">
      <c r="A43" s="381"/>
      <c r="B43" s="58"/>
      <c r="C43" s="381"/>
      <c r="D43" s="58"/>
      <c r="E43" s="52"/>
      <c r="G43" s="52"/>
      <c r="I43" s="163"/>
    </row>
    <row r="44" spans="1:9" s="37" customFormat="1" ht="15.75">
      <c r="A44" s="381"/>
      <c r="B44" s="58"/>
      <c r="C44" s="381"/>
      <c r="D44" s="58"/>
      <c r="E44" s="52"/>
      <c r="G44" s="52"/>
      <c r="I44" s="163"/>
    </row>
    <row r="45" spans="1:9" s="37" customFormat="1" ht="15.75">
      <c r="A45" s="381"/>
      <c r="B45" s="58"/>
      <c r="C45" s="381"/>
      <c r="D45" s="58"/>
      <c r="E45" s="52"/>
      <c r="G45" s="52"/>
      <c r="I45" s="163"/>
    </row>
    <row r="46" spans="1:9" s="37" customFormat="1" ht="15.75">
      <c r="A46" s="381"/>
      <c r="B46" s="58"/>
      <c r="C46" s="381"/>
      <c r="D46" s="58"/>
      <c r="E46" s="52"/>
      <c r="G46" s="52"/>
      <c r="I46" s="163"/>
    </row>
    <row r="47" spans="1:9" s="37" customFormat="1" ht="15.75">
      <c r="A47" s="381"/>
      <c r="B47" s="58"/>
      <c r="C47" s="381"/>
      <c r="D47" s="58"/>
      <c r="E47" s="52"/>
      <c r="G47" s="52"/>
      <c r="I47" s="163"/>
    </row>
    <row r="48" spans="1:9" s="37" customFormat="1" ht="15.75">
      <c r="A48" s="381"/>
      <c r="B48" s="58"/>
      <c r="C48" s="381"/>
      <c r="D48" s="58"/>
      <c r="E48" s="52"/>
      <c r="G48" s="52"/>
      <c r="I48" s="163"/>
    </row>
    <row r="49" spans="1:9" s="37" customFormat="1" ht="15.75">
      <c r="A49" s="381"/>
      <c r="B49" s="58"/>
      <c r="C49" s="381"/>
      <c r="D49" s="58"/>
      <c r="E49" s="52"/>
      <c r="G49" s="52"/>
      <c r="I49" s="163"/>
    </row>
    <row r="50" spans="1:9" s="37" customFormat="1" ht="15.75">
      <c r="A50" s="381"/>
      <c r="B50" s="58"/>
      <c r="C50" s="381"/>
      <c r="D50" s="58"/>
      <c r="E50" s="52"/>
      <c r="G50" s="52"/>
      <c r="I50" s="163"/>
    </row>
    <row r="51" spans="1:9" s="37" customFormat="1" ht="15.75">
      <c r="A51" s="381"/>
      <c r="B51" s="58"/>
      <c r="C51" s="381"/>
      <c r="D51" s="58"/>
      <c r="E51" s="52"/>
      <c r="G51" s="52"/>
      <c r="I51" s="163"/>
    </row>
    <row r="52" spans="1:9" s="37" customFormat="1" ht="15.75">
      <c r="A52" s="381"/>
      <c r="B52" s="58"/>
      <c r="C52" s="381"/>
      <c r="D52" s="58"/>
      <c r="E52" s="52"/>
      <c r="G52" s="52"/>
      <c r="I52" s="163"/>
    </row>
    <row r="53" spans="1:9" s="37" customFormat="1" ht="15.75">
      <c r="A53" s="381"/>
      <c r="B53" s="58"/>
      <c r="C53" s="382"/>
      <c r="D53" s="58"/>
      <c r="E53" s="52"/>
      <c r="G53" s="52"/>
      <c r="I53" s="165"/>
    </row>
    <row r="54" spans="1:9" s="37" customFormat="1" ht="15.75">
      <c r="A54" s="381"/>
      <c r="B54" s="58"/>
      <c r="C54" s="381"/>
      <c r="D54" s="58"/>
      <c r="E54" s="52"/>
      <c r="G54" s="52"/>
      <c r="I54" s="163"/>
    </row>
    <row r="55" spans="1:9" s="37" customFormat="1" ht="15.75">
      <c r="A55" s="381"/>
      <c r="B55" s="58"/>
      <c r="C55" s="383"/>
      <c r="D55" s="58"/>
      <c r="E55" s="52"/>
      <c r="G55" s="52"/>
      <c r="I55" s="163"/>
    </row>
    <row r="56" spans="1:9" s="37" customFormat="1" ht="15.75">
      <c r="A56" s="381"/>
      <c r="B56" s="58"/>
      <c r="C56" s="382"/>
      <c r="D56" s="58"/>
      <c r="E56" s="52"/>
      <c r="G56" s="52"/>
      <c r="I56" s="163"/>
    </row>
    <row r="57" spans="1:9" s="37" customFormat="1" ht="15.75">
      <c r="A57" s="381"/>
      <c r="B57" s="58"/>
      <c r="C57" s="381"/>
      <c r="D57" s="58"/>
      <c r="E57" s="52"/>
      <c r="G57" s="52"/>
      <c r="I57" s="163"/>
    </row>
    <row r="58" spans="1:9" s="37" customFormat="1" ht="15.75">
      <c r="A58" s="384"/>
      <c r="B58" s="58"/>
      <c r="C58" s="385"/>
      <c r="D58" s="58"/>
      <c r="E58" s="52"/>
      <c r="G58" s="52"/>
      <c r="I58" s="163"/>
    </row>
    <row r="59" spans="1:9" s="37" customFormat="1" ht="15.75">
      <c r="A59" s="384"/>
      <c r="B59" s="58"/>
      <c r="C59" s="385"/>
      <c r="D59" s="58"/>
      <c r="E59" s="52"/>
      <c r="G59" s="52"/>
      <c r="I59" s="163"/>
    </row>
    <row r="60" spans="1:9" s="37" customFormat="1" ht="15.75">
      <c r="A60" s="381"/>
      <c r="B60" s="58"/>
      <c r="C60" s="381"/>
      <c r="D60" s="58"/>
      <c r="E60" s="52"/>
      <c r="G60" s="52"/>
      <c r="I60" s="163"/>
    </row>
    <row r="61" spans="1:9" s="37" customFormat="1" ht="15.75">
      <c r="A61" s="381"/>
      <c r="B61" s="58"/>
      <c r="C61" s="381"/>
      <c r="D61" s="58"/>
      <c r="E61" s="52"/>
      <c r="G61" s="52"/>
      <c r="I61" s="163"/>
    </row>
    <row r="62" spans="1:9" s="37" customFormat="1" ht="15.75">
      <c r="A62" s="381"/>
      <c r="B62" s="58"/>
      <c r="C62" s="381"/>
      <c r="D62" s="58"/>
      <c r="E62" s="52"/>
      <c r="G62" s="52"/>
      <c r="I62" s="163"/>
    </row>
    <row r="63" spans="1:9" s="37" customFormat="1" ht="15.75">
      <c r="A63" s="381"/>
      <c r="B63" s="58"/>
      <c r="C63" s="381"/>
      <c r="D63" s="58"/>
      <c r="E63" s="52"/>
      <c r="G63" s="52"/>
      <c r="I63" s="163"/>
    </row>
    <row r="64" spans="1:9" s="37" customFormat="1" ht="15.75">
      <c r="A64" s="381"/>
      <c r="B64" s="383"/>
      <c r="C64" s="381"/>
      <c r="D64" s="58"/>
      <c r="E64" s="52"/>
      <c r="G64" s="52"/>
      <c r="I64" s="163"/>
    </row>
    <row r="65" spans="1:9" s="37" customFormat="1" ht="15.75">
      <c r="A65" s="381"/>
      <c r="B65" s="383"/>
      <c r="C65" s="382"/>
      <c r="D65" s="58"/>
      <c r="E65" s="52"/>
      <c r="G65" s="52"/>
      <c r="I65" s="165"/>
    </row>
    <row r="66" spans="1:9" s="37" customFormat="1" ht="15.75">
      <c r="A66" s="381"/>
      <c r="B66" s="383"/>
      <c r="C66" s="381"/>
      <c r="D66" s="58"/>
      <c r="E66" s="52"/>
      <c r="G66" s="52"/>
      <c r="I66" s="163"/>
    </row>
    <row r="67" spans="1:9" s="37" customFormat="1" ht="15.75">
      <c r="A67" s="381"/>
      <c r="B67" s="383"/>
      <c r="C67" s="382"/>
      <c r="D67" s="58"/>
      <c r="E67" s="52"/>
      <c r="G67" s="52"/>
      <c r="I67" s="163"/>
    </row>
    <row r="68" spans="1:9" s="37" customFormat="1" ht="15.75">
      <c r="A68" s="381"/>
      <c r="B68" s="58"/>
      <c r="C68" s="381"/>
      <c r="D68" s="58"/>
      <c r="E68" s="52"/>
      <c r="G68" s="52"/>
      <c r="I68" s="163"/>
    </row>
    <row r="69" spans="1:9" s="37" customFormat="1" ht="15.75">
      <c r="A69" s="381"/>
      <c r="B69" s="58"/>
      <c r="C69" s="381"/>
      <c r="D69" s="58"/>
      <c r="E69" s="52"/>
      <c r="G69" s="52"/>
      <c r="I69" s="163"/>
    </row>
    <row r="70" spans="1:9" s="37" customFormat="1" ht="15.75">
      <c r="A70" s="381"/>
      <c r="B70" s="58"/>
      <c r="C70" s="381"/>
      <c r="D70" s="58"/>
      <c r="E70" s="52"/>
      <c r="G70" s="52"/>
      <c r="I70" s="163"/>
    </row>
    <row r="71" spans="1:9" s="37" customFormat="1" ht="15.75">
      <c r="A71" s="381"/>
      <c r="B71" s="58"/>
      <c r="C71" s="381"/>
      <c r="D71" s="58"/>
      <c r="E71" s="52"/>
      <c r="G71" s="52"/>
      <c r="I71" s="163"/>
    </row>
    <row r="72" spans="1:9" s="37" customFormat="1" ht="15.75">
      <c r="A72" s="381"/>
      <c r="B72" s="58"/>
      <c r="C72" s="381"/>
      <c r="D72" s="58"/>
      <c r="E72" s="52"/>
      <c r="G72" s="52"/>
      <c r="I72" s="163"/>
    </row>
    <row r="73" spans="1:9" s="37" customFormat="1" ht="15.75">
      <c r="A73" s="381"/>
      <c r="B73" s="58"/>
      <c r="C73" s="382"/>
      <c r="D73" s="58"/>
      <c r="E73" s="52"/>
      <c r="G73" s="52"/>
      <c r="I73" s="165"/>
    </row>
    <row r="74" spans="1:9" s="37" customFormat="1" ht="15.75">
      <c r="A74" s="381"/>
      <c r="B74" s="58"/>
      <c r="C74" s="381"/>
      <c r="D74" s="58"/>
      <c r="E74" s="52"/>
      <c r="G74" s="52"/>
      <c r="I74" s="163"/>
    </row>
    <row r="75" spans="1:9" s="37" customFormat="1" ht="15.75">
      <c r="A75" s="381"/>
      <c r="B75" s="58"/>
      <c r="D75" s="58"/>
      <c r="E75" s="52"/>
      <c r="G75" s="52"/>
      <c r="I75" s="163"/>
    </row>
    <row r="76" spans="1:9" s="37" customFormat="1" ht="15.75">
      <c r="A76" s="381"/>
      <c r="B76" s="58"/>
      <c r="C76" s="381"/>
      <c r="D76" s="58"/>
      <c r="E76" s="52"/>
      <c r="G76" s="52"/>
      <c r="I76" s="163"/>
    </row>
    <row r="77" spans="1:9" s="37" customFormat="1" ht="15.75">
      <c r="A77" s="381"/>
      <c r="B77" s="58"/>
      <c r="C77" s="381"/>
      <c r="D77" s="58"/>
      <c r="E77" s="52"/>
      <c r="G77" s="52"/>
      <c r="I77" s="163"/>
    </row>
    <row r="78" spans="1:9" s="37" customFormat="1" ht="15.75">
      <c r="A78" s="381"/>
      <c r="B78" s="58"/>
      <c r="C78" s="381"/>
      <c r="D78" s="58"/>
      <c r="E78" s="52"/>
      <c r="G78" s="52"/>
      <c r="I78" s="163"/>
    </row>
    <row r="79" spans="1:9" s="37" customFormat="1" ht="15.75">
      <c r="A79" s="381"/>
      <c r="B79" s="58"/>
      <c r="C79" s="381"/>
      <c r="D79" s="58"/>
      <c r="E79" s="52"/>
      <c r="G79" s="52"/>
      <c r="I79" s="163"/>
    </row>
    <row r="80" spans="1:9" s="37" customFormat="1" ht="15.75">
      <c r="A80" s="381"/>
      <c r="B80" s="58"/>
      <c r="C80" s="381"/>
      <c r="D80" s="58"/>
      <c r="E80" s="52"/>
      <c r="G80" s="52"/>
      <c r="I80" s="163"/>
    </row>
    <row r="81" spans="1:9" s="37" customFormat="1" ht="15.75">
      <c r="A81" s="381"/>
      <c r="B81" s="58"/>
      <c r="D81" s="58"/>
      <c r="E81" s="52"/>
      <c r="G81" s="52"/>
      <c r="I81" s="163"/>
    </row>
    <row r="82" spans="1:9" s="37" customFormat="1" ht="15.75">
      <c r="A82" s="381"/>
      <c r="B82" s="58"/>
      <c r="D82" s="58"/>
      <c r="E82" s="52"/>
      <c r="G82" s="52"/>
      <c r="I82" s="163"/>
    </row>
    <row r="83" spans="1:9" s="37" customFormat="1" ht="15.75">
      <c r="A83" s="381"/>
      <c r="B83" s="58"/>
      <c r="D83" s="58"/>
      <c r="E83" s="52"/>
      <c r="G83" s="52"/>
      <c r="I83" s="163"/>
    </row>
    <row r="84" spans="1:9" s="37" customFormat="1" ht="15.75">
      <c r="A84" s="381"/>
      <c r="B84" s="58"/>
      <c r="D84" s="58"/>
      <c r="E84" s="52"/>
      <c r="G84" s="52"/>
      <c r="I84" s="163"/>
    </row>
    <row r="85" spans="1:9" s="37" customFormat="1" ht="15.75">
      <c r="A85" s="381"/>
      <c r="B85" s="58"/>
      <c r="D85" s="58"/>
      <c r="E85" s="52"/>
      <c r="G85" s="52"/>
      <c r="I85" s="163"/>
    </row>
    <row r="86" spans="1:9" s="37" customFormat="1" ht="15.75">
      <c r="A86" s="381"/>
      <c r="B86" s="58"/>
      <c r="D86" s="58"/>
      <c r="E86" s="52"/>
      <c r="G86" s="52"/>
      <c r="I86" s="163"/>
    </row>
    <row r="87" spans="1:9" s="37" customFormat="1" ht="15.75">
      <c r="A87" s="381"/>
      <c r="B87" s="58"/>
      <c r="D87" s="58"/>
      <c r="E87" s="52"/>
      <c r="G87" s="52"/>
      <c r="I87" s="163"/>
    </row>
    <row r="88" spans="1:9" s="37" customFormat="1" ht="15.75">
      <c r="A88" s="381"/>
      <c r="B88" s="58"/>
      <c r="D88" s="58"/>
      <c r="E88" s="52"/>
      <c r="G88" s="52"/>
      <c r="I88" s="163"/>
    </row>
    <row r="89" spans="1:9" s="37" customFormat="1" ht="15.75">
      <c r="A89" s="381"/>
      <c r="B89" s="58"/>
      <c r="D89" s="58"/>
      <c r="E89" s="52"/>
      <c r="G89" s="52"/>
      <c r="I89" s="163"/>
    </row>
    <row r="90" spans="1:9" s="37" customFormat="1" ht="15.75">
      <c r="A90" s="381"/>
      <c r="B90" s="58"/>
      <c r="D90" s="58"/>
      <c r="E90" s="52"/>
      <c r="G90" s="52"/>
      <c r="I90" s="163"/>
    </row>
    <row r="91" spans="1:9" s="37" customFormat="1" ht="15.75">
      <c r="A91" s="381"/>
      <c r="B91" s="58"/>
      <c r="D91" s="58"/>
      <c r="E91" s="52"/>
      <c r="G91" s="52"/>
      <c r="I91" s="163"/>
    </row>
    <row r="92" spans="1:9" s="37" customFormat="1" ht="15.75">
      <c r="A92" s="381"/>
      <c r="B92" s="58"/>
      <c r="D92" s="58"/>
      <c r="E92" s="52"/>
      <c r="G92" s="52"/>
      <c r="I92" s="163"/>
    </row>
    <row r="93" spans="1:9" s="37" customFormat="1" ht="15.75">
      <c r="A93" s="381"/>
      <c r="B93" s="58"/>
      <c r="D93" s="58"/>
      <c r="E93" s="52"/>
      <c r="G93" s="52"/>
      <c r="I93" s="163"/>
    </row>
    <row r="94" spans="1:9" s="37" customFormat="1" ht="15.75">
      <c r="A94" s="381"/>
      <c r="B94" s="58"/>
      <c r="D94" s="58"/>
      <c r="E94" s="52"/>
      <c r="G94" s="52"/>
      <c r="I94" s="163"/>
    </row>
    <row r="95" spans="1:9" s="37" customFormat="1" ht="15.75">
      <c r="A95" s="381"/>
      <c r="B95" s="58"/>
      <c r="D95" s="58"/>
      <c r="E95" s="52"/>
      <c r="G95" s="52"/>
      <c r="I95" s="163"/>
    </row>
    <row r="96" spans="1:9" s="37" customFormat="1" ht="15.75">
      <c r="A96" s="381"/>
      <c r="B96" s="58"/>
      <c r="D96" s="58"/>
      <c r="E96" s="52"/>
      <c r="G96" s="52"/>
      <c r="I96" s="163"/>
    </row>
    <row r="97" spans="1:9" s="37" customFormat="1" ht="15.75">
      <c r="A97" s="381"/>
      <c r="B97" s="58"/>
      <c r="C97" s="381"/>
      <c r="D97" s="58"/>
      <c r="E97" s="52"/>
      <c r="G97" s="52"/>
      <c r="I97" s="163"/>
    </row>
    <row r="98" spans="1:9" s="37" customFormat="1" ht="15.75">
      <c r="A98" s="381"/>
      <c r="B98" s="58"/>
      <c r="C98" s="381"/>
      <c r="D98" s="58"/>
      <c r="E98" s="52"/>
      <c r="G98" s="52"/>
      <c r="I98" s="163"/>
    </row>
    <row r="99" spans="1:9" s="37" customFormat="1" ht="15.75">
      <c r="A99" s="381"/>
      <c r="B99" s="58"/>
      <c r="C99" s="381"/>
      <c r="D99" s="58"/>
      <c r="E99" s="52"/>
      <c r="G99" s="52"/>
      <c r="I99" s="163"/>
    </row>
    <row r="100" spans="1:9" s="37" customFormat="1" ht="15.75">
      <c r="A100" s="381"/>
      <c r="B100" s="58"/>
      <c r="C100" s="381"/>
      <c r="D100" s="58"/>
      <c r="E100" s="52"/>
      <c r="G100" s="52"/>
      <c r="I100" s="163"/>
    </row>
    <row r="101" spans="1:9" s="37" customFormat="1" ht="15.75">
      <c r="A101" s="381"/>
      <c r="B101" s="58"/>
      <c r="C101" s="381"/>
      <c r="D101" s="58"/>
      <c r="E101" s="52"/>
      <c r="G101" s="52"/>
      <c r="I101" s="163"/>
    </row>
    <row r="102" spans="1:9" s="37" customFormat="1" ht="15.75">
      <c r="A102" s="381"/>
      <c r="B102" s="58"/>
      <c r="C102" s="381"/>
      <c r="D102" s="58"/>
      <c r="E102" s="52"/>
      <c r="G102" s="52"/>
      <c r="I102" s="163"/>
    </row>
    <row r="103" spans="1:9" s="37" customFormat="1" ht="15.75">
      <c r="A103" s="381"/>
      <c r="B103" s="58"/>
      <c r="C103" s="381"/>
      <c r="D103" s="58"/>
      <c r="E103" s="52"/>
      <c r="G103" s="52"/>
      <c r="I103" s="163"/>
    </row>
    <row r="104" spans="1:9" s="37" customFormat="1" ht="15.75">
      <c r="A104" s="381"/>
      <c r="B104" s="58"/>
      <c r="C104" s="381"/>
      <c r="D104" s="58"/>
      <c r="E104" s="52"/>
      <c r="G104" s="52"/>
      <c r="I104" s="163"/>
    </row>
    <row r="105" spans="1:9" s="37" customFormat="1" ht="15.75">
      <c r="A105" s="381"/>
      <c r="B105" s="58"/>
      <c r="C105" s="381"/>
      <c r="D105" s="58"/>
      <c r="E105" s="52"/>
      <c r="G105" s="52"/>
      <c r="I105" s="163"/>
    </row>
    <row r="106" spans="1:9" s="37" customFormat="1" ht="15.75">
      <c r="A106" s="381"/>
      <c r="B106" s="58"/>
      <c r="C106" s="381"/>
      <c r="D106" s="58"/>
      <c r="E106" s="52"/>
      <c r="G106" s="52"/>
      <c r="I106" s="163"/>
    </row>
    <row r="107" spans="1:9" s="37" customFormat="1" ht="15.75">
      <c r="A107" s="381"/>
      <c r="B107" s="58"/>
      <c r="C107" s="381"/>
      <c r="D107" s="58"/>
      <c r="E107" s="52"/>
      <c r="G107" s="52"/>
      <c r="I107" s="163"/>
    </row>
    <row r="108" spans="1:9" s="37" customFormat="1" ht="15.75">
      <c r="A108" s="381"/>
      <c r="B108" s="58"/>
      <c r="C108" s="381"/>
      <c r="D108" s="58"/>
      <c r="E108" s="52"/>
      <c r="G108" s="52"/>
      <c r="I108" s="163"/>
    </row>
    <row r="109" spans="1:9" s="37" customFormat="1" ht="15.75">
      <c r="A109" s="381"/>
      <c r="B109" s="58"/>
      <c r="C109" s="381"/>
      <c r="D109" s="58"/>
      <c r="E109" s="52"/>
      <c r="G109" s="52"/>
      <c r="I109" s="163"/>
    </row>
    <row r="110" spans="1:9" s="37" customFormat="1" ht="15.75">
      <c r="A110" s="381"/>
      <c r="B110" s="58"/>
      <c r="C110" s="381"/>
      <c r="D110" s="58"/>
      <c r="E110" s="52"/>
      <c r="G110" s="52"/>
      <c r="I110" s="163"/>
    </row>
    <row r="111" spans="1:9" s="37" customFormat="1" ht="15.75">
      <c r="A111" s="381"/>
      <c r="B111" s="58"/>
      <c r="C111" s="382"/>
      <c r="D111" s="58"/>
      <c r="E111" s="52"/>
      <c r="G111" s="54"/>
      <c r="H111" s="55"/>
      <c r="I111" s="165"/>
    </row>
    <row r="112" spans="1:9" s="37" customFormat="1" ht="15.75">
      <c r="A112" s="381"/>
      <c r="B112" s="58"/>
      <c r="C112" s="381"/>
      <c r="D112" s="58"/>
      <c r="E112" s="52"/>
      <c r="G112" s="54"/>
      <c r="H112" s="55"/>
      <c r="I112" s="165"/>
    </row>
    <row r="113" spans="1:9" s="37" customFormat="1" ht="15.75">
      <c r="A113" s="381"/>
      <c r="B113" s="383"/>
      <c r="C113" s="382"/>
      <c r="D113" s="58"/>
      <c r="E113" s="52"/>
      <c r="G113" s="54"/>
      <c r="H113" s="55"/>
      <c r="I113" s="165"/>
    </row>
    <row r="114" spans="1:9" s="37" customFormat="1" ht="15.75">
      <c r="A114" s="381"/>
      <c r="B114" s="58"/>
      <c r="C114" s="386"/>
      <c r="D114" s="58"/>
      <c r="E114" s="52"/>
      <c r="G114" s="56"/>
      <c r="H114" s="55"/>
      <c r="I114" s="165"/>
    </row>
    <row r="115" spans="1:9" s="37" customFormat="1" ht="15.75">
      <c r="A115" s="381"/>
      <c r="B115" s="58"/>
      <c r="C115" s="381"/>
      <c r="D115" s="58"/>
      <c r="E115" s="52"/>
      <c r="G115" s="56"/>
      <c r="H115" s="55"/>
      <c r="I115" s="163"/>
    </row>
    <row r="116" spans="1:9" s="37" customFormat="1" ht="15.75">
      <c r="A116" s="381"/>
      <c r="B116" s="58"/>
      <c r="C116" s="381"/>
      <c r="D116" s="58"/>
      <c r="E116" s="52"/>
      <c r="G116" s="56"/>
      <c r="H116" s="55"/>
      <c r="I116" s="163"/>
    </row>
    <row r="117" spans="1:9" s="37" customFormat="1" ht="15.75">
      <c r="A117" s="381"/>
      <c r="B117" s="58"/>
      <c r="C117" s="381"/>
      <c r="D117" s="58"/>
      <c r="E117" s="52"/>
      <c r="G117" s="56"/>
      <c r="H117" s="55"/>
      <c r="I117" s="163"/>
    </row>
    <row r="118" spans="1:9" s="37" customFormat="1" ht="15.75">
      <c r="A118" s="381"/>
      <c r="B118" s="58"/>
      <c r="C118" s="381"/>
      <c r="D118" s="58"/>
      <c r="E118" s="52"/>
      <c r="G118" s="56"/>
      <c r="H118" s="55"/>
      <c r="I118" s="163"/>
    </row>
    <row r="119" spans="1:9" s="37" customFormat="1" ht="15.75">
      <c r="A119" s="381"/>
      <c r="B119" s="58"/>
      <c r="C119" s="381"/>
      <c r="D119" s="58"/>
      <c r="E119" s="52"/>
      <c r="G119" s="56"/>
      <c r="H119" s="55"/>
      <c r="I119" s="163"/>
    </row>
    <row r="120" spans="1:9" s="37" customFormat="1" ht="15.75">
      <c r="A120" s="381"/>
      <c r="B120" s="58"/>
      <c r="C120" s="381"/>
      <c r="D120" s="58"/>
      <c r="E120" s="52"/>
      <c r="G120" s="56"/>
      <c r="H120" s="55"/>
      <c r="I120" s="163"/>
    </row>
    <row r="121" spans="1:9" s="37" customFormat="1" ht="15.75">
      <c r="A121" s="381"/>
      <c r="B121" s="58"/>
      <c r="C121" s="381"/>
      <c r="D121" s="58"/>
      <c r="E121" s="52"/>
      <c r="G121" s="56"/>
      <c r="H121" s="55"/>
      <c r="I121" s="163"/>
    </row>
    <row r="122" spans="1:9" s="37" customFormat="1" ht="15.75">
      <c r="A122" s="381"/>
      <c r="B122" s="58"/>
      <c r="C122" s="381"/>
      <c r="D122" s="58"/>
      <c r="E122" s="52"/>
      <c r="G122" s="56"/>
      <c r="H122" s="55"/>
      <c r="I122" s="163"/>
    </row>
    <row r="123" spans="1:9" s="37" customFormat="1" ht="15.75">
      <c r="A123" s="381"/>
      <c r="B123" s="58"/>
      <c r="C123" s="381"/>
      <c r="D123" s="58"/>
      <c r="E123" s="52"/>
      <c r="G123" s="56"/>
      <c r="H123" s="55"/>
      <c r="I123" s="163"/>
    </row>
    <row r="124" spans="1:9" s="37" customFormat="1" ht="15.75">
      <c r="A124" s="381"/>
      <c r="B124" s="58"/>
      <c r="C124" s="381"/>
      <c r="D124" s="58"/>
      <c r="E124" s="52"/>
      <c r="G124" s="54"/>
      <c r="H124" s="55"/>
      <c r="I124" s="165"/>
    </row>
    <row r="125" spans="1:9" s="37" customFormat="1" ht="15.75">
      <c r="A125" s="381"/>
      <c r="B125" s="58"/>
      <c r="C125" s="381"/>
      <c r="D125" s="58"/>
      <c r="E125" s="52"/>
      <c r="G125" s="54"/>
      <c r="H125" s="55"/>
      <c r="I125" s="165"/>
    </row>
    <row r="126" spans="1:9" s="37" customFormat="1" ht="15.75">
      <c r="A126" s="381"/>
      <c r="B126" s="58"/>
      <c r="C126" s="381"/>
      <c r="D126" s="58"/>
      <c r="E126" s="52"/>
      <c r="F126" s="57"/>
      <c r="G126" s="52"/>
      <c r="H126" s="57"/>
      <c r="I126" s="163"/>
    </row>
    <row r="127" spans="1:9" s="37" customFormat="1" ht="15.75">
      <c r="A127" s="381"/>
      <c r="B127" s="58"/>
      <c r="C127" s="381"/>
      <c r="D127" s="58"/>
      <c r="E127" s="52"/>
      <c r="F127" s="57"/>
      <c r="G127" s="52"/>
      <c r="H127" s="57"/>
      <c r="I127" s="163"/>
    </row>
    <row r="128" spans="1:9" s="37" customFormat="1" ht="15.75">
      <c r="A128" s="381"/>
      <c r="B128" s="58"/>
      <c r="C128" s="381"/>
      <c r="D128" s="58"/>
      <c r="E128" s="52"/>
      <c r="F128" s="57"/>
      <c r="G128" s="52"/>
      <c r="H128" s="57"/>
      <c r="I128" s="163"/>
    </row>
    <row r="129" spans="1:9" s="37" customFormat="1" ht="15.75">
      <c r="A129" s="381"/>
      <c r="B129" s="58"/>
      <c r="C129" s="381"/>
      <c r="D129" s="58"/>
      <c r="E129" s="52"/>
      <c r="F129" s="57"/>
      <c r="G129" s="52"/>
      <c r="H129" s="57"/>
      <c r="I129" s="163"/>
    </row>
    <row r="130" spans="1:9" s="37" customFormat="1" ht="15.75">
      <c r="A130" s="381"/>
      <c r="B130" s="58"/>
      <c r="C130" s="381"/>
      <c r="D130" s="58"/>
      <c r="E130" s="52"/>
      <c r="F130" s="57"/>
      <c r="G130" s="52"/>
      <c r="H130" s="57"/>
      <c r="I130" s="163"/>
    </row>
    <row r="131" spans="1:9" s="37" customFormat="1" ht="15.75">
      <c r="A131" s="381"/>
      <c r="B131" s="58"/>
      <c r="C131" s="381"/>
      <c r="D131" s="58"/>
      <c r="E131" s="52"/>
      <c r="F131" s="57"/>
      <c r="G131" s="52"/>
      <c r="H131" s="57"/>
      <c r="I131" s="163"/>
    </row>
    <row r="132" spans="1:9" s="37" customFormat="1" ht="15.75">
      <c r="A132" s="381"/>
      <c r="B132" s="58"/>
      <c r="C132" s="381"/>
      <c r="D132" s="58"/>
      <c r="E132" s="52"/>
      <c r="G132" s="52"/>
      <c r="H132" s="57"/>
      <c r="I132" s="163"/>
    </row>
    <row r="133" spans="1:9" s="37" customFormat="1" ht="15.75">
      <c r="A133" s="381"/>
      <c r="C133" s="381"/>
      <c r="D133" s="58"/>
      <c r="E133" s="52"/>
      <c r="G133" s="52"/>
      <c r="I133" s="163"/>
    </row>
    <row r="134" spans="1:9" s="37" customFormat="1" ht="15.75">
      <c r="A134" s="381"/>
      <c r="C134" s="381"/>
      <c r="D134" s="58"/>
      <c r="E134" s="52"/>
      <c r="G134" s="52"/>
      <c r="I134" s="163"/>
    </row>
    <row r="135" spans="1:9" s="37" customFormat="1" ht="15.75">
      <c r="A135" s="381"/>
      <c r="C135" s="381"/>
      <c r="D135" s="58"/>
      <c r="E135" s="52"/>
      <c r="G135" s="52"/>
      <c r="I135" s="163"/>
    </row>
    <row r="136" spans="1:9" s="37" customFormat="1" ht="15.75">
      <c r="A136" s="381"/>
      <c r="C136" s="381"/>
      <c r="E136" s="52"/>
      <c r="F136" s="60"/>
      <c r="G136" s="52"/>
      <c r="I136" s="163"/>
    </row>
    <row r="137" spans="1:9" s="37" customFormat="1" ht="15.75">
      <c r="A137" s="381"/>
      <c r="C137" s="381"/>
      <c r="E137" s="52"/>
      <c r="F137" s="52"/>
      <c r="G137" s="52"/>
      <c r="I137" s="163"/>
    </row>
    <row r="138" spans="1:9" s="37" customFormat="1" ht="15.75">
      <c r="A138" s="381"/>
      <c r="C138" s="381"/>
      <c r="E138" s="52"/>
      <c r="F138" s="52"/>
      <c r="G138" s="52"/>
      <c r="I138" s="163"/>
    </row>
    <row r="139" spans="1:9" s="37" customFormat="1" ht="15.75">
      <c r="A139" s="381"/>
      <c r="C139" s="381"/>
      <c r="E139" s="52"/>
      <c r="F139" s="52"/>
      <c r="G139" s="52"/>
      <c r="I139" s="163"/>
    </row>
    <row r="140" spans="1:9" s="37" customFormat="1" ht="15.75">
      <c r="A140" s="381"/>
      <c r="C140" s="381"/>
      <c r="E140" s="52"/>
      <c r="F140" s="52"/>
      <c r="G140" s="52"/>
      <c r="I140" s="163"/>
    </row>
    <row r="141" spans="1:9" s="37" customFormat="1" ht="15.75">
      <c r="A141" s="381"/>
      <c r="C141" s="381"/>
      <c r="E141" s="52"/>
      <c r="F141" s="52"/>
      <c r="G141" s="52"/>
      <c r="I141" s="163"/>
    </row>
    <row r="142" spans="1:9" s="37" customFormat="1" ht="15.75">
      <c r="A142" s="381"/>
      <c r="C142" s="381"/>
      <c r="E142" s="52"/>
      <c r="F142" s="52"/>
      <c r="G142" s="52"/>
      <c r="I142" s="163"/>
    </row>
    <row r="143" spans="1:9" s="37" customFormat="1" ht="15.75">
      <c r="A143" s="381"/>
      <c r="C143" s="381"/>
      <c r="E143" s="52"/>
      <c r="G143" s="52"/>
      <c r="I143" s="163"/>
    </row>
    <row r="144" spans="1:9" s="37" customFormat="1" ht="15.75">
      <c r="A144" s="381"/>
      <c r="C144" s="381"/>
      <c r="E144" s="52"/>
      <c r="G144" s="52"/>
      <c r="I144" s="163"/>
    </row>
    <row r="145" spans="1:9" s="37" customFormat="1" ht="15.75">
      <c r="A145" s="381"/>
      <c r="C145" s="381"/>
      <c r="E145" s="52"/>
      <c r="G145" s="52"/>
      <c r="I145" s="163"/>
    </row>
    <row r="146" spans="1:9" s="37" customFormat="1" ht="15.75">
      <c r="A146" s="381"/>
      <c r="C146" s="381"/>
      <c r="E146" s="52"/>
      <c r="G146" s="52"/>
      <c r="I146" s="163"/>
    </row>
    <row r="147" spans="1:9" s="37" customFormat="1" ht="15.75">
      <c r="A147" s="381"/>
      <c r="C147" s="381"/>
      <c r="E147" s="52"/>
      <c r="G147" s="52"/>
      <c r="I147" s="163"/>
    </row>
    <row r="148" spans="1:9" s="37" customFormat="1" ht="15.75">
      <c r="A148" s="381"/>
      <c r="C148" s="381"/>
      <c r="E148" s="52"/>
      <c r="G148" s="52"/>
      <c r="I148" s="163"/>
    </row>
    <row r="149" spans="1:9" s="37" customFormat="1" ht="15.75">
      <c r="A149" s="381"/>
      <c r="C149" s="381"/>
      <c r="E149" s="52"/>
      <c r="G149" s="52"/>
      <c r="I149" s="163"/>
    </row>
    <row r="150" spans="1:9" s="37" customFormat="1" ht="15.75">
      <c r="A150" s="381"/>
      <c r="C150" s="381"/>
      <c r="E150" s="52"/>
      <c r="G150" s="52"/>
      <c r="I150" s="163"/>
    </row>
    <row r="151" spans="1:9" s="37" customFormat="1" ht="15.75">
      <c r="A151" s="381"/>
      <c r="C151" s="381"/>
      <c r="E151" s="52"/>
      <c r="G151" s="52"/>
      <c r="I151" s="163"/>
    </row>
    <row r="152" spans="1:9" s="37" customFormat="1" ht="15.75">
      <c r="A152" s="381"/>
      <c r="C152" s="381"/>
      <c r="E152" s="52"/>
      <c r="G152" s="52"/>
      <c r="I152" s="163"/>
    </row>
    <row r="153" spans="1:9" s="37" customFormat="1" ht="15.75">
      <c r="A153" s="381"/>
      <c r="C153" s="381"/>
      <c r="E153" s="52"/>
      <c r="G153" s="52"/>
      <c r="I153" s="163"/>
    </row>
    <row r="154" spans="1:9" s="37" customFormat="1" ht="15.75">
      <c r="A154" s="381"/>
      <c r="C154" s="381"/>
      <c r="E154" s="52"/>
      <c r="G154" s="52"/>
      <c r="I154" s="163"/>
    </row>
    <row r="155" spans="1:9" s="37" customFormat="1" ht="15.75">
      <c r="A155" s="381"/>
      <c r="C155" s="381"/>
      <c r="E155" s="52"/>
      <c r="G155" s="52"/>
      <c r="I155" s="163"/>
    </row>
    <row r="156" spans="1:9" s="37" customFormat="1" ht="15.75">
      <c r="A156" s="381"/>
      <c r="C156" s="381"/>
      <c r="E156" s="52"/>
      <c r="G156" s="52"/>
      <c r="I156" s="163"/>
    </row>
    <row r="157" spans="1:9" s="37" customFormat="1" ht="15.75">
      <c r="A157" s="381"/>
      <c r="C157" s="381"/>
      <c r="E157" s="52"/>
      <c r="G157" s="52"/>
      <c r="I157" s="163"/>
    </row>
    <row r="158" spans="1:9" s="37" customFormat="1" ht="15.75">
      <c r="A158" s="381"/>
      <c r="C158" s="381"/>
      <c r="E158" s="52"/>
      <c r="G158" s="52"/>
      <c r="I158" s="163"/>
    </row>
    <row r="159" spans="1:9" s="37" customFormat="1" ht="15.75">
      <c r="A159" s="381"/>
      <c r="C159" s="381"/>
      <c r="E159" s="52"/>
      <c r="G159" s="52"/>
      <c r="I159" s="163"/>
    </row>
    <row r="160" spans="1:9" s="37" customFormat="1" ht="15.75">
      <c r="A160" s="381"/>
      <c r="C160" s="381"/>
      <c r="E160" s="52"/>
      <c r="G160" s="52"/>
      <c r="I160" s="163"/>
    </row>
    <row r="161" spans="1:9" s="37" customFormat="1" ht="15.75">
      <c r="A161" s="381"/>
      <c r="C161" s="381"/>
      <c r="E161" s="52"/>
      <c r="G161" s="52"/>
      <c r="I161" s="163"/>
    </row>
    <row r="162" spans="1:9" s="37" customFormat="1" ht="15.75">
      <c r="A162" s="381"/>
      <c r="C162" s="381"/>
      <c r="E162" s="52"/>
      <c r="G162" s="52"/>
      <c r="I162" s="163"/>
    </row>
    <row r="163" spans="1:9" s="37" customFormat="1" ht="15.75">
      <c r="A163" s="381"/>
      <c r="C163" s="381"/>
      <c r="E163" s="52"/>
      <c r="G163" s="52"/>
      <c r="I163" s="163"/>
    </row>
    <row r="164" spans="1:9" s="37" customFormat="1" ht="15.75">
      <c r="A164" s="381"/>
      <c r="C164" s="381"/>
      <c r="E164" s="52"/>
      <c r="G164" s="52"/>
      <c r="I164" s="163"/>
    </row>
    <row r="165" spans="1:9" s="37" customFormat="1" ht="15.75">
      <c r="A165" s="381"/>
      <c r="C165" s="381"/>
      <c r="E165" s="52"/>
      <c r="G165" s="52"/>
      <c r="I165" s="163"/>
    </row>
    <row r="166" spans="1:9" s="37" customFormat="1" ht="15.75">
      <c r="A166" s="381"/>
      <c r="C166" s="381"/>
      <c r="E166" s="52"/>
      <c r="G166" s="52"/>
      <c r="I166" s="163"/>
    </row>
    <row r="167" spans="1:9" s="37" customFormat="1" ht="15.75">
      <c r="A167" s="381"/>
      <c r="C167" s="381"/>
      <c r="E167" s="52"/>
      <c r="G167" s="52"/>
      <c r="I167" s="163"/>
    </row>
    <row r="168" spans="1:9" s="37" customFormat="1" ht="15.75">
      <c r="A168" s="381"/>
      <c r="C168" s="381"/>
      <c r="E168" s="52"/>
      <c r="G168" s="52"/>
      <c r="I168" s="163"/>
    </row>
    <row r="169" spans="1:9" s="37" customFormat="1" ht="15.75">
      <c r="A169" s="381"/>
      <c r="C169" s="381"/>
      <c r="E169" s="52"/>
      <c r="G169" s="52"/>
      <c r="I169" s="163"/>
    </row>
    <row r="170" spans="1:9" s="37" customFormat="1" ht="15.75">
      <c r="A170" s="381"/>
      <c r="C170" s="381"/>
      <c r="E170" s="52"/>
      <c r="G170" s="52"/>
      <c r="I170" s="163"/>
    </row>
    <row r="171" spans="1:9" s="37" customFormat="1" ht="15.75">
      <c r="A171" s="381"/>
      <c r="C171" s="381"/>
      <c r="E171" s="52"/>
      <c r="G171" s="52"/>
      <c r="I171" s="163"/>
    </row>
    <row r="172" spans="1:9" s="37" customFormat="1" ht="15.75">
      <c r="A172" s="381"/>
      <c r="C172" s="381"/>
      <c r="E172" s="52"/>
      <c r="G172" s="52"/>
      <c r="I172" s="163"/>
    </row>
    <row r="173" spans="1:9" s="37" customFormat="1" ht="15.75">
      <c r="A173" s="381"/>
      <c r="C173" s="381"/>
      <c r="E173" s="52"/>
      <c r="G173" s="52"/>
      <c r="I173" s="163"/>
    </row>
    <row r="174" spans="1:9" s="37" customFormat="1" ht="15.75">
      <c r="A174" s="381"/>
      <c r="C174" s="381"/>
      <c r="E174" s="52"/>
      <c r="G174" s="52"/>
      <c r="I174" s="163"/>
    </row>
    <row r="175" spans="1:9" s="37" customFormat="1" ht="15.75">
      <c r="A175" s="381"/>
      <c r="C175" s="381"/>
      <c r="E175" s="52"/>
      <c r="G175" s="52"/>
      <c r="I175" s="163"/>
    </row>
    <row r="176" spans="1:9" s="37" customFormat="1" ht="15.75">
      <c r="A176" s="381"/>
      <c r="C176" s="381"/>
      <c r="E176" s="52"/>
      <c r="G176" s="52"/>
      <c r="I176" s="163"/>
    </row>
    <row r="177" spans="1:9" s="37" customFormat="1" ht="15.75">
      <c r="A177" s="381"/>
      <c r="C177" s="381"/>
      <c r="E177" s="52"/>
      <c r="G177" s="52"/>
      <c r="I177" s="163"/>
    </row>
    <row r="178" spans="1:9" s="37" customFormat="1" ht="15.75">
      <c r="A178" s="381"/>
      <c r="C178" s="381"/>
      <c r="E178" s="52"/>
      <c r="G178" s="52"/>
      <c r="I178" s="163"/>
    </row>
    <row r="179" spans="1:9" s="37" customFormat="1" ht="15.75">
      <c r="A179" s="381"/>
      <c r="C179" s="381"/>
      <c r="E179" s="52"/>
      <c r="G179" s="52"/>
      <c r="I179" s="163"/>
    </row>
    <row r="180" spans="1:9" s="37" customFormat="1" ht="15.75">
      <c r="A180" s="381"/>
      <c r="C180" s="381"/>
      <c r="E180" s="52"/>
      <c r="G180" s="52"/>
      <c r="I180" s="163"/>
    </row>
    <row r="181" spans="1:9" s="37" customFormat="1" ht="15.75">
      <c r="A181" s="381"/>
      <c r="C181" s="381"/>
      <c r="E181" s="52"/>
      <c r="G181" s="52"/>
      <c r="I181" s="163"/>
    </row>
    <row r="182" spans="1:9" s="37" customFormat="1" ht="15.75">
      <c r="A182" s="381"/>
      <c r="C182" s="381"/>
      <c r="E182" s="52"/>
      <c r="G182" s="52"/>
      <c r="I182" s="163"/>
    </row>
    <row r="183" spans="1:9" s="37" customFormat="1" ht="15.75">
      <c r="A183" s="381"/>
      <c r="C183" s="381"/>
      <c r="E183" s="52"/>
      <c r="G183" s="52"/>
      <c r="I183" s="163"/>
    </row>
    <row r="184" spans="1:9" s="37" customFormat="1" ht="15.75">
      <c r="A184" s="381"/>
      <c r="C184" s="381"/>
      <c r="E184" s="52"/>
      <c r="G184" s="52"/>
      <c r="I184" s="163"/>
    </row>
    <row r="185" spans="1:9" s="37" customFormat="1" ht="15.75">
      <c r="A185" s="381"/>
      <c r="C185" s="381"/>
      <c r="E185" s="52"/>
      <c r="G185" s="52"/>
      <c r="I185" s="163"/>
    </row>
    <row r="186" spans="1:9" s="37" customFormat="1" ht="15.75">
      <c r="A186" s="381"/>
      <c r="C186" s="381"/>
      <c r="E186" s="52"/>
      <c r="G186" s="52"/>
      <c r="I186" s="163"/>
    </row>
    <row r="187" spans="1:9" s="37" customFormat="1" ht="15.75">
      <c r="A187" s="381"/>
      <c r="C187" s="381"/>
      <c r="E187" s="52"/>
      <c r="G187" s="52"/>
      <c r="I187" s="163"/>
    </row>
    <row r="188" spans="1:9" s="37" customFormat="1" ht="15.75">
      <c r="A188" s="381"/>
      <c r="C188" s="381"/>
      <c r="E188" s="52"/>
      <c r="G188" s="52"/>
      <c r="I188" s="163"/>
    </row>
    <row r="189" spans="1:9" s="37" customFormat="1" ht="15.75">
      <c r="A189" s="381"/>
      <c r="C189" s="381"/>
      <c r="E189" s="52"/>
      <c r="G189" s="52"/>
      <c r="I189" s="163"/>
    </row>
    <row r="190" spans="1:9" s="37" customFormat="1" ht="15.75">
      <c r="A190" s="381"/>
      <c r="C190" s="381"/>
      <c r="E190" s="52"/>
      <c r="G190" s="52"/>
      <c r="I190" s="163"/>
    </row>
    <row r="191" spans="1:9" s="37" customFormat="1" ht="15.75">
      <c r="A191" s="381"/>
      <c r="C191" s="381"/>
      <c r="E191" s="52"/>
      <c r="G191" s="52"/>
      <c r="I191" s="163"/>
    </row>
    <row r="192" spans="1:9" s="37" customFormat="1" ht="15.75">
      <c r="A192" s="381"/>
      <c r="C192" s="381"/>
      <c r="E192" s="52"/>
      <c r="G192" s="52"/>
      <c r="I192" s="163"/>
    </row>
    <row r="193" spans="1:9" s="37" customFormat="1" ht="15.75">
      <c r="A193" s="381"/>
      <c r="C193" s="381"/>
      <c r="E193" s="52"/>
      <c r="G193" s="52"/>
      <c r="I193" s="163"/>
    </row>
    <row r="194" spans="1:9" s="37" customFormat="1" ht="15.75">
      <c r="A194" s="381"/>
      <c r="C194" s="381"/>
      <c r="E194" s="52"/>
      <c r="G194" s="52"/>
      <c r="I194" s="163"/>
    </row>
    <row r="195" spans="1:9" s="37" customFormat="1" ht="15.75">
      <c r="A195" s="381"/>
      <c r="C195" s="381"/>
      <c r="E195" s="52"/>
      <c r="G195" s="52"/>
      <c r="I195" s="163"/>
    </row>
    <row r="196" spans="1:9" s="37" customFormat="1" ht="15.75">
      <c r="A196" s="381"/>
      <c r="C196" s="381"/>
      <c r="E196" s="52"/>
      <c r="G196" s="52"/>
      <c r="I196" s="163"/>
    </row>
    <row r="197" spans="1:9" s="37" customFormat="1" ht="15.75">
      <c r="A197" s="381"/>
      <c r="C197" s="381"/>
      <c r="E197" s="52"/>
      <c r="G197" s="52"/>
      <c r="I197" s="163"/>
    </row>
    <row r="198" spans="1:9" s="37" customFormat="1" ht="15.75">
      <c r="A198" s="381"/>
      <c r="C198" s="381"/>
      <c r="E198" s="52"/>
      <c r="G198" s="52"/>
      <c r="I198" s="163"/>
    </row>
    <row r="199" spans="1:9" s="37" customFormat="1" ht="15.75">
      <c r="A199" s="381"/>
      <c r="C199" s="381"/>
      <c r="E199" s="52"/>
      <c r="G199" s="52"/>
      <c r="I199" s="163"/>
    </row>
    <row r="200" spans="1:9" s="37" customFormat="1" ht="15.75">
      <c r="A200" s="381"/>
      <c r="C200" s="381"/>
      <c r="E200" s="52"/>
      <c r="G200" s="52"/>
      <c r="I200" s="163"/>
    </row>
    <row r="201" spans="1:9" s="37" customFormat="1" ht="15.75">
      <c r="A201" s="381"/>
      <c r="C201" s="381"/>
      <c r="E201" s="52"/>
      <c r="G201" s="52"/>
      <c r="I201" s="163"/>
    </row>
    <row r="202" spans="1:9" s="37" customFormat="1" ht="15.75">
      <c r="A202" s="381"/>
      <c r="C202" s="381"/>
      <c r="E202" s="52"/>
      <c r="G202" s="52"/>
      <c r="I202" s="163"/>
    </row>
    <row r="203" spans="1:9" s="37" customFormat="1" ht="15.75">
      <c r="A203" s="381"/>
      <c r="C203" s="381"/>
      <c r="E203" s="52"/>
      <c r="G203" s="52"/>
      <c r="I203" s="163"/>
    </row>
    <row r="204" spans="1:9" s="37" customFormat="1" ht="15.75">
      <c r="A204" s="381"/>
      <c r="C204" s="381"/>
      <c r="E204" s="52"/>
      <c r="G204" s="52"/>
      <c r="I204" s="163"/>
    </row>
    <row r="205" spans="1:9" s="37" customFormat="1" ht="15.75">
      <c r="A205" s="381"/>
      <c r="C205" s="381"/>
      <c r="E205" s="52"/>
      <c r="G205" s="52"/>
      <c r="I205" s="163"/>
    </row>
    <row r="206" spans="1:9" s="37" customFormat="1" ht="15.75">
      <c r="A206" s="381"/>
      <c r="C206" s="381"/>
      <c r="E206" s="52"/>
      <c r="G206" s="52"/>
      <c r="I206" s="163"/>
    </row>
    <row r="207" spans="1:9" s="37" customFormat="1" ht="15.75">
      <c r="A207" s="381"/>
      <c r="C207" s="381"/>
      <c r="E207" s="52"/>
      <c r="G207" s="52"/>
      <c r="I207" s="163"/>
    </row>
    <row r="208" spans="1:9" s="37" customFormat="1" ht="15.75">
      <c r="A208" s="381"/>
      <c r="C208" s="381"/>
      <c r="E208" s="52"/>
      <c r="G208" s="52"/>
      <c r="I208" s="163"/>
    </row>
    <row r="209" spans="1:9" s="37" customFormat="1" ht="15.75">
      <c r="A209" s="381"/>
      <c r="C209" s="381"/>
      <c r="E209" s="52"/>
      <c r="G209" s="52"/>
      <c r="I209" s="163"/>
    </row>
    <row r="210" spans="1:9" s="37" customFormat="1" ht="15.75">
      <c r="A210" s="381"/>
      <c r="C210" s="381"/>
      <c r="E210" s="52"/>
      <c r="G210" s="52"/>
      <c r="I210" s="163"/>
    </row>
    <row r="211" spans="1:9" s="37" customFormat="1" ht="15.75">
      <c r="A211" s="381"/>
      <c r="C211" s="381"/>
      <c r="E211" s="52"/>
      <c r="G211" s="52"/>
      <c r="I211" s="163"/>
    </row>
    <row r="212" spans="1:9" s="37" customFormat="1" ht="15.75">
      <c r="A212" s="381"/>
      <c r="C212" s="381"/>
      <c r="E212" s="52"/>
      <c r="G212" s="52"/>
      <c r="I212" s="163"/>
    </row>
    <row r="213" spans="1:9" s="37" customFormat="1" ht="15.75">
      <c r="A213" s="381"/>
      <c r="C213" s="381"/>
      <c r="E213" s="52"/>
      <c r="G213" s="52"/>
      <c r="I213" s="163"/>
    </row>
    <row r="214" spans="1:9" s="37" customFormat="1" ht="15.75">
      <c r="A214" s="381"/>
      <c r="C214" s="381"/>
      <c r="E214" s="52"/>
      <c r="G214" s="52"/>
      <c r="I214" s="163"/>
    </row>
    <row r="215" spans="1:9" s="37" customFormat="1" ht="15.75">
      <c r="A215" s="381"/>
      <c r="C215" s="381"/>
      <c r="E215" s="52"/>
      <c r="G215" s="52"/>
      <c r="I215" s="163"/>
    </row>
  </sheetData>
  <mergeCells count="8">
    <mergeCell ref="E3:F3"/>
    <mergeCell ref="G3:H3"/>
    <mergeCell ref="I3:J3"/>
    <mergeCell ref="E1:F1"/>
    <mergeCell ref="G1:J1"/>
    <mergeCell ref="E2:F2"/>
    <mergeCell ref="G2:H2"/>
    <mergeCell ref="I2:J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Footer>&amp;L&amp;"Arial CE,Kurzíva"&amp;8DOKUMENTACE PRO PROVEDENÍ STAVBY 09/2006&amp;R&amp;"Arial CE,Kurzíva"&amp;8&amp;A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3"/>
  <dimension ref="A1:J33"/>
  <sheetViews>
    <sheetView workbookViewId="0" topLeftCell="A1">
      <selection activeCell="B12" sqref="B12"/>
    </sheetView>
  </sheetViews>
  <sheetFormatPr defaultColWidth="9.00390625" defaultRowHeight="12.75"/>
  <cols>
    <col min="1" max="1" width="9.125" style="485" customWidth="1"/>
    <col min="2" max="2" width="54.875" style="485" customWidth="1"/>
    <col min="3" max="5" width="0" style="485" hidden="1" customWidth="1"/>
    <col min="6" max="6" width="19.875" style="485" customWidth="1"/>
    <col min="7" max="7" width="9.00390625" style="485" hidden="1" customWidth="1"/>
    <col min="8" max="8" width="6.25390625" style="485" hidden="1" customWidth="1"/>
    <col min="9" max="9" width="5.00390625" style="485" hidden="1" customWidth="1"/>
    <col min="10" max="16384" width="9.125" style="485" customWidth="1"/>
  </cols>
  <sheetData>
    <row r="1" spans="1:10" ht="22.5" customHeight="1">
      <c r="A1" s="746" t="s">
        <v>717</v>
      </c>
      <c r="B1" s="747"/>
      <c r="C1" s="747"/>
      <c r="D1" s="747"/>
      <c r="E1" s="747"/>
      <c r="F1" s="748"/>
      <c r="G1" s="482"/>
      <c r="H1" s="482"/>
      <c r="I1" s="483"/>
      <c r="J1" s="484"/>
    </row>
    <row r="2" spans="1:10" ht="15" customHeight="1" thickBot="1">
      <c r="A2" s="486"/>
      <c r="B2" s="487"/>
      <c r="C2" s="487"/>
      <c r="D2" s="487"/>
      <c r="E2" s="487"/>
      <c r="F2" s="488" t="s">
        <v>718</v>
      </c>
      <c r="G2" s="489" t="s">
        <v>719</v>
      </c>
      <c r="H2" s="489" t="s">
        <v>720</v>
      </c>
      <c r="I2" s="490" t="s">
        <v>721</v>
      </c>
      <c r="J2" s="491"/>
    </row>
    <row r="3" spans="1:10" ht="15" customHeight="1">
      <c r="A3" s="492"/>
      <c r="B3" s="493"/>
      <c r="C3" s="493"/>
      <c r="D3" s="493"/>
      <c r="E3" s="493"/>
      <c r="F3" s="494"/>
      <c r="G3" s="495"/>
      <c r="H3" s="495"/>
      <c r="I3" s="496"/>
      <c r="J3" s="491"/>
    </row>
    <row r="4" spans="1:10" s="503" customFormat="1" ht="19.5" customHeight="1">
      <c r="A4" s="497" t="s">
        <v>761</v>
      </c>
      <c r="B4" s="498"/>
      <c r="C4" s="498"/>
      <c r="D4" s="498"/>
      <c r="E4" s="498"/>
      <c r="F4" s="499">
        <f>'STAVEBNÍ OBJEKT'!F295</f>
        <v>0</v>
      </c>
      <c r="G4" s="500"/>
      <c r="H4" s="500"/>
      <c r="I4" s="501"/>
      <c r="J4" s="502"/>
    </row>
    <row r="5" spans="1:10" s="503" customFormat="1" ht="19.5" customHeight="1">
      <c r="A5" s="497" t="s">
        <v>762</v>
      </c>
      <c r="B5" s="498"/>
      <c r="C5" s="498"/>
      <c r="D5" s="498"/>
      <c r="E5" s="498"/>
      <c r="F5" s="499">
        <f>'B3.1.VODOVODNÍ PŘÍPOJKA'!I43</f>
        <v>0</v>
      </c>
      <c r="G5" s="500"/>
      <c r="H5" s="500"/>
      <c r="I5" s="501"/>
      <c r="J5" s="502"/>
    </row>
    <row r="6" spans="1:10" s="503" customFormat="1" ht="19.5" customHeight="1">
      <c r="A6" s="497" t="s">
        <v>558</v>
      </c>
      <c r="B6" s="498"/>
      <c r="C6" s="498"/>
      <c r="D6" s="498"/>
      <c r="E6" s="498"/>
      <c r="F6" s="499">
        <f>'B3.2. VNITŘNÍ VODOVOD'!M54</f>
        <v>0</v>
      </c>
      <c r="G6" s="500"/>
      <c r="H6" s="500"/>
      <c r="I6" s="501"/>
      <c r="J6" s="502"/>
    </row>
    <row r="7" spans="1:10" s="503" customFormat="1" ht="19.5" customHeight="1">
      <c r="A7" s="497" t="s">
        <v>763</v>
      </c>
      <c r="B7" s="498"/>
      <c r="C7" s="498"/>
      <c r="D7" s="498"/>
      <c r="E7" s="498"/>
      <c r="F7" s="499">
        <f>'B3.3. KANALIZAČNÍ PŘÍPOJKA'!I28</f>
        <v>0</v>
      </c>
      <c r="G7" s="500"/>
      <c r="H7" s="500"/>
      <c r="I7" s="501"/>
      <c r="J7" s="502"/>
    </row>
    <row r="8" spans="1:10" s="503" customFormat="1" ht="19.5" customHeight="1">
      <c r="A8" s="497" t="s">
        <v>1340</v>
      </c>
      <c r="B8" s="498"/>
      <c r="C8" s="498"/>
      <c r="D8" s="498"/>
      <c r="E8" s="498"/>
      <c r="F8" s="499">
        <f>'B3.4. VNITŘNÍ KANALIZACE'!M57</f>
        <v>0</v>
      </c>
      <c r="G8" s="500"/>
      <c r="H8" s="500"/>
      <c r="I8" s="501"/>
      <c r="J8" s="502"/>
    </row>
    <row r="9" spans="1:10" s="503" customFormat="1" ht="19.5" customHeight="1">
      <c r="A9" s="497" t="s">
        <v>764</v>
      </c>
      <c r="B9" s="498"/>
      <c r="C9" s="498"/>
      <c r="D9" s="498"/>
      <c r="E9" s="498"/>
      <c r="F9" s="499">
        <f>'B3.5. DEŠŤOVÁ KANALIZACE'!I72</f>
        <v>0</v>
      </c>
      <c r="G9" s="500"/>
      <c r="H9" s="500"/>
      <c r="I9" s="501"/>
      <c r="J9" s="502"/>
    </row>
    <row r="10" spans="1:10" s="503" customFormat="1" ht="19.5" customHeight="1">
      <c r="A10" s="497" t="s">
        <v>765</v>
      </c>
      <c r="B10" s="498"/>
      <c r="C10" s="498"/>
      <c r="D10" s="498"/>
      <c r="E10" s="498"/>
      <c r="F10" s="499">
        <f>'B4. VYTÁPĚNÍ EL. AKUMULAČNÍ'!G58</f>
        <v>0</v>
      </c>
      <c r="G10" s="500"/>
      <c r="H10" s="500"/>
      <c r="I10" s="501"/>
      <c r="J10" s="502"/>
    </row>
    <row r="11" spans="1:10" s="503" customFormat="1" ht="19.5" customHeight="1">
      <c r="A11" s="497" t="s">
        <v>1329</v>
      </c>
      <c r="B11" s="498"/>
      <c r="C11" s="498"/>
      <c r="D11" s="498"/>
      <c r="E11" s="498"/>
      <c r="F11" s="499">
        <f>'B5.1. VZT'!J121</f>
        <v>0</v>
      </c>
      <c r="G11" s="500"/>
      <c r="H11" s="500"/>
      <c r="I11" s="501"/>
      <c r="J11" s="502"/>
    </row>
    <row r="12" spans="1:10" s="503" customFormat="1" ht="19.5" customHeight="1">
      <c r="A12" s="497" t="s">
        <v>766</v>
      </c>
      <c r="B12" s="498"/>
      <c r="C12" s="498"/>
      <c r="D12" s="498"/>
      <c r="E12" s="498"/>
      <c r="F12" s="499">
        <f>'B5.2. VZT CHLAZENÍ'!H111</f>
        <v>0</v>
      </c>
      <c r="G12" s="500"/>
      <c r="H12" s="500"/>
      <c r="I12" s="501"/>
      <c r="J12" s="502"/>
    </row>
    <row r="13" spans="1:10" s="503" customFormat="1" ht="19.5" customHeight="1">
      <c r="A13" s="497" t="s">
        <v>767</v>
      </c>
      <c r="B13" s="504"/>
      <c r="C13" s="504"/>
      <c r="D13" s="504"/>
      <c r="E13" s="504"/>
      <c r="F13" s="499">
        <f>'B6. MaR'!G60</f>
        <v>0</v>
      </c>
      <c r="G13" s="505"/>
      <c r="H13" s="505"/>
      <c r="I13" s="506"/>
      <c r="J13" s="507"/>
    </row>
    <row r="14" spans="1:10" s="503" customFormat="1" ht="19.5" customHeight="1">
      <c r="A14" s="497" t="s">
        <v>768</v>
      </c>
      <c r="B14" s="504"/>
      <c r="C14" s="504"/>
      <c r="D14" s="504"/>
      <c r="E14" s="504"/>
      <c r="F14" s="499">
        <f>'B.7. SILNOPROUD'!I111</f>
        <v>0</v>
      </c>
      <c r="G14" s="505"/>
      <c r="H14" s="505"/>
      <c r="I14" s="506"/>
      <c r="J14" s="507"/>
    </row>
    <row r="15" spans="1:10" s="503" customFormat="1" ht="19.5" customHeight="1">
      <c r="A15" s="497" t="s">
        <v>769</v>
      </c>
      <c r="B15" s="504"/>
      <c r="C15" s="504"/>
      <c r="D15" s="504"/>
      <c r="E15" s="504"/>
      <c r="F15" s="499">
        <f>'B8. EZS'!F22</f>
        <v>0</v>
      </c>
      <c r="G15" s="505"/>
      <c r="H15" s="505"/>
      <c r="I15" s="506"/>
      <c r="J15" s="507"/>
    </row>
    <row r="16" spans="1:10" s="503" customFormat="1" ht="19.5" customHeight="1">
      <c r="A16" s="497" t="s">
        <v>770</v>
      </c>
      <c r="B16" s="504"/>
      <c r="C16" s="504"/>
      <c r="D16" s="504"/>
      <c r="E16" s="504"/>
      <c r="F16" s="499">
        <f>'C1. TLAKOVÁ KANALIZACE'!I80</f>
        <v>0</v>
      </c>
      <c r="G16" s="505"/>
      <c r="H16" s="505"/>
      <c r="I16" s="506"/>
      <c r="J16" s="507"/>
    </row>
    <row r="17" spans="1:10" s="503" customFormat="1" ht="19.5" customHeight="1">
      <c r="A17" s="497" t="s">
        <v>771</v>
      </c>
      <c r="B17" s="504"/>
      <c r="C17" s="504"/>
      <c r="D17" s="504"/>
      <c r="E17" s="504"/>
      <c r="F17" s="499">
        <f>'C2. VEŘEJNÝ VODOVOD'!I55</f>
        <v>0</v>
      </c>
      <c r="G17" s="505"/>
      <c r="H17" s="505"/>
      <c r="I17" s="506"/>
      <c r="J17" s="507"/>
    </row>
    <row r="18" spans="1:10" s="503" customFormat="1" ht="19.5" customHeight="1">
      <c r="A18" s="497" t="s">
        <v>772</v>
      </c>
      <c r="B18" s="504"/>
      <c r="C18" s="504"/>
      <c r="D18" s="504"/>
      <c r="E18" s="504"/>
      <c r="F18" s="499">
        <f>'C3. DIO'!I22</f>
        <v>0</v>
      </c>
      <c r="G18" s="505"/>
      <c r="H18" s="505"/>
      <c r="I18" s="506"/>
      <c r="J18" s="507"/>
    </row>
    <row r="19" spans="1:10" s="503" customFormat="1" ht="19.5" customHeight="1">
      <c r="A19" s="497" t="s">
        <v>336</v>
      </c>
      <c r="B19" s="504"/>
      <c r="C19" s="504"/>
      <c r="D19" s="504"/>
      <c r="E19" s="504"/>
      <c r="F19" s="499">
        <f>'DEMOLICE A REGENERACE ÚZEMÍ'!F33</f>
        <v>0</v>
      </c>
      <c r="G19" s="505"/>
      <c r="H19" s="505"/>
      <c r="I19" s="506"/>
      <c r="J19" s="507"/>
    </row>
    <row r="20" spans="1:10" s="503" customFormat="1" ht="19.5" customHeight="1">
      <c r="A20" s="497" t="s">
        <v>1822</v>
      </c>
      <c r="B20" s="504"/>
      <c r="C20" s="504"/>
      <c r="D20" s="504"/>
      <c r="E20" s="504"/>
      <c r="F20" s="499">
        <f>SUM(F4:F19)</f>
        <v>0</v>
      </c>
      <c r="G20" s="505"/>
      <c r="H20" s="505"/>
      <c r="I20" s="506"/>
      <c r="J20" s="507"/>
    </row>
    <row r="21" spans="1:10" s="503" customFormat="1" ht="19.5" customHeight="1">
      <c r="A21" s="497" t="s">
        <v>1823</v>
      </c>
      <c r="B21" s="504"/>
      <c r="C21" s="504"/>
      <c r="D21" s="504"/>
      <c r="E21" s="504"/>
      <c r="F21" s="499">
        <f>PŘIRÁŽKY!F12</f>
        <v>0</v>
      </c>
      <c r="G21" s="505"/>
      <c r="H21" s="505"/>
      <c r="I21" s="506"/>
      <c r="J21" s="507"/>
    </row>
    <row r="22" spans="1:10" s="503" customFormat="1" ht="19.5" customHeight="1">
      <c r="A22" s="497" t="s">
        <v>778</v>
      </c>
      <c r="B22" s="504"/>
      <c r="C22" s="504"/>
      <c r="D22" s="504"/>
      <c r="E22" s="504"/>
      <c r="F22" s="499"/>
      <c r="G22" s="505"/>
      <c r="H22" s="505"/>
      <c r="I22" s="506"/>
      <c r="J22" s="507"/>
    </row>
    <row r="23" spans="1:10" s="503" customFormat="1" ht="19.5" customHeight="1">
      <c r="A23" s="497" t="s">
        <v>776</v>
      </c>
      <c r="B23" s="504"/>
      <c r="C23" s="504"/>
      <c r="D23" s="504"/>
      <c r="E23" s="504"/>
      <c r="F23" s="499"/>
      <c r="G23" s="505"/>
      <c r="H23" s="505"/>
      <c r="I23" s="506"/>
      <c r="J23" s="507"/>
    </row>
    <row r="24" spans="1:10" s="503" customFormat="1" ht="19.5" customHeight="1">
      <c r="A24" s="497" t="s">
        <v>777</v>
      </c>
      <c r="B24" s="504"/>
      <c r="C24" s="504"/>
      <c r="D24" s="504"/>
      <c r="E24" s="504"/>
      <c r="F24" s="499"/>
      <c r="G24" s="505"/>
      <c r="H24" s="505"/>
      <c r="I24" s="506"/>
      <c r="J24" s="507"/>
    </row>
    <row r="25" spans="1:10" s="503" customFormat="1" ht="19.5" customHeight="1">
      <c r="A25" s="497"/>
      <c r="B25" s="504"/>
      <c r="C25" s="504"/>
      <c r="D25" s="504"/>
      <c r="E25" s="504"/>
      <c r="F25" s="499"/>
      <c r="G25" s="505"/>
      <c r="H25" s="505"/>
      <c r="I25" s="506"/>
      <c r="J25" s="507"/>
    </row>
    <row r="26" spans="1:10" s="503" customFormat="1" ht="19.5" customHeight="1">
      <c r="A26" s="497"/>
      <c r="B26" s="504"/>
      <c r="C26" s="504"/>
      <c r="D26" s="504"/>
      <c r="E26" s="504"/>
      <c r="F26" s="499"/>
      <c r="G26" s="505"/>
      <c r="H26" s="505"/>
      <c r="I26" s="506"/>
      <c r="J26" s="502"/>
    </row>
    <row r="27" spans="1:10" ht="15.75" customHeight="1">
      <c r="A27" s="508"/>
      <c r="B27" s="509"/>
      <c r="C27" s="509"/>
      <c r="D27" s="509"/>
      <c r="E27" s="509"/>
      <c r="F27" s="510"/>
      <c r="G27" s="511"/>
      <c r="H27" s="511"/>
      <c r="I27" s="512"/>
      <c r="J27" s="491"/>
    </row>
    <row r="28" spans="1:10" ht="15.75" customHeight="1">
      <c r="A28" s="513" t="s">
        <v>102</v>
      </c>
      <c r="B28" s="509"/>
      <c r="C28" s="509"/>
      <c r="D28" s="509"/>
      <c r="E28" s="509"/>
      <c r="F28" s="547">
        <f>SUM(F20:F21)</f>
        <v>0</v>
      </c>
      <c r="G28" s="511"/>
      <c r="H28" s="511"/>
      <c r="I28" s="512"/>
      <c r="J28" s="491"/>
    </row>
    <row r="29" spans="1:10" ht="15.75" customHeight="1">
      <c r="A29" s="513"/>
      <c r="B29" s="509"/>
      <c r="C29" s="509"/>
      <c r="D29" s="509"/>
      <c r="E29" s="509"/>
      <c r="F29" s="547"/>
      <c r="G29" s="511"/>
      <c r="H29" s="511"/>
      <c r="I29" s="512"/>
      <c r="J29" s="491"/>
    </row>
    <row r="30" spans="1:10" ht="15.75" customHeight="1">
      <c r="A30" s="513" t="s">
        <v>1806</v>
      </c>
      <c r="B30" s="509"/>
      <c r="C30" s="509"/>
      <c r="D30" s="509"/>
      <c r="E30" s="509"/>
      <c r="F30" s="547">
        <f>F28*1.19-F28</f>
        <v>0</v>
      </c>
      <c r="G30" s="511"/>
      <c r="H30" s="511"/>
      <c r="I30" s="512"/>
      <c r="J30" s="491"/>
    </row>
    <row r="31" spans="1:10" ht="15.75" customHeight="1">
      <c r="A31" s="513"/>
      <c r="B31" s="509"/>
      <c r="C31" s="509"/>
      <c r="D31" s="509"/>
      <c r="E31" s="509"/>
      <c r="F31" s="547"/>
      <c r="G31" s="511"/>
      <c r="H31" s="511"/>
      <c r="I31" s="512"/>
      <c r="J31" s="491"/>
    </row>
    <row r="32" spans="1:10" ht="15.75" customHeight="1">
      <c r="A32" s="513" t="s">
        <v>1807</v>
      </c>
      <c r="B32" s="509"/>
      <c r="C32" s="509"/>
      <c r="D32" s="509"/>
      <c r="E32" s="509"/>
      <c r="F32" s="547">
        <f>SUM(F28:F30)</f>
        <v>0</v>
      </c>
      <c r="G32" s="511"/>
      <c r="H32" s="511"/>
      <c r="I32" s="512"/>
      <c r="J32" s="491"/>
    </row>
    <row r="33" spans="1:10" ht="15.75" customHeight="1" thickBot="1">
      <c r="A33" s="486"/>
      <c r="B33" s="487"/>
      <c r="C33" s="487"/>
      <c r="D33" s="487"/>
      <c r="E33" s="487"/>
      <c r="F33" s="514"/>
      <c r="G33" s="487"/>
      <c r="H33" s="487"/>
      <c r="I33" s="515"/>
      <c r="J33" s="491"/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 xml:space="preserve">&amp;L&amp;"Arial CE,Kurzíva"&amp;8DOKUMENTACE PRO PROVEDENÍ STAVBY 09/2006&amp;R&amp;"Arial CE,Kurzíva"&amp;8&amp;A  &amp;P/&amp;N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9"/>
  <dimension ref="A1:F12"/>
  <sheetViews>
    <sheetView workbookViewId="0" topLeftCell="A1">
      <selection activeCell="A18" sqref="A18"/>
    </sheetView>
  </sheetViews>
  <sheetFormatPr defaultColWidth="9.00390625" defaultRowHeight="12.75"/>
  <cols>
    <col min="1" max="1" width="43.625" style="693" customWidth="1"/>
    <col min="2" max="6" width="12.625" style="693" customWidth="1"/>
    <col min="7" max="16384" width="9.125" style="693" customWidth="1"/>
  </cols>
  <sheetData>
    <row r="1" spans="1:6" ht="13.5" thickBot="1">
      <c r="A1" s="714" t="s">
        <v>1808</v>
      </c>
      <c r="B1" s="715" t="s">
        <v>808</v>
      </c>
      <c r="C1" s="716" t="s">
        <v>1809</v>
      </c>
      <c r="D1" s="716" t="s">
        <v>1810</v>
      </c>
      <c r="E1" s="717" t="s">
        <v>1811</v>
      </c>
      <c r="F1" s="736" t="s">
        <v>102</v>
      </c>
    </row>
    <row r="2" spans="1:6" ht="16.5" customHeight="1">
      <c r="A2" s="718" t="s">
        <v>1812</v>
      </c>
      <c r="B2" s="719" t="s">
        <v>1813</v>
      </c>
      <c r="C2" s="720" t="s">
        <v>1814</v>
      </c>
      <c r="D2" s="721"/>
      <c r="E2" s="734">
        <f>REKAPITULACE!F20</f>
        <v>0</v>
      </c>
      <c r="F2" s="737">
        <f>IF($C2="VI",IF($B2="Kč",$D2,($D2/100)*$E2),"")</f>
        <v>0</v>
      </c>
    </row>
    <row r="3" spans="1:6" ht="16.5" customHeight="1">
      <c r="A3" s="722" t="s">
        <v>1815</v>
      </c>
      <c r="B3" s="723" t="s">
        <v>1813</v>
      </c>
      <c r="C3" s="724" t="s">
        <v>1814</v>
      </c>
      <c r="D3" s="725"/>
      <c r="E3" s="735">
        <f>REKAPITULACE!F20</f>
        <v>0</v>
      </c>
      <c r="F3" s="738">
        <f aca="true" t="shared" si="0" ref="F3:F11">IF(C3="VI",IF(B3="Kč",D3,(D3/100)*E3),"")</f>
        <v>0</v>
      </c>
    </row>
    <row r="4" spans="1:6" ht="16.5" customHeight="1">
      <c r="A4" s="722" t="s">
        <v>1816</v>
      </c>
      <c r="B4" s="723" t="s">
        <v>1813</v>
      </c>
      <c r="C4" s="724" t="s">
        <v>1814</v>
      </c>
      <c r="D4" s="725"/>
      <c r="E4" s="735">
        <f>REKAPITULACE!F20</f>
        <v>0</v>
      </c>
      <c r="F4" s="738">
        <f t="shared" si="0"/>
        <v>0</v>
      </c>
    </row>
    <row r="5" spans="1:6" ht="16.5" customHeight="1">
      <c r="A5" s="722" t="s">
        <v>1817</v>
      </c>
      <c r="B5" s="723" t="s">
        <v>322</v>
      </c>
      <c r="C5" s="724" t="s">
        <v>1814</v>
      </c>
      <c r="D5" s="725"/>
      <c r="E5" s="735"/>
      <c r="F5" s="738">
        <f t="shared" si="0"/>
        <v>0</v>
      </c>
    </row>
    <row r="6" spans="1:6" ht="16.5" customHeight="1">
      <c r="A6" s="722" t="s">
        <v>1818</v>
      </c>
      <c r="B6" s="723" t="s">
        <v>1813</v>
      </c>
      <c r="C6" s="724" t="s">
        <v>1819</v>
      </c>
      <c r="D6" s="725"/>
      <c r="E6" s="735">
        <f>REKAPITULACE!F20</f>
        <v>0</v>
      </c>
      <c r="F6" s="738">
        <f t="shared" si="0"/>
      </c>
    </row>
    <row r="7" spans="1:6" ht="16.5" customHeight="1">
      <c r="A7" s="722" t="s">
        <v>1820</v>
      </c>
      <c r="B7" s="723" t="s">
        <v>322</v>
      </c>
      <c r="C7" s="724" t="s">
        <v>1819</v>
      </c>
      <c r="D7" s="725"/>
      <c r="E7" s="726"/>
      <c r="F7" s="738">
        <f t="shared" si="0"/>
      </c>
    </row>
    <row r="8" spans="1:6" ht="16.5" customHeight="1">
      <c r="A8" s="722"/>
      <c r="B8" s="723"/>
      <c r="C8" s="724"/>
      <c r="D8" s="725"/>
      <c r="E8" s="726"/>
      <c r="F8" s="738">
        <f t="shared" si="0"/>
      </c>
    </row>
    <row r="9" spans="1:6" ht="16.5" customHeight="1">
      <c r="A9" s="722"/>
      <c r="B9" s="723"/>
      <c r="C9" s="724"/>
      <c r="D9" s="725"/>
      <c r="E9" s="726"/>
      <c r="F9" s="738">
        <f t="shared" si="0"/>
      </c>
    </row>
    <row r="10" spans="1:6" ht="16.5" customHeight="1">
      <c r="A10" s="722"/>
      <c r="B10" s="723"/>
      <c r="C10" s="724"/>
      <c r="D10" s="725"/>
      <c r="E10" s="726"/>
      <c r="F10" s="738">
        <f t="shared" si="0"/>
      </c>
    </row>
    <row r="11" spans="1:6" ht="16.5" customHeight="1" thickBot="1">
      <c r="A11" s="727"/>
      <c r="B11" s="728"/>
      <c r="C11" s="729"/>
      <c r="D11" s="730"/>
      <c r="E11" s="731"/>
      <c r="F11" s="738">
        <f t="shared" si="0"/>
      </c>
    </row>
    <row r="12" spans="1:6" ht="17.25" customHeight="1" thickBot="1">
      <c r="A12" s="732" t="s">
        <v>1821</v>
      </c>
      <c r="B12" s="733"/>
      <c r="C12" s="733"/>
      <c r="D12" s="733"/>
      <c r="E12" s="733"/>
      <c r="F12" s="739">
        <f>SUM(F2:F11)</f>
        <v>0</v>
      </c>
    </row>
  </sheetData>
  <dataValidations count="2">
    <dataValidation type="list" allowBlank="1" showInputMessage="1" showErrorMessage="1" sqref="B2:B11">
      <formula1>"%,Kč"</formula1>
    </dataValidation>
    <dataValidation type="list" allowBlank="1" showInputMessage="1" showErrorMessage="1" sqref="C2:C11">
      <formula1>"VI,XI"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Footer>&amp;L&amp;"Arial CE,Kurzíva"&amp;8DOKUMENTACE PRO PROVEDENÍ STAVBY 09/2006&amp;R&amp;"Arial CE,Kurzíva"&amp;8&amp;A  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N295"/>
  <sheetViews>
    <sheetView workbookViewId="0" topLeftCell="A246">
      <selection activeCell="F245" sqref="F245:F293"/>
    </sheetView>
  </sheetViews>
  <sheetFormatPr defaultColWidth="9.00390625" defaultRowHeight="12.75" outlineLevelRow="1"/>
  <cols>
    <col min="1" max="1" width="5.375" style="600" customWidth="1"/>
    <col min="2" max="2" width="12.25390625" style="552" customWidth="1"/>
    <col min="3" max="3" width="47.25390625" style="679" customWidth="1"/>
    <col min="4" max="4" width="6.125" style="552" customWidth="1"/>
    <col min="5" max="5" width="12.375" style="552" customWidth="1"/>
    <col min="6" max="8" width="15.75390625" style="552" customWidth="1"/>
    <col min="9" max="14" width="0" style="552" hidden="1" customWidth="1"/>
    <col min="15" max="16384" width="9.125" style="552" customWidth="1"/>
  </cols>
  <sheetData>
    <row r="1" spans="1:8" ht="15.75" thickBot="1">
      <c r="A1" s="752" t="s">
        <v>1015</v>
      </c>
      <c r="B1" s="753"/>
      <c r="C1" s="753"/>
      <c r="D1" s="753"/>
      <c r="E1" s="753"/>
      <c r="F1" s="753"/>
      <c r="G1" s="753"/>
      <c r="H1" s="753"/>
    </row>
    <row r="2" spans="1:8" ht="15">
      <c r="A2" s="553"/>
      <c r="B2" s="554" t="s">
        <v>92</v>
      </c>
      <c r="C2" s="740" t="s">
        <v>338</v>
      </c>
      <c r="D2" s="554" t="s">
        <v>339</v>
      </c>
      <c r="E2" s="555" t="s">
        <v>711</v>
      </c>
      <c r="F2" s="556"/>
      <c r="G2" s="557" t="s">
        <v>340</v>
      </c>
      <c r="H2" s="586"/>
    </row>
    <row r="3" spans="1:8" ht="30">
      <c r="A3" s="580" t="s">
        <v>806</v>
      </c>
      <c r="B3" s="581" t="s">
        <v>341</v>
      </c>
      <c r="C3" s="608"/>
      <c r="D3" s="581" t="s">
        <v>1100</v>
      </c>
      <c r="E3" s="583" t="s">
        <v>341</v>
      </c>
      <c r="F3" s="584" t="s">
        <v>342</v>
      </c>
      <c r="G3" s="585" t="s">
        <v>191</v>
      </c>
      <c r="H3" s="587" t="s">
        <v>398</v>
      </c>
    </row>
    <row r="4" spans="1:8" ht="15" outlineLevel="1">
      <c r="A4" s="593"/>
      <c r="B4" s="749" t="s">
        <v>343</v>
      </c>
      <c r="C4" s="750"/>
      <c r="D4" s="750"/>
      <c r="E4" s="750"/>
      <c r="F4" s="750"/>
      <c r="G4" s="750"/>
      <c r="H4" s="751"/>
    </row>
    <row r="5" spans="1:14" ht="30" outlineLevel="1">
      <c r="A5" s="594" t="s">
        <v>151</v>
      </c>
      <c r="B5" s="572" t="s">
        <v>1347</v>
      </c>
      <c r="C5" s="627" t="s">
        <v>1348</v>
      </c>
      <c r="D5" s="572" t="s">
        <v>1349</v>
      </c>
      <c r="E5" s="574">
        <v>30.74</v>
      </c>
      <c r="F5" s="575"/>
      <c r="G5" s="575">
        <f aca="true" t="shared" si="0" ref="G5:G21">IF(E5=0,,E5*F5*1)</f>
        <v>0</v>
      </c>
      <c r="H5" s="588"/>
      <c r="I5" s="552">
        <v>0</v>
      </c>
      <c r="N5" s="552" t="s">
        <v>1350</v>
      </c>
    </row>
    <row r="6" spans="1:14" ht="30" outlineLevel="1">
      <c r="A6" s="594" t="s">
        <v>560</v>
      </c>
      <c r="B6" s="572" t="s">
        <v>1351</v>
      </c>
      <c r="C6" s="627" t="s">
        <v>1352</v>
      </c>
      <c r="D6" s="572" t="s">
        <v>1349</v>
      </c>
      <c r="E6" s="574">
        <v>31.25</v>
      </c>
      <c r="F6" s="575"/>
      <c r="G6" s="575">
        <f t="shared" si="0"/>
        <v>0</v>
      </c>
      <c r="H6" s="588"/>
      <c r="I6" s="552">
        <v>0</v>
      </c>
      <c r="N6" s="552" t="s">
        <v>1353</v>
      </c>
    </row>
    <row r="7" spans="1:14" ht="32.25" customHeight="1" outlineLevel="1">
      <c r="A7" s="594" t="s">
        <v>561</v>
      </c>
      <c r="B7" s="572" t="s">
        <v>1354</v>
      </c>
      <c r="C7" s="627" t="s">
        <v>1355</v>
      </c>
      <c r="D7" s="572" t="s">
        <v>1349</v>
      </c>
      <c r="E7" s="574">
        <v>23.74</v>
      </c>
      <c r="F7" s="575"/>
      <c r="G7" s="575">
        <f t="shared" si="0"/>
        <v>0</v>
      </c>
      <c r="H7" s="588"/>
      <c r="I7" s="552">
        <v>0</v>
      </c>
      <c r="N7" s="552" t="s">
        <v>1356</v>
      </c>
    </row>
    <row r="8" spans="1:14" ht="45" outlineLevel="1">
      <c r="A8" s="594" t="s">
        <v>562</v>
      </c>
      <c r="B8" s="572" t="s">
        <v>1357</v>
      </c>
      <c r="C8" s="627" t="s">
        <v>1358</v>
      </c>
      <c r="D8" s="572" t="s">
        <v>1349</v>
      </c>
      <c r="E8" s="574">
        <v>17.69</v>
      </c>
      <c r="F8" s="575"/>
      <c r="G8" s="575">
        <f t="shared" si="0"/>
        <v>0</v>
      </c>
      <c r="H8" s="588"/>
      <c r="I8" s="552">
        <v>0</v>
      </c>
      <c r="N8" s="552" t="s">
        <v>1359</v>
      </c>
    </row>
    <row r="9" spans="1:14" ht="45" outlineLevel="1">
      <c r="A9" s="594" t="s">
        <v>563</v>
      </c>
      <c r="B9" s="572" t="s">
        <v>1360</v>
      </c>
      <c r="C9" s="627" t="s">
        <v>1361</v>
      </c>
      <c r="D9" s="572" t="s">
        <v>1349</v>
      </c>
      <c r="E9" s="574">
        <v>1.4</v>
      </c>
      <c r="F9" s="575"/>
      <c r="G9" s="575">
        <f t="shared" si="0"/>
        <v>0</v>
      </c>
      <c r="H9" s="588"/>
      <c r="I9" s="552">
        <v>0</v>
      </c>
      <c r="N9" s="552" t="s">
        <v>1362</v>
      </c>
    </row>
    <row r="10" spans="1:14" ht="15" outlineLevel="1">
      <c r="A10" s="594" t="s">
        <v>564</v>
      </c>
      <c r="B10" s="572" t="s">
        <v>1363</v>
      </c>
      <c r="C10" s="627" t="s">
        <v>1364</v>
      </c>
      <c r="D10" s="572" t="s">
        <v>1349</v>
      </c>
      <c r="E10" s="574">
        <v>16.45</v>
      </c>
      <c r="F10" s="575"/>
      <c r="G10" s="575">
        <f t="shared" si="0"/>
        <v>0</v>
      </c>
      <c r="H10" s="588"/>
      <c r="I10" s="552">
        <v>0</v>
      </c>
      <c r="N10" s="552" t="s">
        <v>1365</v>
      </c>
    </row>
    <row r="11" spans="1:14" ht="15" outlineLevel="1">
      <c r="A11" s="594" t="s">
        <v>565</v>
      </c>
      <c r="B11" s="572" t="s">
        <v>1366</v>
      </c>
      <c r="C11" s="627" t="s">
        <v>1367</v>
      </c>
      <c r="D11" s="572" t="s">
        <v>1349</v>
      </c>
      <c r="E11" s="574">
        <v>78.32</v>
      </c>
      <c r="F11" s="575"/>
      <c r="G11" s="575">
        <f t="shared" si="0"/>
        <v>0</v>
      </c>
      <c r="H11" s="588"/>
      <c r="I11" s="552">
        <v>0</v>
      </c>
      <c r="N11" s="552" t="s">
        <v>1368</v>
      </c>
    </row>
    <row r="12" spans="1:14" ht="15" outlineLevel="1">
      <c r="A12" s="594" t="s">
        <v>566</v>
      </c>
      <c r="B12" s="572" t="s">
        <v>1369</v>
      </c>
      <c r="C12" s="627" t="s">
        <v>1370</v>
      </c>
      <c r="D12" s="572" t="s">
        <v>1349</v>
      </c>
      <c r="E12" s="574">
        <v>78.32</v>
      </c>
      <c r="F12" s="575"/>
      <c r="G12" s="575">
        <f t="shared" si="0"/>
        <v>0</v>
      </c>
      <c r="H12" s="588"/>
      <c r="I12" s="552">
        <v>0</v>
      </c>
      <c r="N12" s="552" t="s">
        <v>1371</v>
      </c>
    </row>
    <row r="13" spans="1:14" ht="30" outlineLevel="1">
      <c r="A13" s="594" t="s">
        <v>567</v>
      </c>
      <c r="B13" s="572" t="s">
        <v>1372</v>
      </c>
      <c r="C13" s="627" t="s">
        <v>1373</v>
      </c>
      <c r="D13" s="572" t="s">
        <v>1349</v>
      </c>
      <c r="E13" s="574">
        <v>78.32</v>
      </c>
      <c r="F13" s="575"/>
      <c r="G13" s="575">
        <f t="shared" si="0"/>
        <v>0</v>
      </c>
      <c r="H13" s="588"/>
      <c r="I13" s="552">
        <v>0</v>
      </c>
      <c r="N13" s="552" t="s">
        <v>1374</v>
      </c>
    </row>
    <row r="14" spans="1:14" ht="30" outlineLevel="1">
      <c r="A14" s="594" t="s">
        <v>574</v>
      </c>
      <c r="B14" s="572" t="s">
        <v>1375</v>
      </c>
      <c r="C14" s="627" t="s">
        <v>1376</v>
      </c>
      <c r="D14" s="572" t="s">
        <v>1349</v>
      </c>
      <c r="E14" s="574">
        <v>19.21</v>
      </c>
      <c r="F14" s="575"/>
      <c r="G14" s="575">
        <f t="shared" si="0"/>
        <v>0</v>
      </c>
      <c r="H14" s="588"/>
      <c r="I14" s="552">
        <v>0</v>
      </c>
      <c r="N14" s="552" t="s">
        <v>482</v>
      </c>
    </row>
    <row r="15" spans="1:14" ht="30" outlineLevel="1">
      <c r="A15" s="594" t="s">
        <v>575</v>
      </c>
      <c r="B15" s="572" t="s">
        <v>483</v>
      </c>
      <c r="C15" s="627" t="s">
        <v>484</v>
      </c>
      <c r="D15" s="572" t="s">
        <v>1349</v>
      </c>
      <c r="E15" s="574">
        <v>23.74</v>
      </c>
      <c r="F15" s="575"/>
      <c r="G15" s="575">
        <f t="shared" si="0"/>
        <v>0</v>
      </c>
      <c r="H15" s="588"/>
      <c r="I15" s="552">
        <v>0</v>
      </c>
      <c r="N15" s="552" t="s">
        <v>485</v>
      </c>
    </row>
    <row r="16" spans="1:14" ht="15" outlineLevel="1">
      <c r="A16" s="594" t="s">
        <v>576</v>
      </c>
      <c r="B16" s="572" t="s">
        <v>486</v>
      </c>
      <c r="C16" s="627" t="s">
        <v>487</v>
      </c>
      <c r="D16" s="572" t="s">
        <v>488</v>
      </c>
      <c r="E16" s="574">
        <v>40.12</v>
      </c>
      <c r="F16" s="575"/>
      <c r="G16" s="575">
        <f t="shared" si="0"/>
        <v>0</v>
      </c>
      <c r="H16" s="588"/>
      <c r="I16" s="552">
        <v>0.06163</v>
      </c>
      <c r="N16" s="552" t="s">
        <v>489</v>
      </c>
    </row>
    <row r="17" spans="1:14" ht="15" outlineLevel="1">
      <c r="A17" s="594" t="s">
        <v>577</v>
      </c>
      <c r="B17" s="572" t="s">
        <v>490</v>
      </c>
      <c r="C17" s="627" t="s">
        <v>491</v>
      </c>
      <c r="D17" s="572" t="s">
        <v>488</v>
      </c>
      <c r="E17" s="574">
        <v>40.12</v>
      </c>
      <c r="F17" s="575"/>
      <c r="G17" s="575">
        <f t="shared" si="0"/>
        <v>0</v>
      </c>
      <c r="H17" s="588"/>
      <c r="I17" s="552">
        <v>0.00036</v>
      </c>
      <c r="N17" s="552" t="s">
        <v>492</v>
      </c>
    </row>
    <row r="18" spans="1:14" ht="45" outlineLevel="1">
      <c r="A18" s="594" t="s">
        <v>578</v>
      </c>
      <c r="B18" s="572" t="s">
        <v>493</v>
      </c>
      <c r="C18" s="627" t="s">
        <v>494</v>
      </c>
      <c r="D18" s="572" t="s">
        <v>488</v>
      </c>
      <c r="E18" s="574">
        <v>40.12</v>
      </c>
      <c r="F18" s="575"/>
      <c r="G18" s="575">
        <f t="shared" si="0"/>
        <v>0</v>
      </c>
      <c r="H18" s="588"/>
      <c r="I18" s="552">
        <v>0.2505</v>
      </c>
      <c r="N18" s="552" t="s">
        <v>495</v>
      </c>
    </row>
    <row r="19" spans="1:14" ht="15" outlineLevel="1">
      <c r="A19" s="594" t="s">
        <v>579</v>
      </c>
      <c r="B19" s="572" t="s">
        <v>496</v>
      </c>
      <c r="C19" s="627" t="s">
        <v>497</v>
      </c>
      <c r="D19" s="572" t="s">
        <v>488</v>
      </c>
      <c r="E19" s="574">
        <v>40.12</v>
      </c>
      <c r="F19" s="575"/>
      <c r="G19" s="575">
        <f t="shared" si="0"/>
        <v>0</v>
      </c>
      <c r="H19" s="588"/>
      <c r="I19" s="552">
        <v>0</v>
      </c>
      <c r="N19" s="552" t="s">
        <v>498</v>
      </c>
    </row>
    <row r="20" spans="1:14" ht="15" outlineLevel="1">
      <c r="A20" s="594" t="s">
        <v>580</v>
      </c>
      <c r="B20" s="572" t="s">
        <v>499</v>
      </c>
      <c r="C20" s="627" t="s">
        <v>500</v>
      </c>
      <c r="D20" s="572" t="s">
        <v>488</v>
      </c>
      <c r="E20" s="574">
        <v>40.12</v>
      </c>
      <c r="F20" s="575"/>
      <c r="G20" s="575">
        <f t="shared" si="0"/>
        <v>0</v>
      </c>
      <c r="H20" s="588"/>
      <c r="I20" s="552">
        <v>0.0835</v>
      </c>
      <c r="N20" s="552" t="s">
        <v>501</v>
      </c>
    </row>
    <row r="21" spans="1:14" ht="30" outlineLevel="1">
      <c r="A21" s="594" t="s">
        <v>581</v>
      </c>
      <c r="B21" s="572" t="s">
        <v>502</v>
      </c>
      <c r="C21" s="627" t="s">
        <v>503</v>
      </c>
      <c r="D21" s="572" t="s">
        <v>488</v>
      </c>
      <c r="E21" s="574">
        <v>41.04</v>
      </c>
      <c r="F21" s="575"/>
      <c r="G21" s="575">
        <f t="shared" si="0"/>
        <v>0</v>
      </c>
      <c r="H21" s="588"/>
      <c r="I21" s="552">
        <v>0.008</v>
      </c>
      <c r="N21" s="552" t="s">
        <v>504</v>
      </c>
    </row>
    <row r="22" spans="1:8" ht="15">
      <c r="A22" s="596"/>
      <c r="B22" s="576" t="s">
        <v>367</v>
      </c>
      <c r="C22" s="628"/>
      <c r="D22" s="576"/>
      <c r="E22" s="578"/>
      <c r="F22" s="579">
        <f>G22+H22</f>
        <v>0</v>
      </c>
      <c r="G22" s="579">
        <f>SUM(G5:G21)</f>
        <v>0</v>
      </c>
      <c r="H22" s="590">
        <f>SUM(H5:H21)</f>
        <v>0</v>
      </c>
    </row>
    <row r="23" spans="1:8" ht="15" outlineLevel="1">
      <c r="A23" s="593"/>
      <c r="B23" s="749" t="s">
        <v>505</v>
      </c>
      <c r="C23" s="750"/>
      <c r="D23" s="750"/>
      <c r="E23" s="750"/>
      <c r="F23" s="750"/>
      <c r="G23" s="750"/>
      <c r="H23" s="751"/>
    </row>
    <row r="24" spans="1:14" ht="45" outlineLevel="1">
      <c r="A24" s="594" t="s">
        <v>582</v>
      </c>
      <c r="B24" s="572" t="s">
        <v>506</v>
      </c>
      <c r="C24" s="627" t="s">
        <v>507</v>
      </c>
      <c r="D24" s="572" t="s">
        <v>1349</v>
      </c>
      <c r="E24" s="574">
        <v>32.37</v>
      </c>
      <c r="F24" s="575"/>
      <c r="G24" s="575">
        <f aca="true" t="shared" si="1" ref="G24:G32">IF(E24=0,,E24*F24*1)</f>
        <v>0</v>
      </c>
      <c r="H24" s="588"/>
      <c r="I24" s="552">
        <v>1.9397</v>
      </c>
      <c r="N24" s="552" t="s">
        <v>0</v>
      </c>
    </row>
    <row r="25" spans="1:14" ht="15" outlineLevel="1">
      <c r="A25" s="594" t="s">
        <v>583</v>
      </c>
      <c r="B25" s="572" t="s">
        <v>2</v>
      </c>
      <c r="C25" s="627" t="s">
        <v>3</v>
      </c>
      <c r="D25" s="572" t="s">
        <v>1349</v>
      </c>
      <c r="E25" s="574">
        <v>31.29</v>
      </c>
      <c r="F25" s="575"/>
      <c r="G25" s="575">
        <f t="shared" si="1"/>
        <v>0</v>
      </c>
      <c r="H25" s="588"/>
      <c r="I25" s="552">
        <v>2.48218</v>
      </c>
      <c r="N25" s="552" t="s">
        <v>4</v>
      </c>
    </row>
    <row r="26" spans="1:14" ht="30" outlineLevel="1">
      <c r="A26" s="594" t="s">
        <v>584</v>
      </c>
      <c r="B26" s="572" t="s">
        <v>5</v>
      </c>
      <c r="C26" s="627" t="s">
        <v>6</v>
      </c>
      <c r="D26" s="572" t="s">
        <v>1349</v>
      </c>
      <c r="E26" s="574">
        <v>6.27</v>
      </c>
      <c r="F26" s="575"/>
      <c r="G26" s="575">
        <f t="shared" si="1"/>
        <v>0</v>
      </c>
      <c r="H26" s="588"/>
      <c r="I26" s="552">
        <v>2.51631</v>
      </c>
      <c r="N26" s="552" t="s">
        <v>7</v>
      </c>
    </row>
    <row r="27" spans="1:14" ht="30" outlineLevel="1">
      <c r="A27" s="594" t="s">
        <v>585</v>
      </c>
      <c r="B27" s="572" t="s">
        <v>8</v>
      </c>
      <c r="C27" s="627" t="s">
        <v>9</v>
      </c>
      <c r="D27" s="572" t="s">
        <v>1349</v>
      </c>
      <c r="E27" s="574">
        <v>30.54</v>
      </c>
      <c r="F27" s="575"/>
      <c r="G27" s="575">
        <f t="shared" si="1"/>
        <v>0</v>
      </c>
      <c r="H27" s="588"/>
      <c r="I27" s="552">
        <v>2.51631</v>
      </c>
      <c r="N27" s="552" t="s">
        <v>10</v>
      </c>
    </row>
    <row r="28" spans="1:14" ht="30" outlineLevel="1">
      <c r="A28" s="594" t="s">
        <v>586</v>
      </c>
      <c r="B28" s="572" t="s">
        <v>11</v>
      </c>
      <c r="C28" s="627" t="s">
        <v>12</v>
      </c>
      <c r="D28" s="572" t="s">
        <v>1349</v>
      </c>
      <c r="E28" s="574">
        <v>29.46</v>
      </c>
      <c r="F28" s="575"/>
      <c r="G28" s="575">
        <f t="shared" si="1"/>
        <v>0</v>
      </c>
      <c r="H28" s="588"/>
      <c r="I28" s="552">
        <v>2.42804</v>
      </c>
      <c r="N28" s="552" t="s">
        <v>13</v>
      </c>
    </row>
    <row r="29" spans="1:14" ht="15" outlineLevel="1">
      <c r="A29" s="594" t="s">
        <v>587</v>
      </c>
      <c r="B29" s="572" t="s">
        <v>14</v>
      </c>
      <c r="C29" s="627" t="s">
        <v>15</v>
      </c>
      <c r="D29" s="572" t="s">
        <v>16</v>
      </c>
      <c r="E29" s="574">
        <v>76.36</v>
      </c>
      <c r="F29" s="575"/>
      <c r="G29" s="575">
        <f t="shared" si="1"/>
        <v>0</v>
      </c>
      <c r="H29" s="588"/>
      <c r="I29" s="552">
        <v>0.01023</v>
      </c>
      <c r="N29" s="552" t="s">
        <v>17</v>
      </c>
    </row>
    <row r="30" spans="1:14" ht="15" outlineLevel="1">
      <c r="A30" s="594" t="s">
        <v>588</v>
      </c>
      <c r="B30" s="572" t="s">
        <v>18</v>
      </c>
      <c r="C30" s="627" t="s">
        <v>19</v>
      </c>
      <c r="D30" s="572" t="s">
        <v>16</v>
      </c>
      <c r="E30" s="574">
        <v>76.36</v>
      </c>
      <c r="F30" s="575"/>
      <c r="G30" s="575">
        <f t="shared" si="1"/>
        <v>0</v>
      </c>
      <c r="H30" s="588"/>
      <c r="I30" s="552">
        <v>0</v>
      </c>
      <c r="N30" s="552" t="s">
        <v>20</v>
      </c>
    </row>
    <row r="31" spans="1:14" ht="15" outlineLevel="1">
      <c r="A31" s="594" t="s">
        <v>589</v>
      </c>
      <c r="B31" s="572" t="s">
        <v>21</v>
      </c>
      <c r="C31" s="627" t="s">
        <v>22</v>
      </c>
      <c r="D31" s="572" t="s">
        <v>23</v>
      </c>
      <c r="E31" s="574">
        <v>1.01</v>
      </c>
      <c r="F31" s="575"/>
      <c r="G31" s="575">
        <f t="shared" si="1"/>
        <v>0</v>
      </c>
      <c r="H31" s="588"/>
      <c r="I31" s="552">
        <v>1.00308</v>
      </c>
      <c r="N31" s="552" t="s">
        <v>24</v>
      </c>
    </row>
    <row r="32" spans="1:14" ht="30" outlineLevel="1">
      <c r="A32" s="594" t="s">
        <v>590</v>
      </c>
      <c r="B32" s="572" t="s">
        <v>25</v>
      </c>
      <c r="C32" s="627" t="s">
        <v>26</v>
      </c>
      <c r="D32" s="572" t="s">
        <v>23</v>
      </c>
      <c r="E32" s="574">
        <v>0.04</v>
      </c>
      <c r="F32" s="575"/>
      <c r="G32" s="575">
        <f t="shared" si="1"/>
        <v>0</v>
      </c>
      <c r="H32" s="588"/>
      <c r="I32" s="552">
        <v>1.053</v>
      </c>
      <c r="N32" s="552" t="s">
        <v>27</v>
      </c>
    </row>
    <row r="33" spans="1:8" ht="15">
      <c r="A33" s="596"/>
      <c r="B33" s="576" t="s">
        <v>28</v>
      </c>
      <c r="C33" s="628"/>
      <c r="D33" s="576"/>
      <c r="E33" s="578"/>
      <c r="F33" s="579">
        <f>G33+H33</f>
        <v>0</v>
      </c>
      <c r="G33" s="579">
        <f>SUM(G24:G32)</f>
        <v>0</v>
      </c>
      <c r="H33" s="590">
        <f>SUM(H24:H32)</f>
        <v>0</v>
      </c>
    </row>
    <row r="34" spans="1:8" ht="15" outlineLevel="1">
      <c r="A34" s="593"/>
      <c r="B34" s="749" t="s">
        <v>29</v>
      </c>
      <c r="C34" s="750"/>
      <c r="D34" s="750"/>
      <c r="E34" s="750"/>
      <c r="F34" s="750"/>
      <c r="G34" s="750"/>
      <c r="H34" s="751"/>
    </row>
    <row r="35" spans="1:14" ht="30" outlineLevel="1">
      <c r="A35" s="594" t="s">
        <v>591</v>
      </c>
      <c r="B35" s="572" t="s">
        <v>30</v>
      </c>
      <c r="C35" s="627" t="s">
        <v>31</v>
      </c>
      <c r="D35" s="572" t="s">
        <v>1349</v>
      </c>
      <c r="E35" s="574">
        <v>12.27</v>
      </c>
      <c r="F35" s="575"/>
      <c r="G35" s="575">
        <f aca="true" t="shared" si="2" ref="G35:G52">IF(E35=0,,E35*F35*1)</f>
        <v>0</v>
      </c>
      <c r="H35" s="588"/>
      <c r="I35" s="552">
        <v>1.06924</v>
      </c>
      <c r="N35" s="552" t="s">
        <v>32</v>
      </c>
    </row>
    <row r="36" spans="1:14" ht="30" outlineLevel="1">
      <c r="A36" s="594" t="s">
        <v>592</v>
      </c>
      <c r="B36" s="572" t="s">
        <v>33</v>
      </c>
      <c r="C36" s="627" t="s">
        <v>34</v>
      </c>
      <c r="D36" s="572" t="s">
        <v>16</v>
      </c>
      <c r="E36" s="574">
        <v>23.17</v>
      </c>
      <c r="F36" s="575"/>
      <c r="G36" s="575">
        <f t="shared" si="2"/>
        <v>0</v>
      </c>
      <c r="H36" s="588"/>
      <c r="I36" s="552">
        <v>0.30036</v>
      </c>
      <c r="N36" s="552" t="s">
        <v>35</v>
      </c>
    </row>
    <row r="37" spans="1:14" ht="15" outlineLevel="1">
      <c r="A37" s="594" t="s">
        <v>593</v>
      </c>
      <c r="B37" s="572" t="s">
        <v>36</v>
      </c>
      <c r="C37" s="627" t="s">
        <v>37</v>
      </c>
      <c r="D37" s="572" t="s">
        <v>1349</v>
      </c>
      <c r="E37" s="574">
        <v>1.06</v>
      </c>
      <c r="F37" s="575"/>
      <c r="G37" s="575">
        <f t="shared" si="2"/>
        <v>0</v>
      </c>
      <c r="H37" s="588"/>
      <c r="I37" s="552">
        <v>2.00112</v>
      </c>
      <c r="N37" s="552" t="s">
        <v>38</v>
      </c>
    </row>
    <row r="38" spans="1:14" ht="30" outlineLevel="1">
      <c r="A38" s="594" t="s">
        <v>594</v>
      </c>
      <c r="B38" s="572" t="s">
        <v>39</v>
      </c>
      <c r="C38" s="627" t="s">
        <v>40</v>
      </c>
      <c r="D38" s="572" t="s">
        <v>23</v>
      </c>
      <c r="E38" s="574">
        <v>0.17</v>
      </c>
      <c r="F38" s="575"/>
      <c r="G38" s="575">
        <f t="shared" si="2"/>
        <v>0</v>
      </c>
      <c r="H38" s="588"/>
      <c r="I38" s="552">
        <v>1.09</v>
      </c>
      <c r="N38" s="552" t="s">
        <v>41</v>
      </c>
    </row>
    <row r="39" spans="1:14" ht="30" outlineLevel="1">
      <c r="A39" s="594" t="s">
        <v>595</v>
      </c>
      <c r="B39" s="572" t="s">
        <v>42</v>
      </c>
      <c r="C39" s="627" t="s">
        <v>43</v>
      </c>
      <c r="D39" s="572" t="s">
        <v>23</v>
      </c>
      <c r="E39" s="574">
        <v>0.26</v>
      </c>
      <c r="F39" s="575"/>
      <c r="G39" s="575">
        <f t="shared" si="2"/>
        <v>0</v>
      </c>
      <c r="H39" s="588"/>
      <c r="I39" s="552">
        <v>1.09</v>
      </c>
      <c r="N39" s="552" t="s">
        <v>44</v>
      </c>
    </row>
    <row r="40" spans="1:14" ht="30" outlineLevel="1">
      <c r="A40" s="594" t="s">
        <v>596</v>
      </c>
      <c r="B40" s="572" t="s">
        <v>45</v>
      </c>
      <c r="C40" s="627" t="s">
        <v>46</v>
      </c>
      <c r="D40" s="572" t="s">
        <v>1349</v>
      </c>
      <c r="E40" s="574">
        <v>4.97</v>
      </c>
      <c r="F40" s="575"/>
      <c r="G40" s="575">
        <f t="shared" si="2"/>
        <v>0</v>
      </c>
      <c r="H40" s="588"/>
      <c r="I40" s="552">
        <v>2.42716</v>
      </c>
      <c r="N40" s="552" t="s">
        <v>47</v>
      </c>
    </row>
    <row r="41" spans="1:14" ht="15" outlineLevel="1">
      <c r="A41" s="594" t="s">
        <v>597</v>
      </c>
      <c r="B41" s="572" t="s">
        <v>48</v>
      </c>
      <c r="C41" s="627" t="s">
        <v>49</v>
      </c>
      <c r="D41" s="572" t="s">
        <v>16</v>
      </c>
      <c r="E41" s="574">
        <v>1.74</v>
      </c>
      <c r="F41" s="575"/>
      <c r="G41" s="575">
        <f t="shared" si="2"/>
        <v>0</v>
      </c>
      <c r="H41" s="588"/>
      <c r="I41" s="552">
        <v>0.00685</v>
      </c>
      <c r="N41" s="552" t="s">
        <v>548</v>
      </c>
    </row>
    <row r="42" spans="1:14" ht="15" outlineLevel="1">
      <c r="A42" s="594" t="s">
        <v>598</v>
      </c>
      <c r="B42" s="572" t="s">
        <v>549</v>
      </c>
      <c r="C42" s="627" t="s">
        <v>550</v>
      </c>
      <c r="D42" s="572" t="s">
        <v>16</v>
      </c>
      <c r="E42" s="574">
        <v>1.74</v>
      </c>
      <c r="F42" s="575"/>
      <c r="G42" s="575">
        <f t="shared" si="2"/>
        <v>0</v>
      </c>
      <c r="H42" s="588"/>
      <c r="I42" s="552">
        <v>0</v>
      </c>
      <c r="N42" s="552" t="s">
        <v>551</v>
      </c>
    </row>
    <row r="43" spans="1:14" ht="30" outlineLevel="1">
      <c r="A43" s="594" t="s">
        <v>599</v>
      </c>
      <c r="B43" s="572" t="s">
        <v>552</v>
      </c>
      <c r="C43" s="627" t="s">
        <v>553</v>
      </c>
      <c r="D43" s="572" t="s">
        <v>16</v>
      </c>
      <c r="E43" s="574">
        <v>48.88</v>
      </c>
      <c r="F43" s="575"/>
      <c r="G43" s="575">
        <f t="shared" si="2"/>
        <v>0</v>
      </c>
      <c r="H43" s="588"/>
      <c r="I43" s="552">
        <v>0.00566</v>
      </c>
      <c r="N43" s="552" t="s">
        <v>1825</v>
      </c>
    </row>
    <row r="44" spans="1:14" ht="15" outlineLevel="1">
      <c r="A44" s="594" t="s">
        <v>600</v>
      </c>
      <c r="B44" s="572" t="s">
        <v>1826</v>
      </c>
      <c r="C44" s="627" t="s">
        <v>1827</v>
      </c>
      <c r="D44" s="572" t="s">
        <v>16</v>
      </c>
      <c r="E44" s="574">
        <v>48.88</v>
      </c>
      <c r="F44" s="575"/>
      <c r="G44" s="575">
        <f t="shared" si="2"/>
        <v>0</v>
      </c>
      <c r="H44" s="588"/>
      <c r="I44" s="552">
        <v>0</v>
      </c>
      <c r="N44" s="552" t="s">
        <v>1828</v>
      </c>
    </row>
    <row r="45" spans="1:14" ht="30" outlineLevel="1">
      <c r="A45" s="594" t="s">
        <v>1627</v>
      </c>
      <c r="B45" s="572" t="s">
        <v>1829</v>
      </c>
      <c r="C45" s="627" t="s">
        <v>1830</v>
      </c>
      <c r="D45" s="572" t="s">
        <v>1831</v>
      </c>
      <c r="E45" s="574">
        <v>11</v>
      </c>
      <c r="F45" s="575"/>
      <c r="G45" s="575">
        <f t="shared" si="2"/>
        <v>0</v>
      </c>
      <c r="H45" s="588"/>
      <c r="I45" s="552">
        <v>0.00024</v>
      </c>
      <c r="N45" s="552" t="s">
        <v>1832</v>
      </c>
    </row>
    <row r="46" spans="1:14" ht="30" outlineLevel="1">
      <c r="A46" s="594" t="s">
        <v>1628</v>
      </c>
      <c r="B46" s="572" t="s">
        <v>1833</v>
      </c>
      <c r="C46" s="627" t="s">
        <v>1834</v>
      </c>
      <c r="D46" s="572" t="s">
        <v>1831</v>
      </c>
      <c r="E46" s="574">
        <v>11</v>
      </c>
      <c r="F46" s="575"/>
      <c r="G46" s="575">
        <f t="shared" si="2"/>
        <v>0</v>
      </c>
      <c r="H46" s="588"/>
      <c r="I46" s="552">
        <v>0.0002</v>
      </c>
      <c r="N46" s="552" t="s">
        <v>1835</v>
      </c>
    </row>
    <row r="47" spans="1:14" ht="45" outlineLevel="1">
      <c r="A47" s="594" t="s">
        <v>1629</v>
      </c>
      <c r="B47" s="572" t="s">
        <v>1836</v>
      </c>
      <c r="C47" s="627" t="s">
        <v>1837</v>
      </c>
      <c r="D47" s="572" t="s">
        <v>1831</v>
      </c>
      <c r="E47" s="574">
        <v>6</v>
      </c>
      <c r="F47" s="575"/>
      <c r="G47" s="575">
        <f t="shared" si="2"/>
        <v>0</v>
      </c>
      <c r="H47" s="588"/>
      <c r="I47" s="552">
        <v>0.0002</v>
      </c>
      <c r="N47" s="552" t="s">
        <v>1838</v>
      </c>
    </row>
    <row r="48" spans="1:14" ht="15" outlineLevel="1">
      <c r="A48" s="594" t="s">
        <v>1630</v>
      </c>
      <c r="B48" s="572" t="s">
        <v>1839</v>
      </c>
      <c r="C48" s="627" t="s">
        <v>1840</v>
      </c>
      <c r="D48" s="572" t="s">
        <v>23</v>
      </c>
      <c r="E48" s="574">
        <v>0.29</v>
      </c>
      <c r="F48" s="575"/>
      <c r="G48" s="575">
        <f t="shared" si="2"/>
        <v>0</v>
      </c>
      <c r="H48" s="588"/>
      <c r="I48" s="552">
        <v>1.05307</v>
      </c>
      <c r="N48" s="552" t="s">
        <v>1841</v>
      </c>
    </row>
    <row r="49" spans="1:14" ht="15" outlineLevel="1">
      <c r="A49" s="594" t="s">
        <v>1631</v>
      </c>
      <c r="B49" s="572" t="s">
        <v>1842</v>
      </c>
      <c r="C49" s="627" t="s">
        <v>1843</v>
      </c>
      <c r="D49" s="572" t="s">
        <v>16</v>
      </c>
      <c r="E49" s="574">
        <v>131.68</v>
      </c>
      <c r="F49" s="575"/>
      <c r="G49" s="575">
        <f t="shared" si="2"/>
        <v>0</v>
      </c>
      <c r="H49" s="588"/>
      <c r="I49" s="552">
        <v>0.04937</v>
      </c>
      <c r="N49" s="552" t="s">
        <v>1844</v>
      </c>
    </row>
    <row r="50" spans="1:14" ht="15" outlineLevel="1">
      <c r="A50" s="594" t="s">
        <v>1632</v>
      </c>
      <c r="B50" s="572" t="s">
        <v>1845</v>
      </c>
      <c r="C50" s="627" t="s">
        <v>1846</v>
      </c>
      <c r="D50" s="572" t="s">
        <v>16</v>
      </c>
      <c r="E50" s="574">
        <v>1.29</v>
      </c>
      <c r="F50" s="575"/>
      <c r="G50" s="575">
        <f t="shared" si="2"/>
        <v>0</v>
      </c>
      <c r="H50" s="588"/>
      <c r="I50" s="552">
        <v>0.04936</v>
      </c>
      <c r="N50" s="552" t="s">
        <v>1847</v>
      </c>
    </row>
    <row r="51" spans="1:14" ht="15" outlineLevel="1">
      <c r="A51" s="594" t="s">
        <v>1633</v>
      </c>
      <c r="B51" s="572" t="s">
        <v>1848</v>
      </c>
      <c r="C51" s="627" t="s">
        <v>1849</v>
      </c>
      <c r="D51" s="572" t="s">
        <v>16</v>
      </c>
      <c r="E51" s="574">
        <v>10.51</v>
      </c>
      <c r="F51" s="575"/>
      <c r="G51" s="575">
        <f t="shared" si="2"/>
        <v>0</v>
      </c>
      <c r="H51" s="588"/>
      <c r="I51" s="552">
        <v>0.05062</v>
      </c>
      <c r="N51" s="552" t="s">
        <v>1850</v>
      </c>
    </row>
    <row r="52" spans="1:14" ht="15" outlineLevel="1">
      <c r="A52" s="594" t="s">
        <v>1634</v>
      </c>
      <c r="B52" s="572" t="s">
        <v>1851</v>
      </c>
      <c r="C52" s="621" t="s">
        <v>1852</v>
      </c>
      <c r="D52" s="558" t="s">
        <v>16</v>
      </c>
      <c r="E52" s="559">
        <v>24.05</v>
      </c>
      <c r="F52" s="560"/>
      <c r="G52" s="560">
        <f t="shared" si="2"/>
        <v>0</v>
      </c>
      <c r="H52" s="589"/>
      <c r="I52" s="552">
        <v>0.05277</v>
      </c>
      <c r="N52" s="552" t="s">
        <v>1853</v>
      </c>
    </row>
    <row r="53" spans="1:8" ht="15" outlineLevel="1">
      <c r="A53" s="594"/>
      <c r="B53" s="619"/>
      <c r="C53" s="671" t="s">
        <v>1428</v>
      </c>
      <c r="D53" s="617"/>
      <c r="E53" s="618"/>
      <c r="F53" s="629"/>
      <c r="G53" s="629"/>
      <c r="H53" s="680"/>
    </row>
    <row r="54" spans="1:8" ht="15" outlineLevel="1">
      <c r="A54" s="594"/>
      <c r="B54" s="619"/>
      <c r="C54" s="620" t="s">
        <v>1434</v>
      </c>
      <c r="D54" s="617"/>
      <c r="E54" s="618"/>
      <c r="F54" s="629"/>
      <c r="G54" s="629"/>
      <c r="H54" s="680"/>
    </row>
    <row r="55" spans="1:8" ht="30" outlineLevel="1">
      <c r="A55" s="594" t="s">
        <v>1635</v>
      </c>
      <c r="B55" s="572" t="s">
        <v>1467</v>
      </c>
      <c r="C55" s="623" t="s">
        <v>1474</v>
      </c>
      <c r="D55" s="622" t="s">
        <v>1120</v>
      </c>
      <c r="E55" s="624">
        <f aca="true" t="shared" si="3" ref="E55:E61">19.42+8.7+19.243+21.7</f>
        <v>69.063</v>
      </c>
      <c r="F55" s="625"/>
      <c r="G55" s="560">
        <f aca="true" t="shared" si="4" ref="G55:G73">IF(E55=0,,E55*F55*1)</f>
        <v>0</v>
      </c>
      <c r="H55" s="681"/>
    </row>
    <row r="56" spans="1:8" ht="30" outlineLevel="1">
      <c r="A56" s="594" t="s">
        <v>1636</v>
      </c>
      <c r="B56" s="572" t="s">
        <v>1468</v>
      </c>
      <c r="C56" s="627" t="s">
        <v>1463</v>
      </c>
      <c r="D56" s="572" t="s">
        <v>1120</v>
      </c>
      <c r="E56" s="624">
        <f t="shared" si="3"/>
        <v>69.063</v>
      </c>
      <c r="F56" s="575"/>
      <c r="G56" s="560">
        <f t="shared" si="4"/>
        <v>0</v>
      </c>
      <c r="H56" s="588"/>
    </row>
    <row r="57" spans="1:8" ht="15" outlineLevel="1">
      <c r="A57" s="594" t="s">
        <v>1637</v>
      </c>
      <c r="B57" s="572" t="s">
        <v>1469</v>
      </c>
      <c r="C57" s="627" t="s">
        <v>1464</v>
      </c>
      <c r="D57" s="572" t="s">
        <v>1120</v>
      </c>
      <c r="E57" s="624">
        <f t="shared" si="3"/>
        <v>69.063</v>
      </c>
      <c r="F57" s="575"/>
      <c r="G57" s="560">
        <f t="shared" si="4"/>
        <v>0</v>
      </c>
      <c r="H57" s="588"/>
    </row>
    <row r="58" spans="1:8" ht="15" outlineLevel="1">
      <c r="A58" s="594" t="s">
        <v>1638</v>
      </c>
      <c r="B58" s="572" t="s">
        <v>1470</v>
      </c>
      <c r="C58" s="627" t="s">
        <v>1465</v>
      </c>
      <c r="D58" s="572" t="s">
        <v>1120</v>
      </c>
      <c r="E58" s="624">
        <f t="shared" si="3"/>
        <v>69.063</v>
      </c>
      <c r="F58" s="575"/>
      <c r="G58" s="560">
        <f t="shared" si="4"/>
        <v>0</v>
      </c>
      <c r="H58" s="588"/>
    </row>
    <row r="59" spans="1:8" ht="30" outlineLevel="1">
      <c r="A59" s="594" t="s">
        <v>1639</v>
      </c>
      <c r="B59" s="572" t="s">
        <v>1471</v>
      </c>
      <c r="C59" s="627" t="s">
        <v>1466</v>
      </c>
      <c r="D59" s="572" t="s">
        <v>1120</v>
      </c>
      <c r="E59" s="624">
        <f t="shared" si="3"/>
        <v>69.063</v>
      </c>
      <c r="F59" s="575"/>
      <c r="G59" s="575">
        <f t="shared" si="4"/>
        <v>0</v>
      </c>
      <c r="H59" s="588"/>
    </row>
    <row r="60" spans="1:8" ht="15" outlineLevel="1">
      <c r="A60" s="594" t="s">
        <v>1640</v>
      </c>
      <c r="B60" s="572" t="s">
        <v>1472</v>
      </c>
      <c r="C60" s="627" t="s">
        <v>1436</v>
      </c>
      <c r="D60" s="572" t="s">
        <v>1120</v>
      </c>
      <c r="E60" s="624">
        <f t="shared" si="3"/>
        <v>69.063</v>
      </c>
      <c r="F60" s="575"/>
      <c r="G60" s="575">
        <f t="shared" si="4"/>
        <v>0</v>
      </c>
      <c r="H60" s="588"/>
    </row>
    <row r="61" spans="1:8" ht="15" outlineLevel="1">
      <c r="A61" s="594" t="s">
        <v>1641</v>
      </c>
      <c r="B61" s="572" t="s">
        <v>1473</v>
      </c>
      <c r="C61" s="621" t="s">
        <v>1475</v>
      </c>
      <c r="D61" s="558" t="s">
        <v>1120</v>
      </c>
      <c r="E61" s="624">
        <f t="shared" si="3"/>
        <v>69.063</v>
      </c>
      <c r="F61" s="560"/>
      <c r="G61" s="560">
        <f t="shared" si="4"/>
        <v>0</v>
      </c>
      <c r="H61" s="589"/>
    </row>
    <row r="62" spans="1:8" ht="15" outlineLevel="1">
      <c r="A62" s="594"/>
      <c r="B62" s="619"/>
      <c r="C62" s="620" t="s">
        <v>1437</v>
      </c>
      <c r="D62" s="617"/>
      <c r="E62" s="618"/>
      <c r="F62" s="629"/>
      <c r="G62" s="629"/>
      <c r="H62" s="680"/>
    </row>
    <row r="63" spans="1:8" ht="15" outlineLevel="1">
      <c r="A63" s="594" t="s">
        <v>1642</v>
      </c>
      <c r="B63" s="572" t="s">
        <v>1477</v>
      </c>
      <c r="C63" s="621" t="s">
        <v>1475</v>
      </c>
      <c r="D63" s="572" t="s">
        <v>1120</v>
      </c>
      <c r="E63" s="624">
        <f aca="true" t="shared" si="5" ref="E63:E69">2.194*18.753+26.629+12.47+12.3</f>
        <v>92.543082</v>
      </c>
      <c r="F63" s="625"/>
      <c r="G63" s="560">
        <f t="shared" si="4"/>
        <v>0</v>
      </c>
      <c r="H63" s="681"/>
    </row>
    <row r="64" spans="1:8" ht="15" outlineLevel="1">
      <c r="A64" s="594" t="s">
        <v>1643</v>
      </c>
      <c r="B64" s="572" t="s">
        <v>1478</v>
      </c>
      <c r="C64" s="627" t="s">
        <v>1435</v>
      </c>
      <c r="D64" s="572" t="s">
        <v>1120</v>
      </c>
      <c r="E64" s="624">
        <f t="shared" si="5"/>
        <v>92.543082</v>
      </c>
      <c r="F64" s="575"/>
      <c r="G64" s="575">
        <f t="shared" si="4"/>
        <v>0</v>
      </c>
      <c r="H64" s="588"/>
    </row>
    <row r="65" spans="1:8" ht="15" outlineLevel="1">
      <c r="A65" s="594" t="s">
        <v>1644</v>
      </c>
      <c r="B65" s="572" t="s">
        <v>1479</v>
      </c>
      <c r="C65" s="627" t="s">
        <v>1464</v>
      </c>
      <c r="D65" s="572" t="s">
        <v>1120</v>
      </c>
      <c r="E65" s="624">
        <f t="shared" si="5"/>
        <v>92.543082</v>
      </c>
      <c r="F65" s="575"/>
      <c r="G65" s="575">
        <f t="shared" si="4"/>
        <v>0</v>
      </c>
      <c r="H65" s="588"/>
    </row>
    <row r="66" spans="1:8" ht="15" outlineLevel="1">
      <c r="A66" s="594" t="s">
        <v>1645</v>
      </c>
      <c r="B66" s="572" t="s">
        <v>1480</v>
      </c>
      <c r="C66" s="627" t="s">
        <v>472</v>
      </c>
      <c r="D66" s="572" t="s">
        <v>1120</v>
      </c>
      <c r="E66" s="624">
        <f t="shared" si="5"/>
        <v>92.543082</v>
      </c>
      <c r="F66" s="575"/>
      <c r="G66" s="575">
        <f t="shared" si="4"/>
        <v>0</v>
      </c>
      <c r="H66" s="588"/>
    </row>
    <row r="67" spans="1:8" ht="30" outlineLevel="1">
      <c r="A67" s="594" t="s">
        <v>1646</v>
      </c>
      <c r="B67" s="572" t="s">
        <v>1481</v>
      </c>
      <c r="C67" s="627" t="s">
        <v>1466</v>
      </c>
      <c r="D67" s="572" t="s">
        <v>1120</v>
      </c>
      <c r="E67" s="624">
        <f t="shared" si="5"/>
        <v>92.543082</v>
      </c>
      <c r="F67" s="575"/>
      <c r="G67" s="575">
        <f t="shared" si="4"/>
        <v>0</v>
      </c>
      <c r="H67" s="588"/>
    </row>
    <row r="68" spans="1:8" ht="15" outlineLevel="1">
      <c r="A68" s="594" t="s">
        <v>1647</v>
      </c>
      <c r="B68" s="572" t="s">
        <v>1482</v>
      </c>
      <c r="C68" s="627" t="s">
        <v>1436</v>
      </c>
      <c r="D68" s="572" t="s">
        <v>1120</v>
      </c>
      <c r="E68" s="624">
        <f t="shared" si="5"/>
        <v>92.543082</v>
      </c>
      <c r="F68" s="575"/>
      <c r="G68" s="575">
        <f t="shared" si="4"/>
        <v>0</v>
      </c>
      <c r="H68" s="588"/>
    </row>
    <row r="69" spans="1:8" ht="15" outlineLevel="1">
      <c r="A69" s="594" t="s">
        <v>1648</v>
      </c>
      <c r="B69" s="572" t="s">
        <v>1483</v>
      </c>
      <c r="C69" s="621" t="s">
        <v>1475</v>
      </c>
      <c r="D69" s="558" t="s">
        <v>1120</v>
      </c>
      <c r="E69" s="624">
        <f t="shared" si="5"/>
        <v>92.543082</v>
      </c>
      <c r="F69" s="560"/>
      <c r="G69" s="560">
        <f t="shared" si="4"/>
        <v>0</v>
      </c>
      <c r="H69" s="589"/>
    </row>
    <row r="70" spans="1:8" ht="15" outlineLevel="1">
      <c r="A70" s="594"/>
      <c r="B70" s="619"/>
      <c r="C70" s="620" t="s">
        <v>1486</v>
      </c>
      <c r="D70" s="617"/>
      <c r="E70" s="618"/>
      <c r="F70" s="629"/>
      <c r="G70" s="629"/>
      <c r="H70" s="680"/>
    </row>
    <row r="71" spans="1:8" ht="30" outlineLevel="1">
      <c r="A71" s="594" t="s">
        <v>1649</v>
      </c>
      <c r="B71" s="572" t="s">
        <v>1484</v>
      </c>
      <c r="C71" s="623" t="s">
        <v>1476</v>
      </c>
      <c r="D71" s="622" t="s">
        <v>1120</v>
      </c>
      <c r="E71" s="624">
        <f>(13.44+10.346+4*0.16)*0.88</f>
        <v>21.494880000000002</v>
      </c>
      <c r="F71" s="625"/>
      <c r="G71" s="560">
        <f t="shared" si="4"/>
        <v>0</v>
      </c>
      <c r="H71" s="681"/>
    </row>
    <row r="72" spans="1:8" ht="15" outlineLevel="1">
      <c r="A72" s="594" t="s">
        <v>1650</v>
      </c>
      <c r="B72" s="572" t="s">
        <v>1485</v>
      </c>
      <c r="C72" s="627" t="s">
        <v>1438</v>
      </c>
      <c r="D72" s="572" t="s">
        <v>1120</v>
      </c>
      <c r="E72" s="624">
        <f>(13.44+10.346)*1.1</f>
        <v>26.164600000000004</v>
      </c>
      <c r="F72" s="575"/>
      <c r="G72" s="560">
        <f>IF(E72=0,,E72*F72*1)</f>
        <v>0</v>
      </c>
      <c r="H72" s="588"/>
    </row>
    <row r="73" spans="1:8" ht="15" outlineLevel="1">
      <c r="A73" s="594" t="s">
        <v>1651</v>
      </c>
      <c r="B73" s="572" t="s">
        <v>1621</v>
      </c>
      <c r="C73" s="627" t="s">
        <v>1622</v>
      </c>
      <c r="D73" s="572" t="s">
        <v>352</v>
      </c>
      <c r="E73" s="624">
        <v>1</v>
      </c>
      <c r="F73" s="575"/>
      <c r="G73" s="560">
        <f t="shared" si="4"/>
        <v>0</v>
      </c>
      <c r="H73" s="588"/>
    </row>
    <row r="74" spans="1:8" ht="15">
      <c r="A74" s="596"/>
      <c r="B74" s="576" t="s">
        <v>1854</v>
      </c>
      <c r="C74" s="628"/>
      <c r="D74" s="576"/>
      <c r="E74" s="578"/>
      <c r="F74" s="579">
        <f>G74+H74</f>
        <v>0</v>
      </c>
      <c r="G74" s="579">
        <f>SUM(G35:G73)</f>
        <v>0</v>
      </c>
      <c r="H74" s="590">
        <f>SUM(H35:H73)</f>
        <v>0</v>
      </c>
    </row>
    <row r="75" spans="1:8" ht="15" outlineLevel="1">
      <c r="A75" s="593"/>
      <c r="B75" s="749" t="s">
        <v>1855</v>
      </c>
      <c r="C75" s="750"/>
      <c r="D75" s="750"/>
      <c r="E75" s="750"/>
      <c r="F75" s="750"/>
      <c r="G75" s="750"/>
      <c r="H75" s="751"/>
    </row>
    <row r="76" spans="1:14" ht="19.5" customHeight="1" outlineLevel="1">
      <c r="A76" s="594" t="s">
        <v>1652</v>
      </c>
      <c r="B76" s="572" t="s">
        <v>1856</v>
      </c>
      <c r="C76" s="627" t="s">
        <v>1857</v>
      </c>
      <c r="D76" s="572" t="s">
        <v>1349</v>
      </c>
      <c r="E76" s="574">
        <v>11.25</v>
      </c>
      <c r="F76" s="575"/>
      <c r="G76" s="575">
        <f>IF(E76=0,,E76*F76*1)</f>
        <v>0</v>
      </c>
      <c r="H76" s="588"/>
      <c r="I76" s="552">
        <v>2.45747</v>
      </c>
      <c r="N76" s="552" t="s">
        <v>1858</v>
      </c>
    </row>
    <row r="77" spans="1:14" ht="30" outlineLevel="1">
      <c r="A77" s="594" t="s">
        <v>1653</v>
      </c>
      <c r="B77" s="572" t="s">
        <v>1859</v>
      </c>
      <c r="C77" s="627" t="s">
        <v>1860</v>
      </c>
      <c r="D77" s="572" t="s">
        <v>16</v>
      </c>
      <c r="E77" s="574">
        <v>150</v>
      </c>
      <c r="F77" s="575"/>
      <c r="G77" s="575">
        <f>IF(E77=0,,E77*F77*1)</f>
        <v>0</v>
      </c>
      <c r="H77" s="588"/>
      <c r="I77" s="552">
        <v>0.01318</v>
      </c>
      <c r="N77" s="552" t="s">
        <v>1861</v>
      </c>
    </row>
    <row r="78" spans="1:14" ht="30" outlineLevel="1">
      <c r="A78" s="594" t="s">
        <v>1654</v>
      </c>
      <c r="B78" s="572" t="s">
        <v>1862</v>
      </c>
      <c r="C78" s="627" t="s">
        <v>1863</v>
      </c>
      <c r="D78" s="572" t="s">
        <v>488</v>
      </c>
      <c r="E78" s="574">
        <v>64.68</v>
      </c>
      <c r="F78" s="575"/>
      <c r="G78" s="575">
        <f>IF(E78=0,,E78*F78*1)</f>
        <v>0</v>
      </c>
      <c r="H78" s="588"/>
      <c r="I78" s="552">
        <v>0.21672</v>
      </c>
      <c r="N78" s="552" t="s">
        <v>1864</v>
      </c>
    </row>
    <row r="79" spans="1:14" ht="30" outlineLevel="1">
      <c r="A79" s="594" t="s">
        <v>1655</v>
      </c>
      <c r="B79" s="572" t="s">
        <v>1865</v>
      </c>
      <c r="C79" s="627" t="s">
        <v>1866</v>
      </c>
      <c r="D79" s="572" t="s">
        <v>23</v>
      </c>
      <c r="E79" s="574">
        <v>0.66</v>
      </c>
      <c r="F79" s="575"/>
      <c r="G79" s="575">
        <f>IF(E79=0,,E79*F79*1)</f>
        <v>0</v>
      </c>
      <c r="H79" s="588"/>
      <c r="I79" s="552">
        <v>1.05306</v>
      </c>
      <c r="N79" s="552" t="s">
        <v>1867</v>
      </c>
    </row>
    <row r="80" spans="1:14" ht="60" outlineLevel="1">
      <c r="A80" s="594" t="s">
        <v>1656</v>
      </c>
      <c r="B80" s="572" t="s">
        <v>1868</v>
      </c>
      <c r="C80" s="627" t="s">
        <v>1869</v>
      </c>
      <c r="D80" s="572" t="s">
        <v>23</v>
      </c>
      <c r="E80" s="574">
        <v>3.43</v>
      </c>
      <c r="F80" s="575"/>
      <c r="G80" s="575">
        <f>IF(E80=0,,E80*F80*1)</f>
        <v>0</v>
      </c>
      <c r="H80" s="588"/>
      <c r="I80" s="552">
        <v>0.01709</v>
      </c>
      <c r="N80" s="552" t="s">
        <v>1870</v>
      </c>
    </row>
    <row r="81" spans="1:14" ht="15" outlineLevel="1">
      <c r="A81" s="594" t="s">
        <v>361</v>
      </c>
      <c r="B81" s="572">
        <v>1348081000</v>
      </c>
      <c r="C81" s="627" t="s">
        <v>1871</v>
      </c>
      <c r="D81" s="572" t="s">
        <v>23</v>
      </c>
      <c r="E81" s="574">
        <v>0.49</v>
      </c>
      <c r="F81" s="575"/>
      <c r="G81" s="575"/>
      <c r="H81" s="588">
        <f>IF(E81=0,,E81*F81*1)</f>
        <v>0</v>
      </c>
      <c r="I81" s="552">
        <v>1</v>
      </c>
      <c r="N81" s="552" t="s">
        <v>957</v>
      </c>
    </row>
    <row r="82" spans="1:14" ht="45" outlineLevel="1">
      <c r="A82" s="594" t="s">
        <v>361</v>
      </c>
      <c r="B82" s="572">
        <v>1348081001</v>
      </c>
      <c r="C82" s="627" t="s">
        <v>958</v>
      </c>
      <c r="D82" s="572" t="s">
        <v>23</v>
      </c>
      <c r="E82" s="574">
        <v>0.15</v>
      </c>
      <c r="F82" s="575"/>
      <c r="G82" s="575"/>
      <c r="H82" s="588">
        <f>IF(E82=0,,E82*F82*1)</f>
        <v>0</v>
      </c>
      <c r="I82" s="552">
        <v>1</v>
      </c>
      <c r="N82" s="552" t="s">
        <v>959</v>
      </c>
    </row>
    <row r="83" spans="1:14" ht="45" outlineLevel="1">
      <c r="A83" s="594" t="s">
        <v>1657</v>
      </c>
      <c r="B83" s="572" t="s">
        <v>960</v>
      </c>
      <c r="C83" s="627" t="s">
        <v>961</v>
      </c>
      <c r="D83" s="572" t="s">
        <v>23</v>
      </c>
      <c r="E83" s="574">
        <v>10.29</v>
      </c>
      <c r="F83" s="575"/>
      <c r="G83" s="575">
        <f>IF(E83=0,,E83*F83*1)</f>
        <v>0</v>
      </c>
      <c r="H83" s="588"/>
      <c r="I83" s="552">
        <v>1</v>
      </c>
      <c r="N83" s="552" t="s">
        <v>962</v>
      </c>
    </row>
    <row r="84" spans="1:14" ht="15" outlineLevel="1">
      <c r="A84" s="594" t="s">
        <v>1658</v>
      </c>
      <c r="B84" s="572" t="s">
        <v>963</v>
      </c>
      <c r="C84" s="621" t="s">
        <v>964</v>
      </c>
      <c r="D84" s="558" t="s">
        <v>16</v>
      </c>
      <c r="E84" s="559">
        <v>105.15</v>
      </c>
      <c r="F84" s="560"/>
      <c r="G84" s="560">
        <f>IF(E84=0,,E84*F84*1)</f>
        <v>0</v>
      </c>
      <c r="H84" s="589"/>
      <c r="I84" s="552">
        <v>0.01639</v>
      </c>
      <c r="N84" s="552" t="s">
        <v>965</v>
      </c>
    </row>
    <row r="85" spans="1:8" ht="15" outlineLevel="1">
      <c r="A85" s="594"/>
      <c r="B85" s="619"/>
      <c r="C85" s="670" t="s">
        <v>1439</v>
      </c>
      <c r="D85" s="617"/>
      <c r="E85" s="618"/>
      <c r="F85" s="629"/>
      <c r="G85" s="629"/>
      <c r="H85" s="680"/>
    </row>
    <row r="86" spans="1:8" ht="15" outlineLevel="1">
      <c r="A86" s="594"/>
      <c r="B86" s="619"/>
      <c r="C86" s="620" t="s">
        <v>1487</v>
      </c>
      <c r="D86" s="617"/>
      <c r="E86" s="618"/>
      <c r="F86" s="629"/>
      <c r="G86" s="629"/>
      <c r="H86" s="680"/>
    </row>
    <row r="87" spans="1:8" ht="15" outlineLevel="1">
      <c r="A87" s="594" t="s">
        <v>1659</v>
      </c>
      <c r="B87" s="572" t="s">
        <v>1489</v>
      </c>
      <c r="C87" s="623" t="s">
        <v>1440</v>
      </c>
      <c r="D87" s="558" t="s">
        <v>16</v>
      </c>
      <c r="E87" s="624">
        <v>186.485</v>
      </c>
      <c r="F87" s="625"/>
      <c r="G87" s="625">
        <f aca="true" t="shared" si="6" ref="G87:G104">IF(E87=0,,E87*F87*1)</f>
        <v>0</v>
      </c>
      <c r="H87" s="681"/>
    </row>
    <row r="88" spans="1:8" ht="15" outlineLevel="1">
      <c r="A88" s="594" t="s">
        <v>1660</v>
      </c>
      <c r="B88" s="572" t="s">
        <v>1490</v>
      </c>
      <c r="C88" s="627" t="s">
        <v>1441</v>
      </c>
      <c r="D88" s="558" t="s">
        <v>16</v>
      </c>
      <c r="E88" s="624">
        <v>186.485</v>
      </c>
      <c r="F88" s="575"/>
      <c r="G88" s="625">
        <f t="shared" si="6"/>
        <v>0</v>
      </c>
      <c r="H88" s="588"/>
    </row>
    <row r="89" spans="1:8" ht="15" outlineLevel="1">
      <c r="A89" s="594" t="s">
        <v>1661</v>
      </c>
      <c r="B89" s="572" t="s">
        <v>1491</v>
      </c>
      <c r="C89" s="627" t="s">
        <v>1460</v>
      </c>
      <c r="D89" s="558" t="s">
        <v>1120</v>
      </c>
      <c r="E89" s="624">
        <v>186.485</v>
      </c>
      <c r="F89" s="575"/>
      <c r="G89" s="625">
        <f t="shared" si="6"/>
        <v>0</v>
      </c>
      <c r="H89" s="588"/>
    </row>
    <row r="90" spans="1:8" ht="15" outlineLevel="1">
      <c r="A90" s="594" t="s">
        <v>1662</v>
      </c>
      <c r="B90" s="572" t="s">
        <v>1492</v>
      </c>
      <c r="C90" s="627" t="s">
        <v>1435</v>
      </c>
      <c r="D90" s="572" t="s">
        <v>1120</v>
      </c>
      <c r="E90" s="574">
        <v>186.485</v>
      </c>
      <c r="F90" s="575"/>
      <c r="G90" s="575">
        <f t="shared" si="6"/>
        <v>0</v>
      </c>
      <c r="H90" s="588"/>
    </row>
    <row r="91" spans="1:8" ht="30" outlineLevel="1">
      <c r="A91" s="594" t="s">
        <v>1663</v>
      </c>
      <c r="B91" s="572" t="s">
        <v>1493</v>
      </c>
      <c r="C91" s="627" t="s">
        <v>1442</v>
      </c>
      <c r="D91" s="572" t="s">
        <v>1120</v>
      </c>
      <c r="E91" s="574">
        <v>186.485</v>
      </c>
      <c r="F91" s="575"/>
      <c r="G91" s="575">
        <f t="shared" si="6"/>
        <v>0</v>
      </c>
      <c r="H91" s="588"/>
    </row>
    <row r="92" spans="1:8" ht="15" outlineLevel="1">
      <c r="A92" s="594" t="s">
        <v>1664</v>
      </c>
      <c r="B92" s="572" t="s">
        <v>1494</v>
      </c>
      <c r="C92" s="627" t="s">
        <v>1461</v>
      </c>
      <c r="D92" s="558" t="s">
        <v>1120</v>
      </c>
      <c r="E92" s="624">
        <v>186.485</v>
      </c>
      <c r="F92" s="575"/>
      <c r="G92" s="575">
        <f t="shared" si="6"/>
        <v>0</v>
      </c>
      <c r="H92" s="588"/>
    </row>
    <row r="93" spans="1:8" ht="30" outlineLevel="1">
      <c r="A93" s="594" t="s">
        <v>1665</v>
      </c>
      <c r="B93" s="572" t="s">
        <v>1495</v>
      </c>
      <c r="C93" s="627" t="s">
        <v>1462</v>
      </c>
      <c r="D93" s="558" t="s">
        <v>1120</v>
      </c>
      <c r="E93" s="574">
        <v>186.49</v>
      </c>
      <c r="F93" s="575"/>
      <c r="G93" s="575">
        <f t="shared" si="6"/>
        <v>0</v>
      </c>
      <c r="H93" s="588"/>
    </row>
    <row r="94" spans="1:8" ht="30" outlineLevel="1">
      <c r="A94" s="594" t="s">
        <v>1666</v>
      </c>
      <c r="B94" s="572" t="s">
        <v>1496</v>
      </c>
      <c r="C94" s="627" t="s">
        <v>1443</v>
      </c>
      <c r="D94" s="558" t="s">
        <v>1120</v>
      </c>
      <c r="E94" s="574">
        <v>186.49</v>
      </c>
      <c r="F94" s="575"/>
      <c r="G94" s="575">
        <f t="shared" si="6"/>
        <v>0</v>
      </c>
      <c r="H94" s="588"/>
    </row>
    <row r="95" spans="1:8" ht="15" outlineLevel="1">
      <c r="A95" s="594" t="s">
        <v>1667</v>
      </c>
      <c r="B95" s="572" t="s">
        <v>1497</v>
      </c>
      <c r="C95" s="627" t="s">
        <v>1436</v>
      </c>
      <c r="D95" s="558" t="s">
        <v>1120</v>
      </c>
      <c r="E95" s="574">
        <v>186.49</v>
      </c>
      <c r="F95" s="575"/>
      <c r="G95" s="575">
        <f t="shared" si="6"/>
        <v>0</v>
      </c>
      <c r="H95" s="588"/>
    </row>
    <row r="96" spans="1:8" ht="15" outlineLevel="1">
      <c r="A96" s="594" t="s">
        <v>1668</v>
      </c>
      <c r="B96" s="572" t="s">
        <v>1498</v>
      </c>
      <c r="C96" s="621" t="s">
        <v>1444</v>
      </c>
      <c r="D96" s="558" t="s">
        <v>1120</v>
      </c>
      <c r="E96" s="559">
        <v>186.49</v>
      </c>
      <c r="F96" s="560"/>
      <c r="G96" s="575">
        <f t="shared" si="6"/>
        <v>0</v>
      </c>
      <c r="H96" s="589"/>
    </row>
    <row r="97" spans="1:8" ht="15" outlineLevel="1">
      <c r="A97" s="594"/>
      <c r="B97" s="572"/>
      <c r="C97" s="620" t="s">
        <v>1488</v>
      </c>
      <c r="D97" s="617"/>
      <c r="E97" s="618"/>
      <c r="F97" s="629"/>
      <c r="G97" s="629"/>
      <c r="H97" s="680"/>
    </row>
    <row r="98" spans="1:8" ht="15" outlineLevel="1">
      <c r="A98" s="594" t="s">
        <v>1669</v>
      </c>
      <c r="B98" s="572" t="s">
        <v>1499</v>
      </c>
      <c r="C98" s="623" t="s">
        <v>1440</v>
      </c>
      <c r="D98" s="558" t="s">
        <v>1120</v>
      </c>
      <c r="E98" s="624">
        <v>12.05</v>
      </c>
      <c r="F98" s="625"/>
      <c r="G98" s="575">
        <f t="shared" si="6"/>
        <v>0</v>
      </c>
      <c r="H98" s="681"/>
    </row>
    <row r="99" spans="1:8" ht="15" outlineLevel="1">
      <c r="A99" s="594" t="s">
        <v>1670</v>
      </c>
      <c r="B99" s="572" t="s">
        <v>1500</v>
      </c>
      <c r="C99" s="627" t="s">
        <v>1441</v>
      </c>
      <c r="D99" s="558" t="s">
        <v>1120</v>
      </c>
      <c r="E99" s="624">
        <v>12.05</v>
      </c>
      <c r="F99" s="575"/>
      <c r="G99" s="575">
        <f t="shared" si="6"/>
        <v>0</v>
      </c>
      <c r="H99" s="588"/>
    </row>
    <row r="100" spans="1:8" ht="30" outlineLevel="1">
      <c r="A100" s="594" t="s">
        <v>1671</v>
      </c>
      <c r="B100" s="572" t="s">
        <v>1501</v>
      </c>
      <c r="C100" s="627" t="s">
        <v>1442</v>
      </c>
      <c r="D100" s="558" t="s">
        <v>1120</v>
      </c>
      <c r="E100" s="624">
        <v>12.05</v>
      </c>
      <c r="F100" s="575"/>
      <c r="G100" s="575">
        <f t="shared" si="6"/>
        <v>0</v>
      </c>
      <c r="H100" s="588"/>
    </row>
    <row r="101" spans="1:8" ht="15" outlineLevel="1">
      <c r="A101" s="594" t="s">
        <v>1672</v>
      </c>
      <c r="B101" s="572" t="s">
        <v>1502</v>
      </c>
      <c r="C101" s="627" t="s">
        <v>473</v>
      </c>
      <c r="D101" s="558" t="s">
        <v>1120</v>
      </c>
      <c r="E101" s="624">
        <v>12.05</v>
      </c>
      <c r="F101" s="575"/>
      <c r="G101" s="575">
        <f t="shared" si="6"/>
        <v>0</v>
      </c>
      <c r="H101" s="588"/>
    </row>
    <row r="102" spans="1:8" ht="15" outlineLevel="1">
      <c r="A102" s="594" t="s">
        <v>1673</v>
      </c>
      <c r="B102" s="572" t="s">
        <v>1503</v>
      </c>
      <c r="C102" s="627" t="s">
        <v>1445</v>
      </c>
      <c r="D102" s="572" t="s">
        <v>1349</v>
      </c>
      <c r="E102" s="574">
        <f>3.25*2*0.12*0.14</f>
        <v>0.10920000000000002</v>
      </c>
      <c r="F102" s="575"/>
      <c r="G102" s="575">
        <f t="shared" si="6"/>
        <v>0</v>
      </c>
      <c r="H102" s="588"/>
    </row>
    <row r="103" spans="1:8" ht="15" outlineLevel="1">
      <c r="A103" s="594" t="s">
        <v>1674</v>
      </c>
      <c r="B103" s="572" t="s">
        <v>1504</v>
      </c>
      <c r="C103" s="627" t="s">
        <v>1447</v>
      </c>
      <c r="D103" s="558" t="s">
        <v>1120</v>
      </c>
      <c r="E103" s="574">
        <v>3.95</v>
      </c>
      <c r="F103" s="575"/>
      <c r="G103" s="575">
        <f t="shared" si="6"/>
        <v>0</v>
      </c>
      <c r="H103" s="588"/>
    </row>
    <row r="104" spans="1:8" ht="15" outlineLevel="1">
      <c r="A104" s="594" t="s">
        <v>1675</v>
      </c>
      <c r="B104" s="572" t="s">
        <v>1505</v>
      </c>
      <c r="C104" s="627" t="s">
        <v>1446</v>
      </c>
      <c r="D104" s="558" t="s">
        <v>1120</v>
      </c>
      <c r="E104" s="574">
        <v>3.95</v>
      </c>
      <c r="F104" s="575"/>
      <c r="G104" s="575">
        <f t="shared" si="6"/>
        <v>0</v>
      </c>
      <c r="H104" s="588"/>
    </row>
    <row r="105" spans="1:8" ht="15">
      <c r="A105" s="596"/>
      <c r="B105" s="576" t="s">
        <v>966</v>
      </c>
      <c r="C105" s="628"/>
      <c r="D105" s="576"/>
      <c r="E105" s="578"/>
      <c r="F105" s="579">
        <f>G105+H105</f>
        <v>0</v>
      </c>
      <c r="G105" s="579">
        <f>SUM(G76:G104)</f>
        <v>0</v>
      </c>
      <c r="H105" s="590">
        <f>SUM(H76:H104)</f>
        <v>0</v>
      </c>
    </row>
    <row r="106" spans="1:8" ht="15" outlineLevel="1">
      <c r="A106" s="593"/>
      <c r="B106" s="601" t="s">
        <v>1004</v>
      </c>
      <c r="C106" s="609"/>
      <c r="D106" s="610"/>
      <c r="E106" s="611"/>
      <c r="F106" s="612"/>
      <c r="G106" s="612"/>
      <c r="H106" s="613"/>
    </row>
    <row r="107" spans="1:8" ht="15" outlineLevel="1">
      <c r="A107" s="594" t="s">
        <v>1676</v>
      </c>
      <c r="B107" s="572" t="s">
        <v>1005</v>
      </c>
      <c r="C107" s="573" t="s">
        <v>1506</v>
      </c>
      <c r="D107" s="603" t="s">
        <v>16</v>
      </c>
      <c r="E107" s="574">
        <v>22.752</v>
      </c>
      <c r="F107" s="575"/>
      <c r="G107" s="560">
        <f aca="true" t="shared" si="7" ref="G107:G115">IF(E107=0,,E107*F107*1)</f>
        <v>0</v>
      </c>
      <c r="H107" s="588"/>
    </row>
    <row r="108" spans="1:8" ht="15" outlineLevel="1">
      <c r="A108" s="594"/>
      <c r="B108" s="572"/>
      <c r="C108" s="620" t="s">
        <v>1007</v>
      </c>
      <c r="D108" s="741"/>
      <c r="E108" s="618"/>
      <c r="F108" s="742"/>
      <c r="G108" s="742"/>
      <c r="H108" s="743"/>
    </row>
    <row r="109" spans="1:8" ht="15" outlineLevel="1">
      <c r="A109" s="594" t="s">
        <v>1677</v>
      </c>
      <c r="B109" s="572" t="s">
        <v>1016</v>
      </c>
      <c r="C109" s="573" t="s">
        <v>1008</v>
      </c>
      <c r="D109" s="603" t="s">
        <v>16</v>
      </c>
      <c r="E109" s="574">
        <v>270.984</v>
      </c>
      <c r="F109" s="575"/>
      <c r="G109" s="560">
        <f t="shared" si="7"/>
        <v>0</v>
      </c>
      <c r="H109" s="588"/>
    </row>
    <row r="110" spans="1:8" ht="15" outlineLevel="1">
      <c r="A110" s="594" t="s">
        <v>1678</v>
      </c>
      <c r="B110" s="572" t="s">
        <v>1017</v>
      </c>
      <c r="C110" s="573" t="s">
        <v>1011</v>
      </c>
      <c r="D110" s="603" t="s">
        <v>16</v>
      </c>
      <c r="E110" s="574">
        <v>270.984</v>
      </c>
      <c r="F110" s="575"/>
      <c r="G110" s="560">
        <f t="shared" si="7"/>
        <v>0</v>
      </c>
      <c r="H110" s="588"/>
    </row>
    <row r="111" spans="1:8" ht="15" outlineLevel="1">
      <c r="A111" s="594" t="s">
        <v>1679</v>
      </c>
      <c r="B111" s="572" t="s">
        <v>1018</v>
      </c>
      <c r="C111" s="573" t="s">
        <v>1012</v>
      </c>
      <c r="D111" s="603" t="s">
        <v>16</v>
      </c>
      <c r="E111" s="574">
        <v>270.984</v>
      </c>
      <c r="F111" s="575"/>
      <c r="G111" s="560">
        <f t="shared" si="7"/>
        <v>0</v>
      </c>
      <c r="H111" s="588"/>
    </row>
    <row r="112" spans="1:8" ht="15" outlineLevel="1">
      <c r="A112" s="594"/>
      <c r="B112" s="572"/>
      <c r="C112" s="620" t="s">
        <v>1009</v>
      </c>
      <c r="D112" s="741"/>
      <c r="E112" s="618"/>
      <c r="F112" s="742"/>
      <c r="G112" s="742"/>
      <c r="H112" s="743"/>
    </row>
    <row r="113" spans="1:8" ht="15" outlineLevel="1">
      <c r="A113" s="594" t="s">
        <v>1680</v>
      </c>
      <c r="B113" s="572" t="s">
        <v>1019</v>
      </c>
      <c r="C113" s="573" t="s">
        <v>1010</v>
      </c>
      <c r="D113" s="603" t="s">
        <v>16</v>
      </c>
      <c r="E113" s="574">
        <v>293.234</v>
      </c>
      <c r="F113" s="614"/>
      <c r="G113" s="575">
        <f t="shared" si="7"/>
        <v>0</v>
      </c>
      <c r="H113" s="682"/>
    </row>
    <row r="114" spans="1:8" ht="15" outlineLevel="1">
      <c r="A114" s="594" t="s">
        <v>1681</v>
      </c>
      <c r="B114" s="572" t="s">
        <v>1020</v>
      </c>
      <c r="C114" s="573" t="s">
        <v>1013</v>
      </c>
      <c r="D114" s="603" t="s">
        <v>16</v>
      </c>
      <c r="E114" s="574">
        <v>293.234</v>
      </c>
      <c r="F114" s="614"/>
      <c r="G114" s="575">
        <f t="shared" si="7"/>
        <v>0</v>
      </c>
      <c r="H114" s="682"/>
    </row>
    <row r="115" spans="1:8" ht="15" outlineLevel="1">
      <c r="A115" s="594" t="s">
        <v>1682</v>
      </c>
      <c r="B115" s="572" t="s">
        <v>1021</v>
      </c>
      <c r="C115" s="573" t="s">
        <v>1014</v>
      </c>
      <c r="D115" s="603" t="s">
        <v>16</v>
      </c>
      <c r="E115" s="574">
        <v>293.234</v>
      </c>
      <c r="F115" s="614"/>
      <c r="G115" s="560">
        <f t="shared" si="7"/>
        <v>0</v>
      </c>
      <c r="H115" s="682"/>
    </row>
    <row r="116" spans="1:8" ht="15">
      <c r="A116" s="596"/>
      <c r="B116" s="576" t="s">
        <v>1006</v>
      </c>
      <c r="C116" s="577"/>
      <c r="D116" s="605"/>
      <c r="E116" s="578"/>
      <c r="F116" s="615">
        <f>G116+H116</f>
        <v>0</v>
      </c>
      <c r="G116" s="615">
        <f>SUM(G107:G115)</f>
        <v>0</v>
      </c>
      <c r="H116" s="616">
        <f>SUM(H107:H115)</f>
        <v>0</v>
      </c>
    </row>
    <row r="117" spans="1:8" ht="15" outlineLevel="1">
      <c r="A117" s="593"/>
      <c r="B117" s="749" t="s">
        <v>1429</v>
      </c>
      <c r="C117" s="750"/>
      <c r="D117" s="750"/>
      <c r="E117" s="750"/>
      <c r="F117" s="750"/>
      <c r="G117" s="750"/>
      <c r="H117" s="751"/>
    </row>
    <row r="118" spans="1:14" ht="30" outlineLevel="1">
      <c r="A118" s="594" t="s">
        <v>1683</v>
      </c>
      <c r="B118" s="572" t="s">
        <v>967</v>
      </c>
      <c r="C118" s="627" t="s">
        <v>968</v>
      </c>
      <c r="D118" s="572" t="s">
        <v>16</v>
      </c>
      <c r="E118" s="574">
        <v>3.1</v>
      </c>
      <c r="F118" s="575"/>
      <c r="G118" s="575">
        <f aca="true" t="shared" si="8" ref="G118:G123">IF(E118=0,,E118*F118*1)</f>
        <v>0</v>
      </c>
      <c r="H118" s="588"/>
      <c r="I118" s="552">
        <v>0.10712</v>
      </c>
      <c r="N118" s="552" t="s">
        <v>969</v>
      </c>
    </row>
    <row r="119" spans="1:14" ht="60" outlineLevel="1">
      <c r="A119" s="594" t="s">
        <v>1684</v>
      </c>
      <c r="B119" s="572" t="s">
        <v>970</v>
      </c>
      <c r="C119" s="627" t="s">
        <v>971</v>
      </c>
      <c r="D119" s="572" t="s">
        <v>16</v>
      </c>
      <c r="E119" s="574">
        <v>256.27</v>
      </c>
      <c r="F119" s="575"/>
      <c r="G119" s="575">
        <f t="shared" si="8"/>
        <v>0</v>
      </c>
      <c r="H119" s="588"/>
      <c r="I119" s="552">
        <v>0.05395</v>
      </c>
      <c r="N119" s="552" t="s">
        <v>972</v>
      </c>
    </row>
    <row r="120" spans="1:14" ht="30" outlineLevel="1">
      <c r="A120" s="594" t="s">
        <v>1685</v>
      </c>
      <c r="B120" s="572" t="s">
        <v>973</v>
      </c>
      <c r="C120" s="627" t="s">
        <v>932</v>
      </c>
      <c r="D120" s="572" t="s">
        <v>16</v>
      </c>
      <c r="E120" s="574">
        <v>20.8</v>
      </c>
      <c r="F120" s="575"/>
      <c r="G120" s="575">
        <f t="shared" si="8"/>
        <v>0</v>
      </c>
      <c r="H120" s="588"/>
      <c r="I120" s="552">
        <v>0.05734</v>
      </c>
      <c r="N120" s="552" t="s">
        <v>933</v>
      </c>
    </row>
    <row r="121" spans="1:14" ht="30" outlineLevel="1">
      <c r="A121" s="594" t="s">
        <v>1686</v>
      </c>
      <c r="B121" s="572" t="s">
        <v>934</v>
      </c>
      <c r="C121" s="627" t="s">
        <v>935</v>
      </c>
      <c r="D121" s="572" t="s">
        <v>16</v>
      </c>
      <c r="E121" s="574">
        <v>114.97</v>
      </c>
      <c r="F121" s="575"/>
      <c r="G121" s="575">
        <f t="shared" si="8"/>
        <v>0</v>
      </c>
      <c r="H121" s="588"/>
      <c r="I121" s="552">
        <v>0.0265</v>
      </c>
      <c r="N121" s="552" t="s">
        <v>936</v>
      </c>
    </row>
    <row r="122" spans="1:14" ht="30" outlineLevel="1">
      <c r="A122" s="594" t="s">
        <v>1687</v>
      </c>
      <c r="B122" s="572" t="s">
        <v>937</v>
      </c>
      <c r="C122" s="627" t="s">
        <v>938</v>
      </c>
      <c r="D122" s="572" t="s">
        <v>16</v>
      </c>
      <c r="E122" s="574">
        <v>62.49</v>
      </c>
      <c r="F122" s="575"/>
      <c r="G122" s="575">
        <f t="shared" si="8"/>
        <v>0</v>
      </c>
      <c r="H122" s="588"/>
      <c r="I122" s="552">
        <v>0.04593</v>
      </c>
      <c r="N122" s="552" t="s">
        <v>939</v>
      </c>
    </row>
    <row r="123" spans="1:14" ht="15" outlineLevel="1">
      <c r="A123" s="594" t="s">
        <v>1688</v>
      </c>
      <c r="B123" s="572" t="s">
        <v>940</v>
      </c>
      <c r="C123" s="627" t="s">
        <v>941</v>
      </c>
      <c r="D123" s="572" t="s">
        <v>16</v>
      </c>
      <c r="E123" s="574">
        <v>130.35</v>
      </c>
      <c r="F123" s="575"/>
      <c r="G123" s="575">
        <f t="shared" si="8"/>
        <v>0</v>
      </c>
      <c r="H123" s="588"/>
      <c r="I123" s="552">
        <v>0.01649</v>
      </c>
      <c r="N123" s="552" t="s">
        <v>942</v>
      </c>
    </row>
    <row r="124" spans="1:8" ht="15">
      <c r="A124" s="596"/>
      <c r="B124" s="576" t="s">
        <v>1430</v>
      </c>
      <c r="C124" s="628"/>
      <c r="D124" s="576"/>
      <c r="E124" s="578"/>
      <c r="F124" s="579">
        <f>G124+H124</f>
        <v>0</v>
      </c>
      <c r="G124" s="579">
        <f>SUM(G118:G123)</f>
        <v>0</v>
      </c>
      <c r="H124" s="590">
        <f>SUM(H118:H123)</f>
        <v>0</v>
      </c>
    </row>
    <row r="125" spans="1:8" ht="15" outlineLevel="1">
      <c r="A125" s="657"/>
      <c r="B125" s="644" t="s">
        <v>1431</v>
      </c>
      <c r="C125" s="658"/>
      <c r="D125" s="659"/>
      <c r="E125" s="660"/>
      <c r="F125" s="612"/>
      <c r="G125" s="612"/>
      <c r="H125" s="613"/>
    </row>
    <row r="126" spans="1:8" ht="30" outlineLevel="1">
      <c r="A126" s="637"/>
      <c r="B126" s="661"/>
      <c r="C126" s="662" t="s">
        <v>1448</v>
      </c>
      <c r="D126" s="663"/>
      <c r="E126" s="664"/>
      <c r="F126" s="665"/>
      <c r="G126" s="665"/>
      <c r="H126" s="666"/>
    </row>
    <row r="127" spans="1:8" ht="15" outlineLevel="1">
      <c r="A127" s="637">
        <v>99</v>
      </c>
      <c r="B127" s="638" t="s">
        <v>1432</v>
      </c>
      <c r="C127" s="667" t="s">
        <v>1433</v>
      </c>
      <c r="D127" s="668" t="s">
        <v>1120</v>
      </c>
      <c r="E127" s="574">
        <v>67.35</v>
      </c>
      <c r="F127" s="614"/>
      <c r="G127" s="614">
        <f>IF(E127=0,,E127*F127*1)</f>
        <v>0</v>
      </c>
      <c r="H127" s="682"/>
    </row>
    <row r="128" spans="1:8" ht="15" outlineLevel="1">
      <c r="A128" s="683" t="s">
        <v>361</v>
      </c>
      <c r="B128" s="638" t="s">
        <v>1507</v>
      </c>
      <c r="C128" s="672" t="s">
        <v>1449</v>
      </c>
      <c r="D128" s="668" t="s">
        <v>1120</v>
      </c>
      <c r="E128" s="574">
        <v>67.35</v>
      </c>
      <c r="F128" s="673"/>
      <c r="G128" s="614"/>
      <c r="H128" s="588">
        <f>IF(E128=0,,E128*F128*1)</f>
        <v>0</v>
      </c>
    </row>
    <row r="129" spans="1:8" ht="15" outlineLevel="1">
      <c r="A129" s="683" t="s">
        <v>1689</v>
      </c>
      <c r="B129" s="638" t="s">
        <v>1508</v>
      </c>
      <c r="C129" s="672" t="s">
        <v>1450</v>
      </c>
      <c r="D129" s="668" t="s">
        <v>1120</v>
      </c>
      <c r="E129" s="640">
        <v>151.15</v>
      </c>
      <c r="F129" s="673"/>
      <c r="G129" s="614">
        <f aca="true" t="shared" si="9" ref="G129:G135">IF(E129=0,,E129*F129*1)</f>
        <v>0</v>
      </c>
      <c r="H129" s="684"/>
    </row>
    <row r="130" spans="1:8" ht="15" outlineLevel="1">
      <c r="A130" s="683" t="s">
        <v>1690</v>
      </c>
      <c r="B130" s="638" t="s">
        <v>1509</v>
      </c>
      <c r="C130" s="672" t="s">
        <v>1451</v>
      </c>
      <c r="D130" s="668" t="s">
        <v>1120</v>
      </c>
      <c r="E130" s="640">
        <f>1.3+0.8</f>
        <v>2.1</v>
      </c>
      <c r="F130" s="673"/>
      <c r="G130" s="614">
        <f t="shared" si="9"/>
        <v>0</v>
      </c>
      <c r="H130" s="684"/>
    </row>
    <row r="131" spans="1:8" ht="15" outlineLevel="1">
      <c r="A131" s="683" t="s">
        <v>1691</v>
      </c>
      <c r="B131" s="638" t="s">
        <v>1510</v>
      </c>
      <c r="C131" s="672" t="s">
        <v>1452</v>
      </c>
      <c r="D131" s="668" t="s">
        <v>1120</v>
      </c>
      <c r="E131" s="640">
        <f>(4.6-0.6)*0.3+3.6*0.3</f>
        <v>2.28</v>
      </c>
      <c r="F131" s="673"/>
      <c r="G131" s="673">
        <f t="shared" si="9"/>
        <v>0</v>
      </c>
      <c r="H131" s="684"/>
    </row>
    <row r="132" spans="1:8" ht="15" outlineLevel="1">
      <c r="A132" s="683" t="s">
        <v>1692</v>
      </c>
      <c r="B132" s="638" t="s">
        <v>1511</v>
      </c>
      <c r="C132" s="672" t="s">
        <v>470</v>
      </c>
      <c r="D132" s="668" t="s">
        <v>1120</v>
      </c>
      <c r="E132" s="640">
        <v>218.5</v>
      </c>
      <c r="F132" s="673"/>
      <c r="G132" s="673">
        <f t="shared" si="9"/>
        <v>0</v>
      </c>
      <c r="H132" s="684"/>
    </row>
    <row r="133" spans="1:8" ht="15" outlineLevel="1">
      <c r="A133" s="683" t="s">
        <v>1693</v>
      </c>
      <c r="B133" s="638" t="s">
        <v>1512</v>
      </c>
      <c r="C133" s="672" t="s">
        <v>471</v>
      </c>
      <c r="D133" s="668" t="s">
        <v>1120</v>
      </c>
      <c r="E133" s="640">
        <v>218.5</v>
      </c>
      <c r="F133" s="673"/>
      <c r="G133" s="673">
        <f t="shared" si="9"/>
        <v>0</v>
      </c>
      <c r="H133" s="684"/>
    </row>
    <row r="134" spans="1:8" ht="15" outlineLevel="1">
      <c r="A134" s="683" t="s">
        <v>1694</v>
      </c>
      <c r="B134" s="638" t="s">
        <v>1513</v>
      </c>
      <c r="C134" s="672" t="s">
        <v>1453</v>
      </c>
      <c r="D134" s="668" t="s">
        <v>1120</v>
      </c>
      <c r="E134" s="640">
        <v>218.5</v>
      </c>
      <c r="F134" s="673"/>
      <c r="G134" s="673">
        <f>IF(E134=0,,E134*F134*1)</f>
        <v>0</v>
      </c>
      <c r="H134" s="684"/>
    </row>
    <row r="135" spans="1:8" ht="30" outlineLevel="1">
      <c r="A135" s="683" t="s">
        <v>1695</v>
      </c>
      <c r="B135" s="638" t="s">
        <v>1623</v>
      </c>
      <c r="C135" s="672" t="s">
        <v>1624</v>
      </c>
      <c r="D135" s="668" t="s">
        <v>104</v>
      </c>
      <c r="E135" s="640">
        <v>79</v>
      </c>
      <c r="F135" s="673"/>
      <c r="G135" s="673">
        <f t="shared" si="9"/>
        <v>0</v>
      </c>
      <c r="H135" s="684"/>
    </row>
    <row r="136" spans="1:8" ht="15">
      <c r="A136" s="657"/>
      <c r="B136" s="644" t="s">
        <v>1454</v>
      </c>
      <c r="C136" s="658"/>
      <c r="D136" s="659"/>
      <c r="E136" s="660"/>
      <c r="F136" s="579">
        <f>G136+H136</f>
        <v>0</v>
      </c>
      <c r="G136" s="579">
        <f>SUM(G127:G135)</f>
        <v>0</v>
      </c>
      <c r="H136" s="590">
        <f>SUM(H127:H135)</f>
        <v>0</v>
      </c>
    </row>
    <row r="137" spans="1:8" ht="15" outlineLevel="1">
      <c r="A137" s="630"/>
      <c r="B137" s="631" t="s">
        <v>1022</v>
      </c>
      <c r="C137" s="632"/>
      <c r="D137" s="633"/>
      <c r="E137" s="626"/>
      <c r="F137" s="634"/>
      <c r="G137" s="635"/>
      <c r="H137" s="636"/>
    </row>
    <row r="138" spans="1:8" ht="30" outlineLevel="1">
      <c r="A138" s="637">
        <v>107</v>
      </c>
      <c r="B138" s="638" t="s">
        <v>1023</v>
      </c>
      <c r="C138" s="667" t="s">
        <v>1024</v>
      </c>
      <c r="D138" s="639" t="s">
        <v>1025</v>
      </c>
      <c r="E138" s="640">
        <v>4</v>
      </c>
      <c r="F138" s="641"/>
      <c r="G138" s="641">
        <f>IF(E138=0,,E138*F138*1)</f>
        <v>0</v>
      </c>
      <c r="H138" s="642"/>
    </row>
    <row r="139" spans="1:8" ht="30" outlineLevel="1">
      <c r="A139" s="637">
        <v>108</v>
      </c>
      <c r="B139" s="638" t="s">
        <v>1026</v>
      </c>
      <c r="C139" s="667" t="s">
        <v>1027</v>
      </c>
      <c r="D139" s="639" t="s">
        <v>1025</v>
      </c>
      <c r="E139" s="640">
        <v>4</v>
      </c>
      <c r="F139" s="641"/>
      <c r="G139" s="641">
        <f>IF(E139=0,,E139*F139*1)</f>
        <v>0</v>
      </c>
      <c r="H139" s="642"/>
    </row>
    <row r="140" spans="1:8" ht="16.5" customHeight="1" outlineLevel="1">
      <c r="A140" s="637">
        <v>109</v>
      </c>
      <c r="B140" s="638" t="s">
        <v>1028</v>
      </c>
      <c r="C140" s="667" t="s">
        <v>1029</v>
      </c>
      <c r="D140" s="639" t="s">
        <v>1025</v>
      </c>
      <c r="E140" s="640">
        <v>2</v>
      </c>
      <c r="F140" s="641"/>
      <c r="G140" s="641">
        <f>IF(E140=0,,E140*F140*1)</f>
        <v>0</v>
      </c>
      <c r="H140" s="642"/>
    </row>
    <row r="141" spans="1:8" ht="16.5" customHeight="1" outlineLevel="1">
      <c r="A141" s="637">
        <v>110</v>
      </c>
      <c r="B141" s="638" t="s">
        <v>474</v>
      </c>
      <c r="C141" s="667" t="s">
        <v>478</v>
      </c>
      <c r="D141" s="639" t="s">
        <v>1120</v>
      </c>
      <c r="E141" s="640">
        <f>(2.951+2.92+2.92+2.95+3.046)*1.906+(2.755*(0.71+0.667+0.667+0.71))+(1.837+1.903)*1.906+1.918*2.766</f>
        <v>48.204919999999994</v>
      </c>
      <c r="F141" s="641"/>
      <c r="G141" s="641">
        <f>IF(E141=0,,E141*F141*1)</f>
        <v>0</v>
      </c>
      <c r="H141" s="642"/>
    </row>
    <row r="142" spans="1:8" ht="15">
      <c r="A142" s="643"/>
      <c r="B142" s="644" t="s">
        <v>1030</v>
      </c>
      <c r="C142" s="645"/>
      <c r="D142" s="605"/>
      <c r="E142" s="578"/>
      <c r="F142" s="646">
        <f>SUM(G142:H142)</f>
        <v>0</v>
      </c>
      <c r="G142" s="646">
        <f>SUM(G138:G141)</f>
        <v>0</v>
      </c>
      <c r="H142" s="647">
        <f>SUM(H138:H141)</f>
        <v>0</v>
      </c>
    </row>
    <row r="143" spans="1:8" ht="15" outlineLevel="1">
      <c r="A143" s="648"/>
      <c r="B143" s="649" t="s">
        <v>1031</v>
      </c>
      <c r="C143" s="650"/>
      <c r="D143" s="633"/>
      <c r="E143" s="626"/>
      <c r="F143" s="651"/>
      <c r="G143" s="652"/>
      <c r="H143" s="653"/>
    </row>
    <row r="144" spans="1:8" ht="30" outlineLevel="1">
      <c r="A144" s="648">
        <v>111</v>
      </c>
      <c r="B144" s="638" t="s">
        <v>1032</v>
      </c>
      <c r="C144" s="667" t="s">
        <v>1033</v>
      </c>
      <c r="D144" s="639" t="s">
        <v>1025</v>
      </c>
      <c r="E144" s="640">
        <v>1</v>
      </c>
      <c r="F144" s="641"/>
      <c r="G144" s="641">
        <f aca="true" t="shared" si="10" ref="G144:G178">IF(E144=0,,E144*F144*1)</f>
        <v>0</v>
      </c>
      <c r="H144" s="642"/>
    </row>
    <row r="145" spans="1:8" ht="15" outlineLevel="1">
      <c r="A145" s="648">
        <v>112</v>
      </c>
      <c r="B145" s="638" t="s">
        <v>1034</v>
      </c>
      <c r="C145" s="667" t="s">
        <v>1035</v>
      </c>
      <c r="D145" s="639" t="s">
        <v>1025</v>
      </c>
      <c r="E145" s="640">
        <v>1</v>
      </c>
      <c r="F145" s="641"/>
      <c r="G145" s="641">
        <f t="shared" si="10"/>
        <v>0</v>
      </c>
      <c r="H145" s="642"/>
    </row>
    <row r="146" spans="1:8" ht="30" outlineLevel="1">
      <c r="A146" s="648">
        <v>113</v>
      </c>
      <c r="B146" s="638" t="s">
        <v>1036</v>
      </c>
      <c r="C146" s="667" t="s">
        <v>1037</v>
      </c>
      <c r="D146" s="639" t="s">
        <v>1025</v>
      </c>
      <c r="E146" s="640">
        <v>1</v>
      </c>
      <c r="F146" s="641"/>
      <c r="G146" s="641">
        <f t="shared" si="10"/>
        <v>0</v>
      </c>
      <c r="H146" s="642"/>
    </row>
    <row r="147" spans="1:8" ht="30" outlineLevel="1">
      <c r="A147" s="648">
        <v>114</v>
      </c>
      <c r="B147" s="638" t="s">
        <v>1038</v>
      </c>
      <c r="C147" s="667" t="s">
        <v>1039</v>
      </c>
      <c r="D147" s="639" t="s">
        <v>1025</v>
      </c>
      <c r="E147" s="640">
        <v>1</v>
      </c>
      <c r="F147" s="641"/>
      <c r="G147" s="641">
        <f t="shared" si="10"/>
        <v>0</v>
      </c>
      <c r="H147" s="642"/>
    </row>
    <row r="148" spans="1:8" ht="30" outlineLevel="1">
      <c r="A148" s="648">
        <v>115</v>
      </c>
      <c r="B148" s="638" t="s">
        <v>1040</v>
      </c>
      <c r="C148" s="667" t="s">
        <v>1041</v>
      </c>
      <c r="D148" s="639" t="s">
        <v>1025</v>
      </c>
      <c r="E148" s="640">
        <v>1</v>
      </c>
      <c r="F148" s="641"/>
      <c r="G148" s="641">
        <f t="shared" si="10"/>
        <v>0</v>
      </c>
      <c r="H148" s="642"/>
    </row>
    <row r="149" spans="1:8" ht="15" outlineLevel="1">
      <c r="A149" s="648">
        <v>116</v>
      </c>
      <c r="B149" s="638" t="s">
        <v>1042</v>
      </c>
      <c r="C149" s="667" t="s">
        <v>1043</v>
      </c>
      <c r="D149" s="639" t="s">
        <v>1025</v>
      </c>
      <c r="E149" s="640">
        <v>1</v>
      </c>
      <c r="F149" s="641"/>
      <c r="G149" s="641">
        <f t="shared" si="10"/>
        <v>0</v>
      </c>
      <c r="H149" s="642"/>
    </row>
    <row r="150" spans="1:8" ht="31.5" customHeight="1" outlineLevel="1">
      <c r="A150" s="648">
        <v>117</v>
      </c>
      <c r="B150" s="638" t="s">
        <v>1044</v>
      </c>
      <c r="C150" s="667" t="s">
        <v>1045</v>
      </c>
      <c r="D150" s="639" t="s">
        <v>1025</v>
      </c>
      <c r="E150" s="640">
        <v>2</v>
      </c>
      <c r="F150" s="641"/>
      <c r="G150" s="641">
        <f t="shared" si="10"/>
        <v>0</v>
      </c>
      <c r="H150" s="642"/>
    </row>
    <row r="151" spans="1:8" ht="15" outlineLevel="1">
      <c r="A151" s="648">
        <v>118</v>
      </c>
      <c r="B151" s="638" t="s">
        <v>1046</v>
      </c>
      <c r="C151" s="667" t="s">
        <v>1047</v>
      </c>
      <c r="D151" s="639" t="s">
        <v>1025</v>
      </c>
      <c r="E151" s="640">
        <v>2</v>
      </c>
      <c r="F151" s="641"/>
      <c r="G151" s="614">
        <f t="shared" si="10"/>
        <v>0</v>
      </c>
      <c r="H151" s="642"/>
    </row>
    <row r="152" spans="1:8" ht="30" outlineLevel="1">
      <c r="A152" s="648">
        <v>119</v>
      </c>
      <c r="B152" s="638" t="s">
        <v>1048</v>
      </c>
      <c r="C152" s="667" t="s">
        <v>1049</v>
      </c>
      <c r="D152" s="639" t="s">
        <v>1025</v>
      </c>
      <c r="E152" s="640">
        <v>1</v>
      </c>
      <c r="F152" s="641"/>
      <c r="G152" s="641">
        <f t="shared" si="10"/>
        <v>0</v>
      </c>
      <c r="H152" s="642"/>
    </row>
    <row r="153" spans="1:8" ht="15" outlineLevel="1">
      <c r="A153" s="648">
        <v>120</v>
      </c>
      <c r="B153" s="638" t="s">
        <v>1050</v>
      </c>
      <c r="C153" s="667" t="s">
        <v>1051</v>
      </c>
      <c r="D153" s="639" t="s">
        <v>1025</v>
      </c>
      <c r="E153" s="640">
        <v>1</v>
      </c>
      <c r="F153" s="641"/>
      <c r="G153" s="614">
        <f t="shared" si="10"/>
        <v>0</v>
      </c>
      <c r="H153" s="642"/>
    </row>
    <row r="154" spans="1:8" ht="30" outlineLevel="1">
      <c r="A154" s="648">
        <v>121</v>
      </c>
      <c r="B154" s="638" t="s">
        <v>1052</v>
      </c>
      <c r="C154" s="667" t="s">
        <v>1053</v>
      </c>
      <c r="D154" s="639" t="s">
        <v>1025</v>
      </c>
      <c r="E154" s="640">
        <v>2</v>
      </c>
      <c r="F154" s="641"/>
      <c r="G154" s="641">
        <f t="shared" si="10"/>
        <v>0</v>
      </c>
      <c r="H154" s="642"/>
    </row>
    <row r="155" spans="1:8" ht="15" outlineLevel="1">
      <c r="A155" s="648">
        <v>122</v>
      </c>
      <c r="B155" s="638" t="s">
        <v>1054</v>
      </c>
      <c r="C155" s="667" t="s">
        <v>1055</v>
      </c>
      <c r="D155" s="639" t="s">
        <v>1025</v>
      </c>
      <c r="E155" s="640">
        <v>1</v>
      </c>
      <c r="F155" s="641"/>
      <c r="G155" s="614">
        <f t="shared" si="10"/>
        <v>0</v>
      </c>
      <c r="H155" s="642"/>
    </row>
    <row r="156" spans="1:8" ht="30" outlineLevel="1">
      <c r="A156" s="648">
        <v>123</v>
      </c>
      <c r="B156" s="638" t="s">
        <v>1056</v>
      </c>
      <c r="C156" s="667" t="s">
        <v>1057</v>
      </c>
      <c r="D156" s="639" t="s">
        <v>1025</v>
      </c>
      <c r="E156" s="640">
        <v>1</v>
      </c>
      <c r="F156" s="641"/>
      <c r="G156" s="641">
        <f t="shared" si="10"/>
        <v>0</v>
      </c>
      <c r="H156" s="642"/>
    </row>
    <row r="157" spans="1:8" ht="15" outlineLevel="1">
      <c r="A157" s="648">
        <v>124</v>
      </c>
      <c r="B157" s="638" t="s">
        <v>1058</v>
      </c>
      <c r="C157" s="667" t="s">
        <v>1059</v>
      </c>
      <c r="D157" s="639" t="s">
        <v>1025</v>
      </c>
      <c r="E157" s="640">
        <v>2</v>
      </c>
      <c r="F157" s="641"/>
      <c r="G157" s="614">
        <f t="shared" si="10"/>
        <v>0</v>
      </c>
      <c r="H157" s="642"/>
    </row>
    <row r="158" spans="1:8" ht="30" outlineLevel="1">
      <c r="A158" s="648">
        <v>125</v>
      </c>
      <c r="B158" s="638" t="s">
        <v>1060</v>
      </c>
      <c r="C158" s="667" t="s">
        <v>1061</v>
      </c>
      <c r="D158" s="639" t="s">
        <v>1025</v>
      </c>
      <c r="E158" s="640">
        <v>2</v>
      </c>
      <c r="F158" s="641"/>
      <c r="G158" s="641">
        <f t="shared" si="10"/>
        <v>0</v>
      </c>
      <c r="H158" s="642"/>
    </row>
    <row r="159" spans="1:8" ht="15" outlineLevel="1">
      <c r="A159" s="648">
        <v>126</v>
      </c>
      <c r="B159" s="638" t="s">
        <v>1062</v>
      </c>
      <c r="C159" s="667" t="s">
        <v>1063</v>
      </c>
      <c r="D159" s="639" t="s">
        <v>1025</v>
      </c>
      <c r="E159" s="640">
        <v>1</v>
      </c>
      <c r="F159" s="641"/>
      <c r="G159" s="614">
        <f t="shared" si="10"/>
        <v>0</v>
      </c>
      <c r="H159" s="642"/>
    </row>
    <row r="160" spans="1:8" ht="30" outlineLevel="1">
      <c r="A160" s="648">
        <v>127</v>
      </c>
      <c r="B160" s="638" t="s">
        <v>1064</v>
      </c>
      <c r="C160" s="667" t="s">
        <v>1065</v>
      </c>
      <c r="D160" s="639" t="s">
        <v>1025</v>
      </c>
      <c r="E160" s="640">
        <v>1</v>
      </c>
      <c r="F160" s="641"/>
      <c r="G160" s="641">
        <f t="shared" si="10"/>
        <v>0</v>
      </c>
      <c r="H160" s="642"/>
    </row>
    <row r="161" spans="1:8" ht="15" outlineLevel="1">
      <c r="A161" s="648">
        <v>128</v>
      </c>
      <c r="B161" s="638" t="s">
        <v>1066</v>
      </c>
      <c r="C161" s="667" t="s">
        <v>1067</v>
      </c>
      <c r="D161" s="639" t="s">
        <v>1025</v>
      </c>
      <c r="E161" s="640">
        <v>2</v>
      </c>
      <c r="F161" s="641"/>
      <c r="G161" s="614">
        <f t="shared" si="10"/>
        <v>0</v>
      </c>
      <c r="H161" s="642"/>
    </row>
    <row r="162" spans="1:8" ht="30" outlineLevel="1">
      <c r="A162" s="648">
        <v>129</v>
      </c>
      <c r="B162" s="638" t="s">
        <v>1068</v>
      </c>
      <c r="C162" s="667" t="s">
        <v>1386</v>
      </c>
      <c r="D162" s="639" t="s">
        <v>1025</v>
      </c>
      <c r="E162" s="640">
        <v>2</v>
      </c>
      <c r="F162" s="641"/>
      <c r="G162" s="641">
        <f t="shared" si="10"/>
        <v>0</v>
      </c>
      <c r="H162" s="642"/>
    </row>
    <row r="163" spans="1:8" ht="15" outlineLevel="1">
      <c r="A163" s="648">
        <v>130</v>
      </c>
      <c r="B163" s="638" t="s">
        <v>1387</v>
      </c>
      <c r="C163" s="667" t="s">
        <v>1388</v>
      </c>
      <c r="D163" s="639" t="s">
        <v>1025</v>
      </c>
      <c r="E163" s="640">
        <v>2</v>
      </c>
      <c r="F163" s="641"/>
      <c r="G163" s="614">
        <f t="shared" si="10"/>
        <v>0</v>
      </c>
      <c r="H163" s="642"/>
    </row>
    <row r="164" spans="1:8" ht="15" outlineLevel="1">
      <c r="A164" s="648">
        <v>131</v>
      </c>
      <c r="B164" s="638" t="s">
        <v>1389</v>
      </c>
      <c r="C164" s="667" t="s">
        <v>1390</v>
      </c>
      <c r="D164" s="639" t="s">
        <v>1025</v>
      </c>
      <c r="E164" s="640">
        <v>2</v>
      </c>
      <c r="F164" s="641"/>
      <c r="G164" s="614">
        <f t="shared" si="10"/>
        <v>0</v>
      </c>
      <c r="H164" s="642"/>
    </row>
    <row r="165" spans="1:8" ht="30" outlineLevel="1">
      <c r="A165" s="648">
        <v>132</v>
      </c>
      <c r="B165" s="638" t="s">
        <v>1391</v>
      </c>
      <c r="C165" s="667" t="s">
        <v>1392</v>
      </c>
      <c r="D165" s="639" t="s">
        <v>1025</v>
      </c>
      <c r="E165" s="640">
        <v>3</v>
      </c>
      <c r="F165" s="641"/>
      <c r="G165" s="641">
        <f t="shared" si="10"/>
        <v>0</v>
      </c>
      <c r="H165" s="642"/>
    </row>
    <row r="166" spans="1:8" ht="15" outlineLevel="1">
      <c r="A166" s="648">
        <v>133</v>
      </c>
      <c r="B166" s="638" t="s">
        <v>1393</v>
      </c>
      <c r="C166" s="667" t="s">
        <v>1394</v>
      </c>
      <c r="D166" s="639" t="s">
        <v>1025</v>
      </c>
      <c r="E166" s="640">
        <v>3</v>
      </c>
      <c r="F166" s="641"/>
      <c r="G166" s="614">
        <f t="shared" si="10"/>
        <v>0</v>
      </c>
      <c r="H166" s="642"/>
    </row>
    <row r="167" spans="1:8" ht="15" outlineLevel="1">
      <c r="A167" s="648">
        <v>134</v>
      </c>
      <c r="B167" s="638" t="s">
        <v>1395</v>
      </c>
      <c r="C167" s="667" t="s">
        <v>1396</v>
      </c>
      <c r="D167" s="639" t="s">
        <v>1025</v>
      </c>
      <c r="E167" s="640">
        <v>3</v>
      </c>
      <c r="F167" s="641"/>
      <c r="G167" s="614">
        <f t="shared" si="10"/>
        <v>0</v>
      </c>
      <c r="H167" s="642"/>
    </row>
    <row r="168" spans="1:8" ht="30" outlineLevel="1">
      <c r="A168" s="648">
        <v>135</v>
      </c>
      <c r="B168" s="638" t="s">
        <v>1397</v>
      </c>
      <c r="C168" s="667" t="s">
        <v>1398</v>
      </c>
      <c r="D168" s="639" t="s">
        <v>1025</v>
      </c>
      <c r="E168" s="640">
        <v>2</v>
      </c>
      <c r="F168" s="641"/>
      <c r="G168" s="641">
        <f t="shared" si="10"/>
        <v>0</v>
      </c>
      <c r="H168" s="642"/>
    </row>
    <row r="169" spans="1:8" ht="15" outlineLevel="1">
      <c r="A169" s="648">
        <v>136</v>
      </c>
      <c r="B169" s="638" t="s">
        <v>1399</v>
      </c>
      <c r="C169" s="667" t="s">
        <v>1400</v>
      </c>
      <c r="D169" s="639" t="s">
        <v>1025</v>
      </c>
      <c r="E169" s="640">
        <v>2</v>
      </c>
      <c r="F169" s="641"/>
      <c r="G169" s="614">
        <f t="shared" si="10"/>
        <v>0</v>
      </c>
      <c r="H169" s="642"/>
    </row>
    <row r="170" spans="1:8" ht="15" outlineLevel="1">
      <c r="A170" s="648">
        <v>137</v>
      </c>
      <c r="B170" s="638" t="s">
        <v>1401</v>
      </c>
      <c r="C170" s="667" t="s">
        <v>1402</v>
      </c>
      <c r="D170" s="639" t="s">
        <v>1025</v>
      </c>
      <c r="E170" s="640">
        <v>2</v>
      </c>
      <c r="F170" s="641"/>
      <c r="G170" s="614">
        <f t="shared" si="10"/>
        <v>0</v>
      </c>
      <c r="H170" s="642"/>
    </row>
    <row r="171" spans="1:8" ht="30" outlineLevel="1">
      <c r="A171" s="648">
        <v>138</v>
      </c>
      <c r="B171" s="638" t="s">
        <v>1403</v>
      </c>
      <c r="C171" s="667" t="s">
        <v>1404</v>
      </c>
      <c r="D171" s="639" t="s">
        <v>1025</v>
      </c>
      <c r="E171" s="640">
        <v>2</v>
      </c>
      <c r="F171" s="641"/>
      <c r="G171" s="641">
        <f t="shared" si="10"/>
        <v>0</v>
      </c>
      <c r="H171" s="642"/>
    </row>
    <row r="172" spans="1:8" ht="15" outlineLevel="1">
      <c r="A172" s="648">
        <v>139</v>
      </c>
      <c r="B172" s="638" t="s">
        <v>1405</v>
      </c>
      <c r="C172" s="667" t="s">
        <v>1406</v>
      </c>
      <c r="D172" s="639" t="s">
        <v>1025</v>
      </c>
      <c r="E172" s="640">
        <v>1</v>
      </c>
      <c r="F172" s="641"/>
      <c r="G172" s="614">
        <f t="shared" si="10"/>
        <v>0</v>
      </c>
      <c r="H172" s="642"/>
    </row>
    <row r="173" spans="1:8" ht="30" outlineLevel="1">
      <c r="A173" s="648">
        <v>140</v>
      </c>
      <c r="B173" s="638" t="s">
        <v>1407</v>
      </c>
      <c r="C173" s="667" t="s">
        <v>1408</v>
      </c>
      <c r="D173" s="639" t="s">
        <v>1025</v>
      </c>
      <c r="E173" s="640">
        <v>1</v>
      </c>
      <c r="F173" s="641"/>
      <c r="G173" s="641">
        <f t="shared" si="10"/>
        <v>0</v>
      </c>
      <c r="H173" s="642"/>
    </row>
    <row r="174" spans="1:8" ht="15" outlineLevel="1">
      <c r="A174" s="648">
        <v>141</v>
      </c>
      <c r="B174" s="638" t="s">
        <v>1409</v>
      </c>
      <c r="C174" s="667" t="s">
        <v>1410</v>
      </c>
      <c r="D174" s="639" t="s">
        <v>1025</v>
      </c>
      <c r="E174" s="640">
        <v>2</v>
      </c>
      <c r="F174" s="641"/>
      <c r="G174" s="614">
        <f t="shared" si="10"/>
        <v>0</v>
      </c>
      <c r="H174" s="642"/>
    </row>
    <row r="175" spans="1:8" ht="30" outlineLevel="1">
      <c r="A175" s="648">
        <v>142</v>
      </c>
      <c r="B175" s="638" t="s">
        <v>1411</v>
      </c>
      <c r="C175" s="667" t="s">
        <v>1412</v>
      </c>
      <c r="D175" s="639" t="s">
        <v>1025</v>
      </c>
      <c r="E175" s="640">
        <v>1</v>
      </c>
      <c r="F175" s="641"/>
      <c r="G175" s="641">
        <f t="shared" si="10"/>
        <v>0</v>
      </c>
      <c r="H175" s="685"/>
    </row>
    <row r="176" spans="1:8" ht="15" outlineLevel="1">
      <c r="A176" s="648">
        <v>143</v>
      </c>
      <c r="B176" s="638" t="s">
        <v>1413</v>
      </c>
      <c r="C176" s="667" t="s">
        <v>1414</v>
      </c>
      <c r="D176" s="654" t="s">
        <v>1025</v>
      </c>
      <c r="E176" s="640">
        <v>1</v>
      </c>
      <c r="F176" s="641"/>
      <c r="G176" s="614">
        <f t="shared" si="10"/>
        <v>0</v>
      </c>
      <c r="H176" s="642"/>
    </row>
    <row r="177" spans="1:8" ht="30" outlineLevel="1">
      <c r="A177" s="648">
        <v>144</v>
      </c>
      <c r="B177" s="638" t="s">
        <v>1415</v>
      </c>
      <c r="C177" s="667" t="s">
        <v>1416</v>
      </c>
      <c r="D177" s="639" t="s">
        <v>1025</v>
      </c>
      <c r="E177" s="640">
        <v>1</v>
      </c>
      <c r="F177" s="641"/>
      <c r="G177" s="641">
        <f t="shared" si="10"/>
        <v>0</v>
      </c>
      <c r="H177" s="642"/>
    </row>
    <row r="178" spans="1:8" ht="15" outlineLevel="1">
      <c r="A178" s="648">
        <v>145</v>
      </c>
      <c r="B178" s="638" t="s">
        <v>1417</v>
      </c>
      <c r="C178" s="667" t="s">
        <v>1418</v>
      </c>
      <c r="D178" s="654" t="s">
        <v>1025</v>
      </c>
      <c r="E178" s="640">
        <v>1</v>
      </c>
      <c r="F178" s="641"/>
      <c r="G178" s="614">
        <f t="shared" si="10"/>
        <v>0</v>
      </c>
      <c r="H178" s="642"/>
    </row>
    <row r="179" spans="1:8" ht="30" outlineLevel="1">
      <c r="A179" s="648">
        <v>146</v>
      </c>
      <c r="B179" s="638" t="s">
        <v>1419</v>
      </c>
      <c r="C179" s="667" t="s">
        <v>1420</v>
      </c>
      <c r="D179" s="639" t="s">
        <v>1025</v>
      </c>
      <c r="E179" s="640">
        <v>1</v>
      </c>
      <c r="F179" s="641"/>
      <c r="G179" s="641">
        <f>IF(E179=0,,E179*F179*1)</f>
        <v>0</v>
      </c>
      <c r="H179" s="642"/>
    </row>
    <row r="180" spans="1:8" ht="15" outlineLevel="1">
      <c r="A180" s="648">
        <v>147</v>
      </c>
      <c r="B180" s="638" t="s">
        <v>1421</v>
      </c>
      <c r="C180" s="667" t="s">
        <v>1422</v>
      </c>
      <c r="D180" s="654" t="s">
        <v>1025</v>
      </c>
      <c r="E180" s="640">
        <v>1</v>
      </c>
      <c r="F180" s="641"/>
      <c r="G180" s="614">
        <f>IF(E180=0,,E180*F180*1)</f>
        <v>0</v>
      </c>
      <c r="H180" s="642"/>
    </row>
    <row r="181" spans="1:8" ht="30" outlineLevel="1">
      <c r="A181" s="648">
        <v>148</v>
      </c>
      <c r="B181" s="638" t="s">
        <v>1423</v>
      </c>
      <c r="C181" s="667" t="s">
        <v>475</v>
      </c>
      <c r="D181" s="654" t="s">
        <v>1025</v>
      </c>
      <c r="E181" s="640">
        <v>2</v>
      </c>
      <c r="F181" s="641"/>
      <c r="G181" s="641">
        <f>IF(E181=0,,E181*F181*1)</f>
        <v>0</v>
      </c>
      <c r="H181" s="642"/>
    </row>
    <row r="182" spans="1:8" ht="15" outlineLevel="1">
      <c r="A182" s="648">
        <v>149</v>
      </c>
      <c r="B182" s="638" t="s">
        <v>476</v>
      </c>
      <c r="C182" s="667" t="s">
        <v>477</v>
      </c>
      <c r="D182" s="654" t="s">
        <v>1025</v>
      </c>
      <c r="E182" s="640">
        <v>2</v>
      </c>
      <c r="F182" s="641"/>
      <c r="G182" s="614">
        <f>IF(E182=0,,E182*F182*1)</f>
        <v>0</v>
      </c>
      <c r="H182" s="642"/>
    </row>
    <row r="183" spans="1:8" ht="15">
      <c r="A183" s="655"/>
      <c r="B183" s="631" t="s">
        <v>1424</v>
      </c>
      <c r="C183" s="569"/>
      <c r="D183" s="606"/>
      <c r="E183" s="562"/>
      <c r="F183" s="634">
        <f>SUM(G183:H183)</f>
        <v>0</v>
      </c>
      <c r="G183" s="634">
        <f>SUM(G144:G182)</f>
        <v>0</v>
      </c>
      <c r="H183" s="656">
        <f>SUM(H144:H182)</f>
        <v>0</v>
      </c>
    </row>
    <row r="184" spans="1:8" ht="15" outlineLevel="1">
      <c r="A184" s="593"/>
      <c r="B184" s="749" t="s">
        <v>519</v>
      </c>
      <c r="C184" s="750"/>
      <c r="D184" s="750"/>
      <c r="E184" s="750"/>
      <c r="F184" s="750"/>
      <c r="G184" s="750"/>
      <c r="H184" s="751"/>
    </row>
    <row r="185" spans="1:14" ht="30" outlineLevel="1">
      <c r="A185" s="594" t="s">
        <v>1696</v>
      </c>
      <c r="B185" s="572" t="s">
        <v>520</v>
      </c>
      <c r="C185" s="627" t="s">
        <v>521</v>
      </c>
      <c r="D185" s="572" t="s">
        <v>16</v>
      </c>
      <c r="E185" s="574">
        <v>232.66</v>
      </c>
      <c r="F185" s="575"/>
      <c r="G185" s="575">
        <f aca="true" t="shared" si="11" ref="G185:G193">IF(E185=0,,E185*F185*1)</f>
        <v>0</v>
      </c>
      <c r="H185" s="588"/>
      <c r="I185" s="552">
        <v>0.01152</v>
      </c>
      <c r="N185" s="552" t="s">
        <v>522</v>
      </c>
    </row>
    <row r="186" spans="1:14" ht="15" outlineLevel="1">
      <c r="A186" s="594" t="s">
        <v>1697</v>
      </c>
      <c r="B186" s="572" t="s">
        <v>523</v>
      </c>
      <c r="C186" s="627" t="s">
        <v>524</v>
      </c>
      <c r="D186" s="572" t="s">
        <v>16</v>
      </c>
      <c r="E186" s="574">
        <v>20.35</v>
      </c>
      <c r="F186" s="575"/>
      <c r="G186" s="575">
        <f t="shared" si="11"/>
        <v>0</v>
      </c>
      <c r="H186" s="588"/>
      <c r="I186" s="552">
        <v>0.00576</v>
      </c>
      <c r="N186" s="552" t="s">
        <v>525</v>
      </c>
    </row>
    <row r="187" spans="1:14" ht="15" outlineLevel="1">
      <c r="A187" s="594" t="s">
        <v>1698</v>
      </c>
      <c r="B187" s="572" t="s">
        <v>526</v>
      </c>
      <c r="C187" s="627" t="s">
        <v>527</v>
      </c>
      <c r="D187" s="572" t="s">
        <v>352</v>
      </c>
      <c r="E187" s="574">
        <v>9</v>
      </c>
      <c r="F187" s="575"/>
      <c r="G187" s="575">
        <f t="shared" si="11"/>
        <v>0</v>
      </c>
      <c r="H187" s="588"/>
      <c r="I187" s="552">
        <v>0.00576</v>
      </c>
      <c r="N187" s="552" t="s">
        <v>528</v>
      </c>
    </row>
    <row r="188" spans="1:14" ht="45" outlineLevel="1">
      <c r="A188" s="594" t="s">
        <v>1699</v>
      </c>
      <c r="B188" s="572" t="s">
        <v>529</v>
      </c>
      <c r="C188" s="627" t="s">
        <v>530</v>
      </c>
      <c r="D188" s="572" t="s">
        <v>16</v>
      </c>
      <c r="E188" s="574">
        <v>40</v>
      </c>
      <c r="F188" s="575"/>
      <c r="G188" s="575">
        <f t="shared" si="11"/>
        <v>0</v>
      </c>
      <c r="H188" s="588"/>
      <c r="I188" s="552">
        <v>0.0004</v>
      </c>
      <c r="N188" s="552" t="s">
        <v>531</v>
      </c>
    </row>
    <row r="189" spans="1:14" ht="30" outlineLevel="1">
      <c r="A189" s="594" t="s">
        <v>1700</v>
      </c>
      <c r="B189" s="572" t="s">
        <v>532</v>
      </c>
      <c r="C189" s="627" t="s">
        <v>533</v>
      </c>
      <c r="D189" s="572" t="s">
        <v>16</v>
      </c>
      <c r="E189" s="574">
        <v>32.1</v>
      </c>
      <c r="F189" s="575"/>
      <c r="G189" s="575">
        <f t="shared" si="11"/>
        <v>0</v>
      </c>
      <c r="H189" s="588"/>
      <c r="I189" s="552">
        <v>0.0004</v>
      </c>
      <c r="N189" s="552" t="s">
        <v>534</v>
      </c>
    </row>
    <row r="190" spans="1:14" ht="45" outlineLevel="1">
      <c r="A190" s="594" t="s">
        <v>1701</v>
      </c>
      <c r="B190" s="572" t="s">
        <v>535</v>
      </c>
      <c r="C190" s="627" t="s">
        <v>536</v>
      </c>
      <c r="D190" s="572" t="s">
        <v>16</v>
      </c>
      <c r="E190" s="574">
        <v>40</v>
      </c>
      <c r="F190" s="575"/>
      <c r="G190" s="575">
        <f t="shared" si="11"/>
        <v>0</v>
      </c>
      <c r="H190" s="588"/>
      <c r="I190" s="552">
        <v>0.0004</v>
      </c>
      <c r="N190" s="552" t="s">
        <v>537</v>
      </c>
    </row>
    <row r="191" spans="1:14" ht="30" outlineLevel="1">
      <c r="A191" s="594" t="s">
        <v>1702</v>
      </c>
      <c r="B191" s="572" t="s">
        <v>538</v>
      </c>
      <c r="C191" s="627" t="s">
        <v>539</v>
      </c>
      <c r="D191" s="572" t="s">
        <v>16</v>
      </c>
      <c r="E191" s="574">
        <v>35</v>
      </c>
      <c r="F191" s="575"/>
      <c r="G191" s="575">
        <f t="shared" si="11"/>
        <v>0</v>
      </c>
      <c r="H191" s="588"/>
      <c r="I191" s="552">
        <v>0.0004</v>
      </c>
      <c r="N191" s="552" t="s">
        <v>540</v>
      </c>
    </row>
    <row r="192" spans="1:14" ht="30" outlineLevel="1">
      <c r="A192" s="594" t="s">
        <v>1703</v>
      </c>
      <c r="B192" s="572" t="s">
        <v>541</v>
      </c>
      <c r="C192" s="627" t="s">
        <v>542</v>
      </c>
      <c r="D192" s="572" t="s">
        <v>488</v>
      </c>
      <c r="E192" s="574">
        <v>130</v>
      </c>
      <c r="F192" s="575"/>
      <c r="G192" s="575">
        <f t="shared" si="11"/>
        <v>0</v>
      </c>
      <c r="H192" s="588"/>
      <c r="I192" s="552">
        <v>0.0004</v>
      </c>
      <c r="N192" s="552" t="s">
        <v>543</v>
      </c>
    </row>
    <row r="193" spans="1:14" ht="45" outlineLevel="1">
      <c r="A193" s="594" t="s">
        <v>1704</v>
      </c>
      <c r="B193" s="572" t="s">
        <v>544</v>
      </c>
      <c r="C193" s="627" t="s">
        <v>545</v>
      </c>
      <c r="D193" s="572" t="s">
        <v>16</v>
      </c>
      <c r="E193" s="574">
        <v>55</v>
      </c>
      <c r="F193" s="575"/>
      <c r="G193" s="575">
        <f t="shared" si="11"/>
        <v>0</v>
      </c>
      <c r="H193" s="588"/>
      <c r="I193" s="552">
        <v>0.0004</v>
      </c>
      <c r="N193" s="552" t="s">
        <v>546</v>
      </c>
    </row>
    <row r="194" spans="1:8" ht="15">
      <c r="A194" s="596"/>
      <c r="B194" s="576" t="s">
        <v>547</v>
      </c>
      <c r="C194" s="628"/>
      <c r="D194" s="576"/>
      <c r="E194" s="578"/>
      <c r="F194" s="579">
        <f>G194+H194</f>
        <v>0</v>
      </c>
      <c r="G194" s="579">
        <f>SUM(G185:G193)</f>
        <v>0</v>
      </c>
      <c r="H194" s="590">
        <f>SUM(H185:H193)</f>
        <v>0</v>
      </c>
    </row>
    <row r="195" spans="1:8" ht="15" outlineLevel="1">
      <c r="A195" s="593"/>
      <c r="B195" s="749" t="s">
        <v>1455</v>
      </c>
      <c r="C195" s="750"/>
      <c r="D195" s="750"/>
      <c r="E195" s="750"/>
      <c r="F195" s="750"/>
      <c r="G195" s="750"/>
      <c r="H195" s="751"/>
    </row>
    <row r="196" spans="1:8" ht="30" outlineLevel="1">
      <c r="A196" s="686">
        <v>159</v>
      </c>
      <c r="B196" s="572" t="s">
        <v>1457</v>
      </c>
      <c r="C196" s="627" t="s">
        <v>1601</v>
      </c>
      <c r="D196" s="669"/>
      <c r="E196" s="574">
        <v>132.193</v>
      </c>
      <c r="F196" s="575"/>
      <c r="G196" s="575">
        <f>IF(E196=0,,E196*F196*1)</f>
        <v>0</v>
      </c>
      <c r="H196" s="687"/>
    </row>
    <row r="197" spans="1:8" ht="15" outlineLevel="1">
      <c r="A197" s="686">
        <v>160</v>
      </c>
      <c r="B197" s="572" t="s">
        <v>479</v>
      </c>
      <c r="C197" s="669" t="s">
        <v>1458</v>
      </c>
      <c r="D197" s="669"/>
      <c r="E197" s="574">
        <v>132.193</v>
      </c>
      <c r="F197" s="669"/>
      <c r="G197" s="575">
        <f>IF(E197=0,,E197*F197*1)</f>
        <v>0</v>
      </c>
      <c r="H197" s="687"/>
    </row>
    <row r="198" spans="1:8" ht="15" outlineLevel="1">
      <c r="A198" s="686">
        <v>161</v>
      </c>
      <c r="B198" s="572" t="s">
        <v>480</v>
      </c>
      <c r="C198" s="669" t="s">
        <v>1459</v>
      </c>
      <c r="D198" s="669"/>
      <c r="E198" s="574">
        <v>132.193</v>
      </c>
      <c r="F198" s="669"/>
      <c r="G198" s="575">
        <f>IF(E198=0,,E198*F198*1)</f>
        <v>0</v>
      </c>
      <c r="H198" s="687"/>
    </row>
    <row r="199" spans="1:8" ht="15">
      <c r="A199" s="596"/>
      <c r="B199" s="601" t="s">
        <v>1456</v>
      </c>
      <c r="C199" s="602"/>
      <c r="D199" s="602"/>
      <c r="E199" s="602"/>
      <c r="F199" s="579">
        <f>G199+H199</f>
        <v>0</v>
      </c>
      <c r="G199" s="579">
        <f>SUM(G196:G198)</f>
        <v>0</v>
      </c>
      <c r="H199" s="590">
        <f>SUM(H196:H198)</f>
        <v>0</v>
      </c>
    </row>
    <row r="200" spans="1:8" ht="15" outlineLevel="1">
      <c r="A200" s="593"/>
      <c r="B200" s="749" t="s">
        <v>974</v>
      </c>
      <c r="C200" s="750"/>
      <c r="D200" s="750"/>
      <c r="E200" s="750"/>
      <c r="F200" s="750"/>
      <c r="G200" s="750"/>
      <c r="H200" s="751"/>
    </row>
    <row r="201" spans="1:14" ht="30" outlineLevel="1">
      <c r="A201" s="594" t="s">
        <v>1705</v>
      </c>
      <c r="B201" s="572" t="s">
        <v>1571</v>
      </c>
      <c r="C201" s="627" t="s">
        <v>1580</v>
      </c>
      <c r="D201" s="572" t="s">
        <v>1025</v>
      </c>
      <c r="E201" s="574">
        <v>3</v>
      </c>
      <c r="F201" s="575"/>
      <c r="G201" s="575">
        <f>IF(E201=0,,E201*F201*1)</f>
        <v>0</v>
      </c>
      <c r="H201" s="588"/>
      <c r="I201" s="552">
        <v>0.00671</v>
      </c>
      <c r="N201" s="552" t="s">
        <v>975</v>
      </c>
    </row>
    <row r="202" spans="1:8" ht="30" outlineLevel="1">
      <c r="A202" s="594" t="s">
        <v>1706</v>
      </c>
      <c r="B202" s="572" t="s">
        <v>1572</v>
      </c>
      <c r="C202" s="627" t="s">
        <v>1581</v>
      </c>
      <c r="D202" s="572" t="s">
        <v>1025</v>
      </c>
      <c r="E202" s="574">
        <v>2</v>
      </c>
      <c r="F202" s="575"/>
      <c r="G202" s="575">
        <f aca="true" t="shared" si="12" ref="G202:G216">IF(E202=0,,E202*F202*1)</f>
        <v>0</v>
      </c>
      <c r="H202" s="588"/>
    </row>
    <row r="203" spans="1:8" ht="30" outlineLevel="1">
      <c r="A203" s="594" t="s">
        <v>1707</v>
      </c>
      <c r="B203" s="572" t="s">
        <v>1573</v>
      </c>
      <c r="C203" s="627" t="s">
        <v>1582</v>
      </c>
      <c r="D203" s="572" t="s">
        <v>1025</v>
      </c>
      <c r="E203" s="574">
        <v>5</v>
      </c>
      <c r="F203" s="575"/>
      <c r="G203" s="575">
        <f t="shared" si="12"/>
        <v>0</v>
      </c>
      <c r="H203" s="588"/>
    </row>
    <row r="204" spans="1:8" ht="30" outlineLevel="1">
      <c r="A204" s="594" t="s">
        <v>1708</v>
      </c>
      <c r="B204" s="572" t="s">
        <v>1574</v>
      </c>
      <c r="C204" s="627" t="s">
        <v>1583</v>
      </c>
      <c r="D204" s="572" t="s">
        <v>104</v>
      </c>
      <c r="E204" s="574">
        <v>22</v>
      </c>
      <c r="F204" s="575"/>
      <c r="G204" s="575">
        <f t="shared" si="12"/>
        <v>0</v>
      </c>
      <c r="H204" s="588"/>
    </row>
    <row r="205" spans="1:8" ht="30" outlineLevel="1">
      <c r="A205" s="594" t="s">
        <v>1709</v>
      </c>
      <c r="B205" s="572" t="s">
        <v>1575</v>
      </c>
      <c r="C205" s="627" t="s">
        <v>1584</v>
      </c>
      <c r="D205" s="572" t="s">
        <v>104</v>
      </c>
      <c r="E205" s="574">
        <v>16</v>
      </c>
      <c r="F205" s="575"/>
      <c r="G205" s="575">
        <f t="shared" si="12"/>
        <v>0</v>
      </c>
      <c r="H205" s="588"/>
    </row>
    <row r="206" spans="1:8" ht="30" outlineLevel="1">
      <c r="A206" s="594" t="s">
        <v>1710</v>
      </c>
      <c r="B206" s="572" t="s">
        <v>1576</v>
      </c>
      <c r="C206" s="627" t="s">
        <v>1594</v>
      </c>
      <c r="D206" s="572" t="s">
        <v>1025</v>
      </c>
      <c r="E206" s="574">
        <v>4</v>
      </c>
      <c r="F206" s="575"/>
      <c r="G206" s="575">
        <f t="shared" si="12"/>
        <v>0</v>
      </c>
      <c r="H206" s="588"/>
    </row>
    <row r="207" spans="1:8" ht="30" outlineLevel="1">
      <c r="A207" s="594" t="s">
        <v>1711</v>
      </c>
      <c r="B207" s="572" t="s">
        <v>1577</v>
      </c>
      <c r="C207" s="627" t="s">
        <v>1597</v>
      </c>
      <c r="D207" s="572" t="s">
        <v>104</v>
      </c>
      <c r="E207" s="574">
        <v>14.8</v>
      </c>
      <c r="F207" s="575"/>
      <c r="G207" s="575">
        <f t="shared" si="12"/>
        <v>0</v>
      </c>
      <c r="H207" s="588"/>
    </row>
    <row r="208" spans="1:8" ht="30" outlineLevel="1">
      <c r="A208" s="594" t="s">
        <v>1712</v>
      </c>
      <c r="B208" s="572" t="s">
        <v>1578</v>
      </c>
      <c r="C208" s="627" t="s">
        <v>1585</v>
      </c>
      <c r="D208" s="572" t="s">
        <v>104</v>
      </c>
      <c r="E208" s="574">
        <v>37.6</v>
      </c>
      <c r="F208" s="575"/>
      <c r="G208" s="575">
        <f t="shared" si="12"/>
        <v>0</v>
      </c>
      <c r="H208" s="588"/>
    </row>
    <row r="209" spans="1:8" ht="30" outlineLevel="1">
      <c r="A209" s="594" t="s">
        <v>1713</v>
      </c>
      <c r="B209" s="572" t="s">
        <v>1579</v>
      </c>
      <c r="C209" s="627" t="s">
        <v>1586</v>
      </c>
      <c r="D209" s="572" t="s">
        <v>1025</v>
      </c>
      <c r="E209" s="574">
        <v>3</v>
      </c>
      <c r="F209" s="575"/>
      <c r="G209" s="575">
        <f t="shared" si="12"/>
        <v>0</v>
      </c>
      <c r="H209" s="588"/>
    </row>
    <row r="210" spans="1:8" ht="30" outlineLevel="1">
      <c r="A210" s="594" t="s">
        <v>1714</v>
      </c>
      <c r="B210" s="572" t="s">
        <v>1587</v>
      </c>
      <c r="C210" s="627" t="s">
        <v>1596</v>
      </c>
      <c r="D210" s="572" t="s">
        <v>104</v>
      </c>
      <c r="E210" s="574">
        <v>10.6</v>
      </c>
      <c r="F210" s="575"/>
      <c r="G210" s="575">
        <f t="shared" si="12"/>
        <v>0</v>
      </c>
      <c r="H210" s="588"/>
    </row>
    <row r="211" spans="1:8" ht="30" outlineLevel="1">
      <c r="A211" s="594" t="s">
        <v>1715</v>
      </c>
      <c r="B211" s="572" t="s">
        <v>1588</v>
      </c>
      <c r="C211" s="627" t="s">
        <v>1595</v>
      </c>
      <c r="D211" s="572" t="s">
        <v>104</v>
      </c>
      <c r="E211" s="574">
        <v>25.7</v>
      </c>
      <c r="F211" s="575"/>
      <c r="G211" s="575">
        <f t="shared" si="12"/>
        <v>0</v>
      </c>
      <c r="H211" s="588"/>
    </row>
    <row r="212" spans="1:8" ht="30" outlineLevel="1">
      <c r="A212" s="594" t="s">
        <v>1716</v>
      </c>
      <c r="B212" s="572" t="s">
        <v>1589</v>
      </c>
      <c r="C212" s="627" t="s">
        <v>1599</v>
      </c>
      <c r="D212" s="572" t="s">
        <v>104</v>
      </c>
      <c r="E212" s="574">
        <v>7.5</v>
      </c>
      <c r="F212" s="575"/>
      <c r="G212" s="575">
        <f t="shared" si="12"/>
        <v>0</v>
      </c>
      <c r="H212" s="588"/>
    </row>
    <row r="213" spans="1:8" ht="30" outlineLevel="1">
      <c r="A213" s="594" t="s">
        <v>1717</v>
      </c>
      <c r="B213" s="572" t="s">
        <v>1590</v>
      </c>
      <c r="C213" s="627" t="s">
        <v>1598</v>
      </c>
      <c r="D213" s="572" t="s">
        <v>104</v>
      </c>
      <c r="E213" s="574">
        <v>19.8</v>
      </c>
      <c r="F213" s="575"/>
      <c r="G213" s="575">
        <f t="shared" si="12"/>
        <v>0</v>
      </c>
      <c r="H213" s="588"/>
    </row>
    <row r="214" spans="1:8" ht="30" outlineLevel="1">
      <c r="A214" s="594" t="s">
        <v>1718</v>
      </c>
      <c r="B214" s="572" t="s">
        <v>1591</v>
      </c>
      <c r="C214" s="627" t="s">
        <v>1600</v>
      </c>
      <c r="D214" s="572" t="s">
        <v>104</v>
      </c>
      <c r="E214" s="574">
        <v>18.78</v>
      </c>
      <c r="F214" s="575"/>
      <c r="G214" s="575">
        <f t="shared" si="12"/>
        <v>0</v>
      </c>
      <c r="H214" s="588"/>
    </row>
    <row r="215" spans="1:8" ht="30" outlineLevel="1">
      <c r="A215" s="594" t="s">
        <v>1719</v>
      </c>
      <c r="B215" s="572" t="s">
        <v>1592</v>
      </c>
      <c r="C215" s="627" t="s">
        <v>1620</v>
      </c>
      <c r="D215" s="572" t="s">
        <v>1025</v>
      </c>
      <c r="E215" s="574">
        <v>1</v>
      </c>
      <c r="F215" s="575"/>
      <c r="G215" s="575">
        <f t="shared" si="12"/>
        <v>0</v>
      </c>
      <c r="H215" s="588"/>
    </row>
    <row r="216" spans="1:8" ht="18" customHeight="1" outlineLevel="1">
      <c r="A216" s="594" t="s">
        <v>1720</v>
      </c>
      <c r="B216" s="572" t="s">
        <v>1605</v>
      </c>
      <c r="C216" s="627" t="s">
        <v>1593</v>
      </c>
      <c r="D216" s="572" t="s">
        <v>104</v>
      </c>
      <c r="E216" s="574">
        <f>1.2*4+0.69*4+0.4*2</f>
        <v>8.36</v>
      </c>
      <c r="F216" s="575"/>
      <c r="G216" s="575">
        <f t="shared" si="12"/>
        <v>0</v>
      </c>
      <c r="H216" s="588"/>
    </row>
    <row r="217" spans="1:8" ht="45" outlineLevel="1">
      <c r="A217" s="594"/>
      <c r="B217" s="572"/>
      <c r="C217" s="670" t="s">
        <v>1606</v>
      </c>
      <c r="D217" s="617"/>
      <c r="E217" s="618"/>
      <c r="F217" s="629"/>
      <c r="G217" s="629"/>
      <c r="H217" s="680"/>
    </row>
    <row r="218" spans="1:8" ht="15">
      <c r="A218" s="596"/>
      <c r="B218" s="576" t="s">
        <v>976</v>
      </c>
      <c r="C218" s="628"/>
      <c r="D218" s="576"/>
      <c r="E218" s="578"/>
      <c r="F218" s="579">
        <f>G218+H218</f>
        <v>0</v>
      </c>
      <c r="G218" s="579">
        <f>SUM(G201:G216)</f>
        <v>0</v>
      </c>
      <c r="H218" s="590">
        <f>SUM(H201:H216)</f>
        <v>0</v>
      </c>
    </row>
    <row r="219" spans="1:8" ht="15" outlineLevel="1">
      <c r="A219" s="593"/>
      <c r="B219" s="749" t="s">
        <v>1602</v>
      </c>
      <c r="C219" s="750"/>
      <c r="D219" s="750"/>
      <c r="E219" s="750"/>
      <c r="F219" s="750"/>
      <c r="G219" s="750"/>
      <c r="H219" s="751"/>
    </row>
    <row r="220" spans="1:8" ht="45" outlineLevel="1">
      <c r="A220" s="683" t="s">
        <v>1721</v>
      </c>
      <c r="B220" s="572" t="s">
        <v>1604</v>
      </c>
      <c r="C220" s="627" t="s">
        <v>1603</v>
      </c>
      <c r="D220" s="572" t="s">
        <v>1025</v>
      </c>
      <c r="E220" s="574">
        <v>5</v>
      </c>
      <c r="F220" s="575"/>
      <c r="G220" s="575">
        <f>IF(E220=0,,E220*F220*1)</f>
        <v>0</v>
      </c>
      <c r="H220" s="688"/>
    </row>
    <row r="221" spans="1:8" ht="30" outlineLevel="1">
      <c r="A221" s="683" t="s">
        <v>1722</v>
      </c>
      <c r="B221" s="572" t="s">
        <v>1607</v>
      </c>
      <c r="C221" s="627" t="s">
        <v>1610</v>
      </c>
      <c r="D221" s="572" t="s">
        <v>1025</v>
      </c>
      <c r="E221" s="574">
        <v>6</v>
      </c>
      <c r="F221" s="575"/>
      <c r="G221" s="575">
        <f>IF(E221=0,,E221*F221*1)</f>
        <v>0</v>
      </c>
      <c r="H221" s="688"/>
    </row>
    <row r="222" spans="1:8" ht="30" outlineLevel="1">
      <c r="A222" s="683" t="s">
        <v>1723</v>
      </c>
      <c r="B222" s="572" t="s">
        <v>1608</v>
      </c>
      <c r="C222" s="627" t="s">
        <v>1611</v>
      </c>
      <c r="D222" s="572" t="s">
        <v>1025</v>
      </c>
      <c r="E222" s="574">
        <v>8</v>
      </c>
      <c r="F222" s="575"/>
      <c r="G222" s="575">
        <f>IF(E222=0,,E222*F222*1)</f>
        <v>0</v>
      </c>
      <c r="H222" s="688"/>
    </row>
    <row r="223" spans="1:8" ht="15" outlineLevel="1">
      <c r="A223" s="683" t="s">
        <v>1724</v>
      </c>
      <c r="B223" s="572" t="s">
        <v>1609</v>
      </c>
      <c r="C223" s="627" t="s">
        <v>1612</v>
      </c>
      <c r="D223" s="572" t="s">
        <v>1025</v>
      </c>
      <c r="E223" s="574">
        <v>10</v>
      </c>
      <c r="F223" s="575"/>
      <c r="G223" s="575">
        <f>IF(E223=0,,E223*F223*1)</f>
        <v>0</v>
      </c>
      <c r="H223" s="688"/>
    </row>
    <row r="224" spans="1:8" ht="15" outlineLevel="1">
      <c r="A224" s="683" t="s">
        <v>1725</v>
      </c>
      <c r="B224" s="572" t="s">
        <v>1613</v>
      </c>
      <c r="C224" s="627" t="s">
        <v>1614</v>
      </c>
      <c r="D224" s="572" t="s">
        <v>104</v>
      </c>
      <c r="E224" s="574">
        <v>24</v>
      </c>
      <c r="F224" s="575"/>
      <c r="G224" s="575">
        <f>IF(E224=0,,E224*F224*1)</f>
        <v>0</v>
      </c>
      <c r="H224" s="688"/>
    </row>
    <row r="225" spans="1:8" ht="15">
      <c r="A225" s="596"/>
      <c r="B225" s="576" t="s">
        <v>1615</v>
      </c>
      <c r="C225" s="628"/>
      <c r="D225" s="576"/>
      <c r="E225" s="578"/>
      <c r="F225" s="579">
        <f>G225+H225</f>
        <v>0</v>
      </c>
      <c r="G225" s="579">
        <f>SUM(G220:G224)</f>
        <v>0</v>
      </c>
      <c r="H225" s="590">
        <f>SUM(H220:N224)</f>
        <v>0</v>
      </c>
    </row>
    <row r="226" spans="1:8" ht="15" outlineLevel="1">
      <c r="A226" s="593"/>
      <c r="B226" s="749" t="s">
        <v>977</v>
      </c>
      <c r="C226" s="750"/>
      <c r="D226" s="750"/>
      <c r="E226" s="750"/>
      <c r="F226" s="750"/>
      <c r="G226" s="750"/>
      <c r="H226" s="751"/>
    </row>
    <row r="227" spans="1:14" ht="30" outlineLevel="1">
      <c r="A227" s="594" t="s">
        <v>1726</v>
      </c>
      <c r="B227" s="572" t="s">
        <v>1616</v>
      </c>
      <c r="C227" s="627" t="s">
        <v>1617</v>
      </c>
      <c r="D227" s="572" t="s">
        <v>1025</v>
      </c>
      <c r="E227" s="574">
        <v>1</v>
      </c>
      <c r="F227" s="575"/>
      <c r="G227" s="575">
        <f>IF(E227=0,,E227*F227*1)</f>
        <v>0</v>
      </c>
      <c r="H227" s="588"/>
      <c r="I227" s="552">
        <v>6E-05</v>
      </c>
      <c r="N227" s="552" t="s">
        <v>978</v>
      </c>
    </row>
    <row r="228" spans="1:14" ht="30" outlineLevel="1">
      <c r="A228" s="594" t="s">
        <v>1727</v>
      </c>
      <c r="B228" s="572" t="s">
        <v>1618</v>
      </c>
      <c r="C228" s="627" t="s">
        <v>1619</v>
      </c>
      <c r="D228" s="572" t="s">
        <v>1831</v>
      </c>
      <c r="E228" s="574">
        <v>1</v>
      </c>
      <c r="F228" s="575"/>
      <c r="G228" s="575">
        <f>IF(E228=0,,E228*F228*1)</f>
        <v>0</v>
      </c>
      <c r="H228" s="588"/>
      <c r="I228" s="552">
        <v>0.16</v>
      </c>
      <c r="N228" s="552" t="s">
        <v>979</v>
      </c>
    </row>
    <row r="229" spans="1:14" ht="30" outlineLevel="1">
      <c r="A229" s="594" t="s">
        <v>1728</v>
      </c>
      <c r="B229" s="572" t="s">
        <v>1625</v>
      </c>
      <c r="C229" s="627" t="s">
        <v>1626</v>
      </c>
      <c r="D229" s="572" t="s">
        <v>1831</v>
      </c>
      <c r="E229" s="574">
        <v>1</v>
      </c>
      <c r="F229" s="575"/>
      <c r="G229" s="575">
        <f>IF(E229=0,,E229*F229*1)</f>
        <v>0</v>
      </c>
      <c r="H229" s="588"/>
      <c r="I229" s="552">
        <v>0.16</v>
      </c>
      <c r="N229" s="552" t="s">
        <v>979</v>
      </c>
    </row>
    <row r="230" spans="1:8" ht="15">
      <c r="A230" s="596"/>
      <c r="B230" s="576" t="s">
        <v>980</v>
      </c>
      <c r="C230" s="628"/>
      <c r="D230" s="576"/>
      <c r="E230" s="578"/>
      <c r="F230" s="579">
        <f>G230+H230</f>
        <v>0</v>
      </c>
      <c r="G230" s="579">
        <f>SUM(G227:G229)</f>
        <v>0</v>
      </c>
      <c r="H230" s="590">
        <f>SUM(H227:H229)</f>
        <v>0</v>
      </c>
    </row>
    <row r="231" spans="1:8" ht="15" outlineLevel="1">
      <c r="A231" s="593"/>
      <c r="B231" s="749" t="s">
        <v>1426</v>
      </c>
      <c r="C231" s="750"/>
      <c r="D231" s="750"/>
      <c r="E231" s="750"/>
      <c r="F231" s="750"/>
      <c r="G231" s="750"/>
      <c r="H231" s="751"/>
    </row>
    <row r="232" spans="1:14" ht="15" outlineLevel="1">
      <c r="A232" s="594" t="s">
        <v>1729</v>
      </c>
      <c r="B232" s="572" t="s">
        <v>981</v>
      </c>
      <c r="C232" s="627" t="s">
        <v>982</v>
      </c>
      <c r="D232" s="572" t="s">
        <v>16</v>
      </c>
      <c r="E232" s="574">
        <v>232.59</v>
      </c>
      <c r="F232" s="575"/>
      <c r="G232" s="575">
        <f>IF(E232=0,,E232*F232*1)</f>
        <v>0</v>
      </c>
      <c r="H232" s="588"/>
      <c r="I232" s="552">
        <v>0.05581</v>
      </c>
      <c r="N232" s="552" t="s">
        <v>983</v>
      </c>
    </row>
    <row r="233" spans="1:14" ht="15" outlineLevel="1">
      <c r="A233" s="594" t="s">
        <v>361</v>
      </c>
      <c r="B233" s="572">
        <v>5978714700</v>
      </c>
      <c r="C233" s="627" t="s">
        <v>1425</v>
      </c>
      <c r="D233" s="572" t="s">
        <v>16</v>
      </c>
      <c r="E233" s="574">
        <v>232.59</v>
      </c>
      <c r="F233" s="575"/>
      <c r="G233" s="575"/>
      <c r="H233" s="588">
        <f>IF(E233=0,,E233*F233*1)</f>
        <v>0</v>
      </c>
      <c r="I233" s="552">
        <v>0.011</v>
      </c>
      <c r="N233" s="552" t="s">
        <v>984</v>
      </c>
    </row>
    <row r="234" spans="1:14" ht="15" outlineLevel="1">
      <c r="A234" s="594" t="s">
        <v>1730</v>
      </c>
      <c r="B234" s="572" t="s">
        <v>985</v>
      </c>
      <c r="C234" s="627" t="s">
        <v>986</v>
      </c>
      <c r="D234" s="572" t="s">
        <v>352</v>
      </c>
      <c r="E234" s="574">
        <v>1</v>
      </c>
      <c r="F234" s="575"/>
      <c r="G234" s="575">
        <f>IF(E234=0,,E234*F234*1)</f>
        <v>0</v>
      </c>
      <c r="H234" s="588"/>
      <c r="I234" s="552">
        <v>0.05581</v>
      </c>
      <c r="N234" s="552" t="s">
        <v>987</v>
      </c>
    </row>
    <row r="235" spans="1:8" ht="15">
      <c r="A235" s="596"/>
      <c r="B235" s="576" t="s">
        <v>1427</v>
      </c>
      <c r="C235" s="628"/>
      <c r="D235" s="576"/>
      <c r="E235" s="578"/>
      <c r="F235" s="579">
        <f>G235+H235</f>
        <v>0</v>
      </c>
      <c r="G235" s="579">
        <f>SUM(G232:G234)</f>
        <v>0</v>
      </c>
      <c r="H235" s="590">
        <f>SUM(H232:H234)</f>
        <v>0</v>
      </c>
    </row>
    <row r="236" spans="1:8" ht="15" outlineLevel="1">
      <c r="A236" s="593"/>
      <c r="B236" s="749" t="s">
        <v>988</v>
      </c>
      <c r="C236" s="750"/>
      <c r="D236" s="750"/>
      <c r="E236" s="750"/>
      <c r="F236" s="750"/>
      <c r="G236" s="750"/>
      <c r="H236" s="751"/>
    </row>
    <row r="237" spans="1:14" ht="15" outlineLevel="1">
      <c r="A237" s="594" t="s">
        <v>1731</v>
      </c>
      <c r="B237" s="572" t="s">
        <v>989</v>
      </c>
      <c r="C237" s="627" t="s">
        <v>990</v>
      </c>
      <c r="D237" s="572" t="s">
        <v>16</v>
      </c>
      <c r="E237" s="574">
        <v>350</v>
      </c>
      <c r="F237" s="575"/>
      <c r="G237" s="575">
        <f>IF(E237=0,,E237*F237*1)</f>
        <v>0</v>
      </c>
      <c r="H237" s="588"/>
      <c r="I237" s="552">
        <v>0.00092</v>
      </c>
      <c r="N237" s="552" t="s">
        <v>991</v>
      </c>
    </row>
    <row r="238" spans="1:14" ht="15" outlineLevel="1">
      <c r="A238" s="594" t="s">
        <v>1732</v>
      </c>
      <c r="B238" s="572" t="s">
        <v>992</v>
      </c>
      <c r="C238" s="627" t="s">
        <v>993</v>
      </c>
      <c r="D238" s="572" t="s">
        <v>16</v>
      </c>
      <c r="E238" s="574">
        <v>130.35</v>
      </c>
      <c r="F238" s="575"/>
      <c r="G238" s="575">
        <f>IF(E238=0,,E238*F238*1)</f>
        <v>0</v>
      </c>
      <c r="H238" s="588"/>
      <c r="I238" s="552">
        <v>0.00044</v>
      </c>
      <c r="N238" s="552" t="s">
        <v>994</v>
      </c>
    </row>
    <row r="239" spans="1:14" ht="18" customHeight="1" outlineLevel="1">
      <c r="A239" s="594" t="s">
        <v>1733</v>
      </c>
      <c r="B239" s="572" t="s">
        <v>995</v>
      </c>
      <c r="C239" s="627" t="s">
        <v>996</v>
      </c>
      <c r="D239" s="572" t="s">
        <v>16</v>
      </c>
      <c r="E239" s="574">
        <v>177.46</v>
      </c>
      <c r="F239" s="575"/>
      <c r="G239" s="575">
        <f>IF(E239=0,,E239*F239*1)</f>
        <v>0</v>
      </c>
      <c r="H239" s="588"/>
      <c r="I239" s="552">
        <v>0.00044</v>
      </c>
      <c r="N239" s="552" t="s">
        <v>997</v>
      </c>
    </row>
    <row r="240" spans="1:8" ht="15">
      <c r="A240" s="596"/>
      <c r="B240" s="576" t="s">
        <v>998</v>
      </c>
      <c r="C240" s="628"/>
      <c r="D240" s="576"/>
      <c r="E240" s="578"/>
      <c r="F240" s="579">
        <f>G240+H240</f>
        <v>0</v>
      </c>
      <c r="G240" s="579">
        <f>SUM(G237:G239)</f>
        <v>0</v>
      </c>
      <c r="H240" s="590">
        <f>SUM(H237:H239)</f>
        <v>0</v>
      </c>
    </row>
    <row r="241" spans="1:8" ht="15" outlineLevel="1">
      <c r="A241" s="593"/>
      <c r="B241" s="749" t="s">
        <v>999</v>
      </c>
      <c r="C241" s="750"/>
      <c r="D241" s="750"/>
      <c r="E241" s="750"/>
      <c r="F241" s="750"/>
      <c r="G241" s="750"/>
      <c r="H241" s="751"/>
    </row>
    <row r="242" spans="1:14" ht="15" outlineLevel="1">
      <c r="A242" s="594" t="s">
        <v>1734</v>
      </c>
      <c r="B242" s="572" t="s">
        <v>1000</v>
      </c>
      <c r="C242" s="627" t="s">
        <v>1001</v>
      </c>
      <c r="D242" s="572" t="s">
        <v>16</v>
      </c>
      <c r="E242" s="574">
        <v>283.55</v>
      </c>
      <c r="F242" s="575"/>
      <c r="G242" s="575">
        <f>IF(E242=0,,E242*F242*1)</f>
        <v>0</v>
      </c>
      <c r="H242" s="588"/>
      <c r="I242" s="552">
        <v>0.00038</v>
      </c>
      <c r="N242" s="552" t="s">
        <v>1002</v>
      </c>
    </row>
    <row r="243" spans="1:8" ht="15">
      <c r="A243" s="596"/>
      <c r="B243" s="576" t="s">
        <v>1003</v>
      </c>
      <c r="C243" s="628"/>
      <c r="D243" s="576"/>
      <c r="E243" s="578"/>
      <c r="F243" s="579">
        <f>G243+H243</f>
        <v>0</v>
      </c>
      <c r="G243" s="579">
        <f>SUM(G242:G242)</f>
        <v>0</v>
      </c>
      <c r="H243" s="590">
        <f>SUM(H242:H242)</f>
        <v>0</v>
      </c>
    </row>
    <row r="244" spans="1:8" ht="15" outlineLevel="1">
      <c r="A244" s="593"/>
      <c r="B244" s="749" t="s">
        <v>368</v>
      </c>
      <c r="C244" s="750"/>
      <c r="D244" s="750"/>
      <c r="E244" s="750"/>
      <c r="F244" s="750"/>
      <c r="G244" s="750"/>
      <c r="H244" s="751"/>
    </row>
    <row r="245" spans="1:14" ht="30" outlineLevel="1">
      <c r="A245" s="594" t="s">
        <v>1735</v>
      </c>
      <c r="B245" s="572" t="s">
        <v>943</v>
      </c>
      <c r="C245" s="627" t="s">
        <v>944</v>
      </c>
      <c r="D245" s="572" t="s">
        <v>16</v>
      </c>
      <c r="E245" s="574">
        <v>109.1</v>
      </c>
      <c r="F245" s="575"/>
      <c r="G245" s="575">
        <f aca="true" t="shared" si="13" ref="G245:G276">IF(E245=0,,E245*F245*1)</f>
        <v>0</v>
      </c>
      <c r="H245" s="588"/>
      <c r="I245" s="552">
        <v>0.04092</v>
      </c>
      <c r="N245" s="552" t="s">
        <v>945</v>
      </c>
    </row>
    <row r="246" spans="1:14" ht="30" outlineLevel="1">
      <c r="A246" s="594" t="s">
        <v>1736</v>
      </c>
      <c r="B246" s="572" t="s">
        <v>946</v>
      </c>
      <c r="C246" s="627" t="s">
        <v>947</v>
      </c>
      <c r="D246" s="572" t="s">
        <v>16</v>
      </c>
      <c r="E246" s="574">
        <v>109.4</v>
      </c>
      <c r="F246" s="575"/>
      <c r="G246" s="575">
        <f t="shared" si="13"/>
        <v>0</v>
      </c>
      <c r="H246" s="588"/>
      <c r="I246" s="552">
        <v>0.04692</v>
      </c>
      <c r="N246" s="552" t="s">
        <v>948</v>
      </c>
    </row>
    <row r="247" spans="1:14" ht="45" outlineLevel="1">
      <c r="A247" s="594" t="s">
        <v>1737</v>
      </c>
      <c r="B247" s="572" t="s">
        <v>949</v>
      </c>
      <c r="C247" s="627" t="s">
        <v>950</v>
      </c>
      <c r="D247" s="572" t="s">
        <v>16</v>
      </c>
      <c r="E247" s="574">
        <v>398.41</v>
      </c>
      <c r="F247" s="575"/>
      <c r="G247" s="575">
        <f t="shared" si="13"/>
        <v>0</v>
      </c>
      <c r="H247" s="588"/>
      <c r="I247" s="552">
        <v>0.05502</v>
      </c>
      <c r="N247" s="552" t="s">
        <v>951</v>
      </c>
    </row>
    <row r="248" spans="1:14" ht="15" outlineLevel="1">
      <c r="A248" s="594" t="s">
        <v>1738</v>
      </c>
      <c r="B248" s="572" t="s">
        <v>952</v>
      </c>
      <c r="C248" s="627" t="s">
        <v>953</v>
      </c>
      <c r="D248" s="572" t="s">
        <v>16</v>
      </c>
      <c r="E248" s="574">
        <v>398.41</v>
      </c>
      <c r="F248" s="575"/>
      <c r="G248" s="575">
        <f t="shared" si="13"/>
        <v>0</v>
      </c>
      <c r="H248" s="588"/>
      <c r="I248" s="552">
        <v>0.00257</v>
      </c>
      <c r="N248" s="552" t="s">
        <v>954</v>
      </c>
    </row>
    <row r="249" spans="1:14" ht="45" outlineLevel="1">
      <c r="A249" s="594" t="s">
        <v>1739</v>
      </c>
      <c r="B249" s="572" t="s">
        <v>955</v>
      </c>
      <c r="C249" s="627" t="s">
        <v>956</v>
      </c>
      <c r="D249" s="572" t="s">
        <v>16</v>
      </c>
      <c r="E249" s="574">
        <v>398.41</v>
      </c>
      <c r="F249" s="575"/>
      <c r="G249" s="575">
        <f t="shared" si="13"/>
        <v>0</v>
      </c>
      <c r="H249" s="588"/>
      <c r="I249" s="552">
        <v>0.055</v>
      </c>
      <c r="N249" s="552" t="s">
        <v>50</v>
      </c>
    </row>
    <row r="250" spans="1:14" ht="75" outlineLevel="1">
      <c r="A250" s="594" t="s">
        <v>1740</v>
      </c>
      <c r="B250" s="572" t="s">
        <v>51</v>
      </c>
      <c r="C250" s="627" t="s">
        <v>52</v>
      </c>
      <c r="D250" s="572" t="s">
        <v>16</v>
      </c>
      <c r="E250" s="574">
        <v>218.5</v>
      </c>
      <c r="F250" s="575"/>
      <c r="G250" s="575">
        <f t="shared" si="13"/>
        <v>0</v>
      </c>
      <c r="H250" s="588"/>
      <c r="I250" s="552">
        <v>5E-05</v>
      </c>
      <c r="N250" s="552" t="s">
        <v>53</v>
      </c>
    </row>
    <row r="251" spans="1:14" ht="45" outlineLevel="1">
      <c r="A251" s="594" t="s">
        <v>1741</v>
      </c>
      <c r="B251" s="572" t="s">
        <v>54</v>
      </c>
      <c r="C251" s="627" t="s">
        <v>55</v>
      </c>
      <c r="D251" s="572" t="s">
        <v>1349</v>
      </c>
      <c r="E251" s="574">
        <v>29.34</v>
      </c>
      <c r="F251" s="575"/>
      <c r="G251" s="575">
        <f t="shared" si="13"/>
        <v>0</v>
      </c>
      <c r="H251" s="588"/>
      <c r="I251" s="552">
        <v>0.00131</v>
      </c>
      <c r="N251" s="552" t="s">
        <v>56</v>
      </c>
    </row>
    <row r="252" spans="1:14" ht="45" outlineLevel="1">
      <c r="A252" s="594" t="s">
        <v>1742</v>
      </c>
      <c r="B252" s="572" t="s">
        <v>57</v>
      </c>
      <c r="C252" s="627" t="s">
        <v>58</v>
      </c>
      <c r="D252" s="572" t="s">
        <v>1349</v>
      </c>
      <c r="E252" s="574">
        <v>14.23</v>
      </c>
      <c r="F252" s="575"/>
      <c r="G252" s="575">
        <f t="shared" si="13"/>
        <v>0</v>
      </c>
      <c r="H252" s="588"/>
      <c r="I252" s="552">
        <v>0.00131</v>
      </c>
      <c r="N252" s="552" t="s">
        <v>59</v>
      </c>
    </row>
    <row r="253" spans="1:14" ht="30" outlineLevel="1">
      <c r="A253" s="594" t="s">
        <v>1743</v>
      </c>
      <c r="B253" s="572" t="s">
        <v>60</v>
      </c>
      <c r="C253" s="627" t="s">
        <v>61</v>
      </c>
      <c r="D253" s="572" t="s">
        <v>1349</v>
      </c>
      <c r="E253" s="574">
        <v>1.99</v>
      </c>
      <c r="F253" s="575"/>
      <c r="G253" s="575">
        <f t="shared" si="13"/>
        <v>0</v>
      </c>
      <c r="H253" s="588"/>
      <c r="I253" s="552">
        <v>0</v>
      </c>
      <c r="N253" s="552" t="s">
        <v>62</v>
      </c>
    </row>
    <row r="254" spans="1:14" ht="48.75" customHeight="1" outlineLevel="1">
      <c r="A254" s="594" t="s">
        <v>1744</v>
      </c>
      <c r="B254" s="572" t="s">
        <v>63</v>
      </c>
      <c r="C254" s="627" t="s">
        <v>64</v>
      </c>
      <c r="D254" s="572" t="s">
        <v>16</v>
      </c>
      <c r="E254" s="574">
        <v>130.2</v>
      </c>
      <c r="F254" s="575"/>
      <c r="G254" s="575">
        <f t="shared" si="13"/>
        <v>0</v>
      </c>
      <c r="H254" s="588"/>
      <c r="I254" s="552">
        <v>0.00068</v>
      </c>
      <c r="N254" s="552" t="s">
        <v>65</v>
      </c>
    </row>
    <row r="255" spans="1:14" ht="15" outlineLevel="1">
      <c r="A255" s="594" t="s">
        <v>1745</v>
      </c>
      <c r="B255" s="572" t="s">
        <v>66</v>
      </c>
      <c r="C255" s="627" t="s">
        <v>67</v>
      </c>
      <c r="D255" s="572" t="s">
        <v>16</v>
      </c>
      <c r="E255" s="574">
        <v>102.35</v>
      </c>
      <c r="F255" s="575"/>
      <c r="G255" s="575">
        <f t="shared" si="13"/>
        <v>0</v>
      </c>
      <c r="H255" s="588"/>
      <c r="I255" s="552">
        <v>0</v>
      </c>
      <c r="N255" s="552" t="s">
        <v>68</v>
      </c>
    </row>
    <row r="256" spans="1:14" ht="30" outlineLevel="1">
      <c r="A256" s="594" t="s">
        <v>1746</v>
      </c>
      <c r="B256" s="572" t="s">
        <v>69</v>
      </c>
      <c r="C256" s="627" t="s">
        <v>70</v>
      </c>
      <c r="D256" s="572" t="s">
        <v>1349</v>
      </c>
      <c r="E256" s="574">
        <v>6.51</v>
      </c>
      <c r="F256" s="575"/>
      <c r="G256" s="575">
        <f t="shared" si="13"/>
        <v>0</v>
      </c>
      <c r="H256" s="588"/>
      <c r="I256" s="552">
        <v>0</v>
      </c>
      <c r="N256" s="552" t="s">
        <v>71</v>
      </c>
    </row>
    <row r="257" spans="1:14" ht="30" outlineLevel="1">
      <c r="A257" s="594" t="s">
        <v>1747</v>
      </c>
      <c r="B257" s="572" t="s">
        <v>72</v>
      </c>
      <c r="C257" s="627" t="s">
        <v>73</v>
      </c>
      <c r="D257" s="572" t="s">
        <v>1349</v>
      </c>
      <c r="E257" s="574">
        <v>9.77</v>
      </c>
      <c r="F257" s="575"/>
      <c r="G257" s="575">
        <f t="shared" si="13"/>
        <v>0</v>
      </c>
      <c r="H257" s="588"/>
      <c r="I257" s="552">
        <v>0</v>
      </c>
      <c r="N257" s="552" t="s">
        <v>74</v>
      </c>
    </row>
    <row r="258" spans="1:14" ht="45" outlineLevel="1">
      <c r="A258" s="594" t="s">
        <v>1748</v>
      </c>
      <c r="B258" s="572" t="s">
        <v>371</v>
      </c>
      <c r="C258" s="627" t="s">
        <v>75</v>
      </c>
      <c r="D258" s="572" t="s">
        <v>1349</v>
      </c>
      <c r="E258" s="574">
        <v>45.59</v>
      </c>
      <c r="F258" s="575"/>
      <c r="G258" s="575">
        <f t="shared" si="13"/>
        <v>0</v>
      </c>
      <c r="H258" s="588"/>
      <c r="I258" s="552">
        <v>0</v>
      </c>
      <c r="N258" s="552" t="s">
        <v>76</v>
      </c>
    </row>
    <row r="259" spans="1:14" ht="15" outlineLevel="1">
      <c r="A259" s="594" t="s">
        <v>1749</v>
      </c>
      <c r="B259" s="572" t="s">
        <v>77</v>
      </c>
      <c r="C259" s="627" t="s">
        <v>78</v>
      </c>
      <c r="D259" s="572" t="s">
        <v>16</v>
      </c>
      <c r="E259" s="574">
        <v>23.7</v>
      </c>
      <c r="F259" s="575"/>
      <c r="G259" s="575">
        <f t="shared" si="13"/>
        <v>0</v>
      </c>
      <c r="H259" s="588"/>
      <c r="I259" s="552">
        <v>0</v>
      </c>
      <c r="N259" s="552" t="s">
        <v>79</v>
      </c>
    </row>
    <row r="260" spans="1:14" ht="15" outlineLevel="1">
      <c r="A260" s="594" t="s">
        <v>1750</v>
      </c>
      <c r="B260" s="572" t="s">
        <v>80</v>
      </c>
      <c r="C260" s="627" t="s">
        <v>81</v>
      </c>
      <c r="D260" s="572" t="s">
        <v>16</v>
      </c>
      <c r="E260" s="574">
        <v>78.65</v>
      </c>
      <c r="F260" s="575"/>
      <c r="G260" s="575">
        <f t="shared" si="13"/>
        <v>0</v>
      </c>
      <c r="H260" s="588"/>
      <c r="I260" s="552">
        <v>0</v>
      </c>
      <c r="N260" s="552" t="s">
        <v>82</v>
      </c>
    </row>
    <row r="261" spans="1:14" ht="60" outlineLevel="1">
      <c r="A261" s="594" t="s">
        <v>1751</v>
      </c>
      <c r="B261" s="572" t="s">
        <v>83</v>
      </c>
      <c r="C261" s="627" t="s">
        <v>84</v>
      </c>
      <c r="D261" s="572" t="s">
        <v>16</v>
      </c>
      <c r="E261" s="574">
        <v>24.07</v>
      </c>
      <c r="F261" s="575"/>
      <c r="G261" s="575">
        <f t="shared" si="13"/>
        <v>0</v>
      </c>
      <c r="H261" s="588"/>
      <c r="I261" s="552">
        <v>0.00034</v>
      </c>
      <c r="N261" s="552" t="s">
        <v>85</v>
      </c>
    </row>
    <row r="262" spans="1:14" ht="30" outlineLevel="1">
      <c r="A262" s="594" t="s">
        <v>1752</v>
      </c>
      <c r="B262" s="572" t="s">
        <v>86</v>
      </c>
      <c r="C262" s="627" t="s">
        <v>87</v>
      </c>
      <c r="D262" s="572" t="s">
        <v>16</v>
      </c>
      <c r="E262" s="574">
        <v>19.4</v>
      </c>
      <c r="F262" s="575"/>
      <c r="G262" s="575">
        <f t="shared" si="13"/>
        <v>0</v>
      </c>
      <c r="H262" s="588"/>
      <c r="I262" s="552">
        <v>0.00094</v>
      </c>
      <c r="N262" s="552" t="s">
        <v>88</v>
      </c>
    </row>
    <row r="263" spans="1:14" ht="17.25" customHeight="1" outlineLevel="1">
      <c r="A263" s="594" t="s">
        <v>1753</v>
      </c>
      <c r="B263" s="572" t="s">
        <v>89</v>
      </c>
      <c r="C263" s="627" t="s">
        <v>90</v>
      </c>
      <c r="D263" s="572" t="s">
        <v>1831</v>
      </c>
      <c r="E263" s="574">
        <v>10</v>
      </c>
      <c r="F263" s="575"/>
      <c r="G263" s="575">
        <f t="shared" si="13"/>
        <v>0</v>
      </c>
      <c r="H263" s="588"/>
      <c r="I263" s="552">
        <v>0.0012</v>
      </c>
      <c r="N263" s="552" t="s">
        <v>1069</v>
      </c>
    </row>
    <row r="264" spans="1:14" ht="45" outlineLevel="1">
      <c r="A264" s="594" t="s">
        <v>1</v>
      </c>
      <c r="B264" s="572" t="s">
        <v>1070</v>
      </c>
      <c r="C264" s="627" t="s">
        <v>1071</v>
      </c>
      <c r="D264" s="572" t="s">
        <v>1831</v>
      </c>
      <c r="E264" s="574">
        <v>8</v>
      </c>
      <c r="F264" s="575"/>
      <c r="G264" s="575">
        <f t="shared" si="13"/>
        <v>0</v>
      </c>
      <c r="H264" s="588"/>
      <c r="I264" s="552">
        <v>0.00137</v>
      </c>
      <c r="N264" s="552" t="s">
        <v>1072</v>
      </c>
    </row>
    <row r="265" spans="1:14" ht="30" outlineLevel="1">
      <c r="A265" s="594" t="s">
        <v>1754</v>
      </c>
      <c r="B265" s="572" t="s">
        <v>1073</v>
      </c>
      <c r="C265" s="627" t="s">
        <v>1074</v>
      </c>
      <c r="D265" s="572" t="s">
        <v>1349</v>
      </c>
      <c r="E265" s="574">
        <v>3.48</v>
      </c>
      <c r="F265" s="575"/>
      <c r="G265" s="575">
        <f t="shared" si="13"/>
        <v>0</v>
      </c>
      <c r="H265" s="588"/>
      <c r="I265" s="552">
        <v>0.00187</v>
      </c>
      <c r="N265" s="552" t="s">
        <v>1075</v>
      </c>
    </row>
    <row r="266" spans="1:14" ht="45" outlineLevel="1">
      <c r="A266" s="594" t="s">
        <v>1755</v>
      </c>
      <c r="B266" s="572" t="s">
        <v>1076</v>
      </c>
      <c r="C266" s="627" t="s">
        <v>1514</v>
      </c>
      <c r="D266" s="572" t="s">
        <v>1831</v>
      </c>
      <c r="E266" s="574">
        <v>7</v>
      </c>
      <c r="F266" s="575"/>
      <c r="G266" s="575">
        <f t="shared" si="13"/>
        <v>0</v>
      </c>
      <c r="H266" s="588"/>
      <c r="I266" s="552">
        <v>0.00093</v>
      </c>
      <c r="N266" s="552" t="s">
        <v>1515</v>
      </c>
    </row>
    <row r="267" spans="1:14" ht="45" outlineLevel="1">
      <c r="A267" s="594" t="s">
        <v>1756</v>
      </c>
      <c r="B267" s="572" t="s">
        <v>1516</v>
      </c>
      <c r="C267" s="627" t="s">
        <v>1517</v>
      </c>
      <c r="D267" s="572" t="s">
        <v>488</v>
      </c>
      <c r="E267" s="574">
        <v>22</v>
      </c>
      <c r="F267" s="575"/>
      <c r="G267" s="575">
        <f t="shared" si="13"/>
        <v>0</v>
      </c>
      <c r="H267" s="588"/>
      <c r="I267" s="552">
        <v>0.0005</v>
      </c>
      <c r="N267" s="552" t="s">
        <v>1518</v>
      </c>
    </row>
    <row r="268" spans="1:14" ht="45" outlineLevel="1">
      <c r="A268" s="594" t="s">
        <v>1757</v>
      </c>
      <c r="B268" s="572" t="s">
        <v>1519</v>
      </c>
      <c r="C268" s="627" t="s">
        <v>1520</v>
      </c>
      <c r="D268" s="572" t="s">
        <v>488</v>
      </c>
      <c r="E268" s="574">
        <v>11.7</v>
      </c>
      <c r="F268" s="575"/>
      <c r="G268" s="575">
        <f t="shared" si="13"/>
        <v>0</v>
      </c>
      <c r="H268" s="588"/>
      <c r="I268" s="552">
        <v>0.0005</v>
      </c>
      <c r="N268" s="552" t="s">
        <v>1521</v>
      </c>
    </row>
    <row r="269" spans="1:14" ht="30" outlineLevel="1">
      <c r="A269" s="594" t="s">
        <v>1758</v>
      </c>
      <c r="B269" s="572" t="s">
        <v>1522</v>
      </c>
      <c r="C269" s="627" t="s">
        <v>1523</v>
      </c>
      <c r="D269" s="572" t="s">
        <v>16</v>
      </c>
      <c r="E269" s="574">
        <v>170.99</v>
      </c>
      <c r="F269" s="575"/>
      <c r="G269" s="575">
        <f t="shared" si="13"/>
        <v>0</v>
      </c>
      <c r="H269" s="588"/>
      <c r="I269" s="552">
        <v>0</v>
      </c>
      <c r="N269" s="552" t="s">
        <v>1524</v>
      </c>
    </row>
    <row r="270" spans="1:14" ht="75" outlineLevel="1">
      <c r="A270" s="594" t="s">
        <v>1759</v>
      </c>
      <c r="B270" s="572" t="s">
        <v>1525</v>
      </c>
      <c r="C270" s="627" t="s">
        <v>1526</v>
      </c>
      <c r="D270" s="572" t="s">
        <v>16</v>
      </c>
      <c r="E270" s="574">
        <v>62.49</v>
      </c>
      <c r="F270" s="575"/>
      <c r="G270" s="575">
        <f t="shared" si="13"/>
        <v>0</v>
      </c>
      <c r="H270" s="588"/>
      <c r="I270" s="552">
        <v>0</v>
      </c>
      <c r="N270" s="552" t="s">
        <v>1527</v>
      </c>
    </row>
    <row r="271" spans="1:14" ht="75" outlineLevel="1">
      <c r="A271" s="594" t="s">
        <v>1760</v>
      </c>
      <c r="B271" s="572" t="s">
        <v>1528</v>
      </c>
      <c r="C271" s="627" t="s">
        <v>1529</v>
      </c>
      <c r="D271" s="572" t="s">
        <v>16</v>
      </c>
      <c r="E271" s="574">
        <v>93.38</v>
      </c>
      <c r="F271" s="575"/>
      <c r="G271" s="575">
        <f t="shared" si="13"/>
        <v>0</v>
      </c>
      <c r="H271" s="588"/>
      <c r="I271" s="552">
        <v>0</v>
      </c>
      <c r="N271" s="552" t="s">
        <v>1530</v>
      </c>
    </row>
    <row r="272" spans="1:14" ht="30" outlineLevel="1">
      <c r="A272" s="594" t="s">
        <v>1761</v>
      </c>
      <c r="B272" s="572" t="s">
        <v>1531</v>
      </c>
      <c r="C272" s="627" t="s">
        <v>1532</v>
      </c>
      <c r="D272" s="572" t="s">
        <v>16</v>
      </c>
      <c r="E272" s="574">
        <v>30.03</v>
      </c>
      <c r="F272" s="575"/>
      <c r="G272" s="575">
        <f t="shared" si="13"/>
        <v>0</v>
      </c>
      <c r="H272" s="588"/>
      <c r="I272" s="552">
        <v>0.0006</v>
      </c>
      <c r="N272" s="552" t="s">
        <v>1533</v>
      </c>
    </row>
    <row r="273" spans="1:14" ht="30" outlineLevel="1">
      <c r="A273" s="594" t="s">
        <v>1762</v>
      </c>
      <c r="B273" s="572" t="s">
        <v>1531</v>
      </c>
      <c r="C273" s="627" t="s">
        <v>1534</v>
      </c>
      <c r="D273" s="572" t="s">
        <v>16</v>
      </c>
      <c r="E273" s="574">
        <v>130.35</v>
      </c>
      <c r="F273" s="575"/>
      <c r="G273" s="575">
        <f t="shared" si="13"/>
        <v>0</v>
      </c>
      <c r="H273" s="588"/>
      <c r="I273" s="552">
        <v>0.0006</v>
      </c>
      <c r="N273" s="552" t="s">
        <v>1535</v>
      </c>
    </row>
    <row r="274" spans="1:14" ht="30" outlineLevel="1">
      <c r="A274" s="594" t="s">
        <v>1763</v>
      </c>
      <c r="B274" s="572" t="s">
        <v>1536</v>
      </c>
      <c r="C274" s="627" t="s">
        <v>1537</v>
      </c>
      <c r="D274" s="572" t="s">
        <v>16</v>
      </c>
      <c r="E274" s="574">
        <v>134.65</v>
      </c>
      <c r="F274" s="575"/>
      <c r="G274" s="575">
        <f t="shared" si="13"/>
        <v>0</v>
      </c>
      <c r="H274" s="588"/>
      <c r="I274" s="552">
        <v>0</v>
      </c>
      <c r="N274" s="552" t="s">
        <v>1538</v>
      </c>
    </row>
    <row r="275" spans="1:14" ht="30" outlineLevel="1">
      <c r="A275" s="594" t="s">
        <v>1764</v>
      </c>
      <c r="B275" s="572" t="s">
        <v>1539</v>
      </c>
      <c r="C275" s="627" t="s">
        <v>1540</v>
      </c>
      <c r="D275" s="572" t="s">
        <v>1831</v>
      </c>
      <c r="E275" s="574">
        <v>9</v>
      </c>
      <c r="F275" s="575"/>
      <c r="G275" s="575">
        <f t="shared" si="13"/>
        <v>0</v>
      </c>
      <c r="H275" s="588"/>
      <c r="I275" s="552">
        <v>0.01597</v>
      </c>
      <c r="N275" s="552" t="s">
        <v>1541</v>
      </c>
    </row>
    <row r="276" spans="1:14" ht="15" outlineLevel="1">
      <c r="A276" s="594" t="s">
        <v>1765</v>
      </c>
      <c r="B276" s="572" t="s">
        <v>1542</v>
      </c>
      <c r="C276" s="627" t="s">
        <v>1543</v>
      </c>
      <c r="D276" s="572" t="s">
        <v>1831</v>
      </c>
      <c r="E276" s="574">
        <v>10</v>
      </c>
      <c r="F276" s="575"/>
      <c r="G276" s="575">
        <f t="shared" si="13"/>
        <v>0</v>
      </c>
      <c r="H276" s="588"/>
      <c r="I276" s="552">
        <v>0.01597</v>
      </c>
      <c r="N276" s="552" t="s">
        <v>1544</v>
      </c>
    </row>
    <row r="277" spans="1:14" ht="15" outlineLevel="1">
      <c r="A277" s="594" t="s">
        <v>1766</v>
      </c>
      <c r="B277" s="572" t="s">
        <v>1545</v>
      </c>
      <c r="C277" s="627" t="s">
        <v>1546</v>
      </c>
      <c r="D277" s="572" t="s">
        <v>352</v>
      </c>
      <c r="E277" s="574">
        <v>1</v>
      </c>
      <c r="F277" s="575"/>
      <c r="G277" s="575">
        <f aca="true" t="shared" si="14" ref="G277:G293">IF(E277=0,,E277*F277*1)</f>
        <v>0</v>
      </c>
      <c r="H277" s="588"/>
      <c r="I277" s="552">
        <v>0.01597</v>
      </c>
      <c r="N277" s="552" t="s">
        <v>1547</v>
      </c>
    </row>
    <row r="278" spans="1:14" ht="15" outlineLevel="1">
      <c r="A278" s="594" t="s">
        <v>1767</v>
      </c>
      <c r="B278" s="572" t="s">
        <v>1548</v>
      </c>
      <c r="C278" s="627" t="s">
        <v>1549</v>
      </c>
      <c r="D278" s="572" t="s">
        <v>352</v>
      </c>
      <c r="E278" s="574">
        <v>1</v>
      </c>
      <c r="F278" s="575"/>
      <c r="G278" s="575">
        <f t="shared" si="14"/>
        <v>0</v>
      </c>
      <c r="H278" s="588"/>
      <c r="I278" s="552">
        <v>0.02791</v>
      </c>
      <c r="N278" s="552" t="s">
        <v>1550</v>
      </c>
    </row>
    <row r="279" spans="1:14" ht="15" outlineLevel="1">
      <c r="A279" s="594" t="s">
        <v>1768</v>
      </c>
      <c r="B279" s="572" t="s">
        <v>1551</v>
      </c>
      <c r="C279" s="627" t="s">
        <v>1552</v>
      </c>
      <c r="D279" s="572" t="s">
        <v>1831</v>
      </c>
      <c r="E279" s="574">
        <v>1</v>
      </c>
      <c r="F279" s="575"/>
      <c r="G279" s="575">
        <f t="shared" si="14"/>
        <v>0</v>
      </c>
      <c r="H279" s="588"/>
      <c r="I279" s="552">
        <v>0.02791</v>
      </c>
      <c r="N279" s="552" t="s">
        <v>1553</v>
      </c>
    </row>
    <row r="280" spans="1:14" ht="15" outlineLevel="1">
      <c r="A280" s="594" t="s">
        <v>1769</v>
      </c>
      <c r="B280" s="572" t="s">
        <v>1554</v>
      </c>
      <c r="C280" s="627" t="s">
        <v>1555</v>
      </c>
      <c r="D280" s="572" t="s">
        <v>1831</v>
      </c>
      <c r="E280" s="574">
        <v>3</v>
      </c>
      <c r="F280" s="575"/>
      <c r="G280" s="575">
        <f t="shared" si="14"/>
        <v>0</v>
      </c>
      <c r="H280" s="588"/>
      <c r="I280" s="552">
        <v>0</v>
      </c>
      <c r="N280" s="552" t="s">
        <v>1556</v>
      </c>
    </row>
    <row r="281" spans="1:14" ht="15" outlineLevel="1">
      <c r="A281" s="594" t="s">
        <v>1770</v>
      </c>
      <c r="B281" s="572" t="s">
        <v>1557</v>
      </c>
      <c r="C281" s="627" t="s">
        <v>1558</v>
      </c>
      <c r="D281" s="572" t="s">
        <v>1831</v>
      </c>
      <c r="E281" s="574">
        <v>1</v>
      </c>
      <c r="F281" s="575"/>
      <c r="G281" s="575">
        <f t="shared" si="14"/>
        <v>0</v>
      </c>
      <c r="H281" s="588"/>
      <c r="I281" s="552">
        <v>0</v>
      </c>
      <c r="N281" s="552" t="s">
        <v>1559</v>
      </c>
    </row>
    <row r="282" spans="1:14" ht="15" outlineLevel="1">
      <c r="A282" s="594" t="s">
        <v>1771</v>
      </c>
      <c r="B282" s="572" t="s">
        <v>1560</v>
      </c>
      <c r="C282" s="627" t="s">
        <v>1561</v>
      </c>
      <c r="D282" s="572" t="s">
        <v>352</v>
      </c>
      <c r="E282" s="574">
        <v>1</v>
      </c>
      <c r="F282" s="575"/>
      <c r="G282" s="575">
        <f t="shared" si="14"/>
        <v>0</v>
      </c>
      <c r="H282" s="588"/>
      <c r="I282" s="552">
        <v>0</v>
      </c>
      <c r="N282" s="552" t="s">
        <v>1562</v>
      </c>
    </row>
    <row r="283" spans="1:14" ht="30" outlineLevel="1">
      <c r="A283" s="594" t="s">
        <v>1772</v>
      </c>
      <c r="B283" s="572" t="s">
        <v>1563</v>
      </c>
      <c r="C283" s="627" t="s">
        <v>1564</v>
      </c>
      <c r="D283" s="572" t="s">
        <v>488</v>
      </c>
      <c r="E283" s="574">
        <v>42.43</v>
      </c>
      <c r="F283" s="575"/>
      <c r="G283" s="575">
        <f t="shared" si="14"/>
        <v>0</v>
      </c>
      <c r="H283" s="588"/>
      <c r="I283" s="552">
        <v>0</v>
      </c>
      <c r="N283" s="552" t="s">
        <v>1565</v>
      </c>
    </row>
    <row r="284" spans="1:14" ht="15" outlineLevel="1">
      <c r="A284" s="594" t="s">
        <v>1773</v>
      </c>
      <c r="B284" s="572" t="s">
        <v>1566</v>
      </c>
      <c r="C284" s="627" t="s">
        <v>1567</v>
      </c>
      <c r="D284" s="572" t="s">
        <v>488</v>
      </c>
      <c r="E284" s="574">
        <v>50.04</v>
      </c>
      <c r="F284" s="575"/>
      <c r="G284" s="575">
        <f t="shared" si="14"/>
        <v>0</v>
      </c>
      <c r="H284" s="588"/>
      <c r="I284" s="552">
        <v>0</v>
      </c>
      <c r="N284" s="552" t="s">
        <v>1568</v>
      </c>
    </row>
    <row r="285" spans="1:14" ht="30" outlineLevel="1">
      <c r="A285" s="594" t="s">
        <v>1774</v>
      </c>
      <c r="B285" s="572" t="s">
        <v>1569</v>
      </c>
      <c r="C285" s="627" t="s">
        <v>1570</v>
      </c>
      <c r="D285" s="572" t="s">
        <v>488</v>
      </c>
      <c r="E285" s="574">
        <v>22.84</v>
      </c>
      <c r="F285" s="575"/>
      <c r="G285" s="575">
        <f t="shared" si="14"/>
        <v>0</v>
      </c>
      <c r="H285" s="588"/>
      <c r="I285" s="552">
        <v>0</v>
      </c>
      <c r="N285" s="552" t="s">
        <v>1377</v>
      </c>
    </row>
    <row r="286" spans="1:14" ht="30" outlineLevel="1">
      <c r="A286" s="594" t="s">
        <v>1775</v>
      </c>
      <c r="B286" s="572" t="s">
        <v>1378</v>
      </c>
      <c r="C286" s="627" t="s">
        <v>1379</v>
      </c>
      <c r="D286" s="572" t="s">
        <v>488</v>
      </c>
      <c r="E286" s="574">
        <v>22.84</v>
      </c>
      <c r="F286" s="575"/>
      <c r="G286" s="575">
        <f t="shared" si="14"/>
        <v>0</v>
      </c>
      <c r="H286" s="588"/>
      <c r="I286" s="552">
        <v>0</v>
      </c>
      <c r="N286" s="552" t="s">
        <v>1380</v>
      </c>
    </row>
    <row r="287" spans="1:14" ht="15" outlineLevel="1">
      <c r="A287" s="594" t="s">
        <v>1776</v>
      </c>
      <c r="B287" s="572" t="s">
        <v>1381</v>
      </c>
      <c r="C287" s="627" t="s">
        <v>1382</v>
      </c>
      <c r="D287" s="572" t="s">
        <v>488</v>
      </c>
      <c r="E287" s="574">
        <v>8</v>
      </c>
      <c r="F287" s="575"/>
      <c r="G287" s="575">
        <f t="shared" si="14"/>
        <v>0</v>
      </c>
      <c r="H287" s="588"/>
      <c r="I287" s="552">
        <v>0</v>
      </c>
      <c r="N287" s="552" t="s">
        <v>1383</v>
      </c>
    </row>
    <row r="288" spans="1:14" ht="30" outlineLevel="1">
      <c r="A288" s="594" t="s">
        <v>1777</v>
      </c>
      <c r="B288" s="572" t="s">
        <v>1384</v>
      </c>
      <c r="C288" s="627" t="s">
        <v>1385</v>
      </c>
      <c r="D288" s="572" t="s">
        <v>16</v>
      </c>
      <c r="E288" s="574">
        <v>14.91</v>
      </c>
      <c r="F288" s="575"/>
      <c r="G288" s="575">
        <f t="shared" si="14"/>
        <v>0</v>
      </c>
      <c r="H288" s="588"/>
      <c r="I288" s="552">
        <v>0</v>
      </c>
      <c r="N288" s="552" t="s">
        <v>508</v>
      </c>
    </row>
    <row r="289" spans="1:14" ht="15" outlineLevel="1">
      <c r="A289" s="594" t="s">
        <v>1778</v>
      </c>
      <c r="B289" s="572" t="s">
        <v>509</v>
      </c>
      <c r="C289" s="627" t="s">
        <v>510</v>
      </c>
      <c r="D289" s="572" t="s">
        <v>16</v>
      </c>
      <c r="E289" s="574">
        <v>20.88</v>
      </c>
      <c r="F289" s="575"/>
      <c r="G289" s="575">
        <f t="shared" si="14"/>
        <v>0</v>
      </c>
      <c r="H289" s="588"/>
      <c r="I289" s="552">
        <v>0.00046</v>
      </c>
      <c r="N289" s="552" t="s">
        <v>511</v>
      </c>
    </row>
    <row r="290" spans="1:14" ht="15" outlineLevel="1">
      <c r="A290" s="594" t="s">
        <v>1779</v>
      </c>
      <c r="B290" s="572" t="s">
        <v>512</v>
      </c>
      <c r="C290" s="627" t="s">
        <v>513</v>
      </c>
      <c r="D290" s="572" t="s">
        <v>1831</v>
      </c>
      <c r="E290" s="574">
        <v>1</v>
      </c>
      <c r="F290" s="575"/>
      <c r="G290" s="575">
        <f t="shared" si="14"/>
        <v>0</v>
      </c>
      <c r="H290" s="588"/>
      <c r="I290" s="552">
        <v>0.00046</v>
      </c>
      <c r="N290" s="552" t="s">
        <v>514</v>
      </c>
    </row>
    <row r="291" spans="1:14" ht="15" outlineLevel="1">
      <c r="A291" s="594" t="s">
        <v>1780</v>
      </c>
      <c r="B291" s="572" t="s">
        <v>375</v>
      </c>
      <c r="C291" s="627" t="s">
        <v>376</v>
      </c>
      <c r="D291" s="572" t="s">
        <v>23</v>
      </c>
      <c r="E291" s="574">
        <v>279</v>
      </c>
      <c r="F291" s="575"/>
      <c r="G291" s="575">
        <f t="shared" si="14"/>
        <v>0</v>
      </c>
      <c r="H291" s="588"/>
      <c r="I291" s="552">
        <v>0</v>
      </c>
      <c r="N291" s="552" t="s">
        <v>515</v>
      </c>
    </row>
    <row r="292" spans="1:14" ht="30" outlineLevel="1">
      <c r="A292" s="594" t="s">
        <v>1781</v>
      </c>
      <c r="B292" s="572" t="s">
        <v>377</v>
      </c>
      <c r="C292" s="627" t="s">
        <v>516</v>
      </c>
      <c r="D292" s="572" t="s">
        <v>23</v>
      </c>
      <c r="E292" s="574">
        <v>251.1</v>
      </c>
      <c r="F292" s="575"/>
      <c r="G292" s="575">
        <f t="shared" si="14"/>
        <v>0</v>
      </c>
      <c r="H292" s="588"/>
      <c r="I292" s="552">
        <v>0</v>
      </c>
      <c r="N292" s="552" t="s">
        <v>517</v>
      </c>
    </row>
    <row r="293" spans="1:14" ht="30" outlineLevel="1">
      <c r="A293" s="594" t="s">
        <v>1782</v>
      </c>
      <c r="B293" s="572" t="s">
        <v>379</v>
      </c>
      <c r="C293" s="627" t="s">
        <v>380</v>
      </c>
      <c r="D293" s="572" t="s">
        <v>23</v>
      </c>
      <c r="E293" s="574">
        <v>27.9</v>
      </c>
      <c r="F293" s="575"/>
      <c r="G293" s="575">
        <f t="shared" si="14"/>
        <v>0</v>
      </c>
      <c r="H293" s="588"/>
      <c r="I293" s="552">
        <v>0</v>
      </c>
      <c r="N293" s="552" t="s">
        <v>518</v>
      </c>
    </row>
    <row r="294" spans="1:8" ht="15">
      <c r="A294" s="596"/>
      <c r="B294" s="576" t="s">
        <v>397</v>
      </c>
      <c r="C294" s="628"/>
      <c r="D294" s="576"/>
      <c r="E294" s="578"/>
      <c r="F294" s="579">
        <f>G294+H294</f>
        <v>0</v>
      </c>
      <c r="G294" s="579">
        <f>SUM(G245:G293)</f>
        <v>0</v>
      </c>
      <c r="H294" s="590">
        <f>SUM(H245:H293)</f>
        <v>0</v>
      </c>
    </row>
    <row r="295" spans="1:8" ht="15.75" thickBot="1">
      <c r="A295" s="689"/>
      <c r="B295" s="564" t="s">
        <v>481</v>
      </c>
      <c r="C295" s="690"/>
      <c r="D295" s="691"/>
      <c r="E295" s="691"/>
      <c r="F295" s="566">
        <f>G295+H295</f>
        <v>0</v>
      </c>
      <c r="G295" s="566">
        <f>G294+G243+G240+G235+G230+G225+G218+G199+G194+G183+G142+G136+G124+G116+G105+G74+G33+G22</f>
        <v>0</v>
      </c>
      <c r="H295" s="591">
        <f>H294+H243+H240+H235+H230+H225+H218+H199+H194+H183+H142+H136+H124+H116+H105+H74+H33+H22</f>
        <v>0</v>
      </c>
    </row>
  </sheetData>
  <mergeCells count="15">
    <mergeCell ref="B244:H244"/>
    <mergeCell ref="B34:H34"/>
    <mergeCell ref="B75:H75"/>
    <mergeCell ref="B117:H117"/>
    <mergeCell ref="B200:H200"/>
    <mergeCell ref="B195:H195"/>
    <mergeCell ref="B226:H226"/>
    <mergeCell ref="B231:H231"/>
    <mergeCell ref="B236:H236"/>
    <mergeCell ref="B241:H241"/>
    <mergeCell ref="B219:H219"/>
    <mergeCell ref="A1:H1"/>
    <mergeCell ref="B4:H4"/>
    <mergeCell ref="B23:H23"/>
    <mergeCell ref="B184:H18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&amp;L&amp;"Arial CE,Kurzíva"&amp;8DOKUMENTACE PRO PROVEDENÍ STAVBY 09/2006&amp;R&amp;"Arial CE,Kurzíva"&amp;8&amp;A 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H33"/>
  <sheetViews>
    <sheetView workbookViewId="0" topLeftCell="A25">
      <selection activeCell="F18" sqref="F18:F31"/>
    </sheetView>
  </sheetViews>
  <sheetFormatPr defaultColWidth="9.00390625" defaultRowHeight="12.75" outlineLevelRow="1"/>
  <cols>
    <col min="1" max="1" width="5.375" style="600" customWidth="1"/>
    <col min="2" max="2" width="12.25390625" style="552" customWidth="1"/>
    <col min="3" max="3" width="47.25390625" style="571" customWidth="1"/>
    <col min="4" max="4" width="6.125" style="600" customWidth="1"/>
    <col min="5" max="5" width="12.375" style="552" customWidth="1"/>
    <col min="6" max="6" width="17.375" style="552" customWidth="1"/>
    <col min="7" max="7" width="16.625" style="552" customWidth="1"/>
    <col min="8" max="8" width="13.25390625" style="552" customWidth="1"/>
    <col min="9" max="16384" width="9.125" style="552" customWidth="1"/>
  </cols>
  <sheetData>
    <row r="1" spans="1:8" ht="15.75" thickBot="1">
      <c r="A1" s="752" t="s">
        <v>337</v>
      </c>
      <c r="B1" s="753"/>
      <c r="C1" s="753"/>
      <c r="D1" s="753"/>
      <c r="E1" s="753"/>
      <c r="F1" s="753"/>
      <c r="G1" s="753"/>
      <c r="H1" s="753"/>
    </row>
    <row r="2" spans="1:8" ht="15">
      <c r="A2" s="553"/>
      <c r="B2" s="554" t="s">
        <v>92</v>
      </c>
      <c r="C2" s="567" t="s">
        <v>338</v>
      </c>
      <c r="D2" s="554" t="s">
        <v>339</v>
      </c>
      <c r="E2" s="555" t="s">
        <v>711</v>
      </c>
      <c r="F2" s="556"/>
      <c r="G2" s="557" t="s">
        <v>340</v>
      </c>
      <c r="H2" s="586"/>
    </row>
    <row r="3" spans="1:8" ht="30">
      <c r="A3" s="580" t="s">
        <v>806</v>
      </c>
      <c r="B3" s="581" t="s">
        <v>341</v>
      </c>
      <c r="C3" s="582"/>
      <c r="D3" s="581" t="s">
        <v>1100</v>
      </c>
      <c r="E3" s="583" t="s">
        <v>341</v>
      </c>
      <c r="F3" s="584" t="s">
        <v>342</v>
      </c>
      <c r="G3" s="585" t="s">
        <v>191</v>
      </c>
      <c r="H3" s="587" t="s">
        <v>398</v>
      </c>
    </row>
    <row r="4" spans="1:8" ht="15" outlineLevel="1">
      <c r="A4" s="593"/>
      <c r="B4" s="749" t="s">
        <v>343</v>
      </c>
      <c r="C4" s="750"/>
      <c r="D4" s="750"/>
      <c r="E4" s="750"/>
      <c r="F4" s="750"/>
      <c r="G4" s="750"/>
      <c r="H4" s="751"/>
    </row>
    <row r="5" spans="1:8" ht="15" outlineLevel="1">
      <c r="A5" s="594" t="s">
        <v>151</v>
      </c>
      <c r="B5" s="572" t="s">
        <v>344</v>
      </c>
      <c r="C5" s="573" t="s">
        <v>345</v>
      </c>
      <c r="D5" s="603" t="s">
        <v>1120</v>
      </c>
      <c r="E5" s="574">
        <v>40</v>
      </c>
      <c r="F5" s="575"/>
      <c r="G5" s="575">
        <f aca="true" t="shared" si="0" ref="G5:G12">IF(E5=0,,E5*F5*1)</f>
        <v>0</v>
      </c>
      <c r="H5" s="588"/>
    </row>
    <row r="6" spans="1:8" ht="15" outlineLevel="1">
      <c r="A6" s="594" t="s">
        <v>560</v>
      </c>
      <c r="B6" s="572" t="s">
        <v>346</v>
      </c>
      <c r="C6" s="573" t="s">
        <v>347</v>
      </c>
      <c r="D6" s="603" t="s">
        <v>104</v>
      </c>
      <c r="E6" s="574">
        <v>14</v>
      </c>
      <c r="F6" s="575"/>
      <c r="G6" s="575">
        <f t="shared" si="0"/>
        <v>0</v>
      </c>
      <c r="H6" s="588"/>
    </row>
    <row r="7" spans="1:8" ht="45" outlineLevel="1">
      <c r="A7" s="594" t="s">
        <v>561</v>
      </c>
      <c r="B7" s="572" t="s">
        <v>348</v>
      </c>
      <c r="C7" s="573" t="s">
        <v>349</v>
      </c>
      <c r="D7" s="603" t="s">
        <v>1120</v>
      </c>
      <c r="E7" s="574">
        <v>773.69</v>
      </c>
      <c r="F7" s="575"/>
      <c r="G7" s="575">
        <f t="shared" si="0"/>
        <v>0</v>
      </c>
      <c r="H7" s="588"/>
    </row>
    <row r="8" spans="1:8" ht="30" outlineLevel="1">
      <c r="A8" s="594" t="s">
        <v>562</v>
      </c>
      <c r="B8" s="572" t="s">
        <v>350</v>
      </c>
      <c r="C8" s="573" t="s">
        <v>351</v>
      </c>
      <c r="D8" s="603" t="s">
        <v>352</v>
      </c>
      <c r="E8" s="574">
        <v>1</v>
      </c>
      <c r="F8" s="575"/>
      <c r="G8" s="575">
        <f t="shared" si="0"/>
        <v>0</v>
      </c>
      <c r="H8" s="588"/>
    </row>
    <row r="9" spans="1:8" ht="45" outlineLevel="1">
      <c r="A9" s="594" t="s">
        <v>563</v>
      </c>
      <c r="B9" s="572" t="s">
        <v>353</v>
      </c>
      <c r="C9" s="573" t="s">
        <v>354</v>
      </c>
      <c r="D9" s="603" t="s">
        <v>352</v>
      </c>
      <c r="E9" s="574">
        <v>1082.83</v>
      </c>
      <c r="F9" s="575"/>
      <c r="G9" s="575">
        <f t="shared" si="0"/>
        <v>0</v>
      </c>
      <c r="H9" s="588"/>
    </row>
    <row r="10" spans="1:8" ht="60" outlineLevel="1">
      <c r="A10" s="594" t="s">
        <v>564</v>
      </c>
      <c r="B10" s="572" t="s">
        <v>355</v>
      </c>
      <c r="C10" s="573" t="s">
        <v>356</v>
      </c>
      <c r="D10" s="603" t="s">
        <v>152</v>
      </c>
      <c r="E10" s="574">
        <v>37.8</v>
      </c>
      <c r="F10" s="575"/>
      <c r="G10" s="575">
        <f t="shared" si="0"/>
        <v>0</v>
      </c>
      <c r="H10" s="588"/>
    </row>
    <row r="11" spans="1:8" ht="15" outlineLevel="1">
      <c r="A11" s="594" t="s">
        <v>565</v>
      </c>
      <c r="B11" s="572" t="s">
        <v>357</v>
      </c>
      <c r="C11" s="573" t="s">
        <v>358</v>
      </c>
      <c r="D11" s="603" t="s">
        <v>152</v>
      </c>
      <c r="E11" s="574">
        <v>9.75</v>
      </c>
      <c r="F11" s="575"/>
      <c r="G11" s="575">
        <f t="shared" si="0"/>
        <v>0</v>
      </c>
      <c r="H11" s="588"/>
    </row>
    <row r="12" spans="1:8" ht="30" outlineLevel="1">
      <c r="A12" s="594" t="s">
        <v>566</v>
      </c>
      <c r="B12" s="572" t="s">
        <v>359</v>
      </c>
      <c r="C12" s="573" t="s">
        <v>360</v>
      </c>
      <c r="D12" s="603" t="s">
        <v>1120</v>
      </c>
      <c r="E12" s="574">
        <v>946.23</v>
      </c>
      <c r="F12" s="575"/>
      <c r="G12" s="575">
        <f t="shared" si="0"/>
        <v>0</v>
      </c>
      <c r="H12" s="588"/>
    </row>
    <row r="13" spans="1:8" ht="18.75" customHeight="1" outlineLevel="1">
      <c r="A13" s="594" t="s">
        <v>361</v>
      </c>
      <c r="B13" s="572">
        <v>1211150001</v>
      </c>
      <c r="C13" s="573" t="s">
        <v>362</v>
      </c>
      <c r="D13" s="603" t="s">
        <v>152</v>
      </c>
      <c r="E13" s="574">
        <v>141.93</v>
      </c>
      <c r="F13" s="575"/>
      <c r="G13" s="575"/>
      <c r="H13" s="588">
        <f>IF(E13=0,,E13*F13*1)</f>
        <v>0</v>
      </c>
    </row>
    <row r="14" spans="1:8" ht="15" outlineLevel="1">
      <c r="A14" s="594" t="s">
        <v>567</v>
      </c>
      <c r="B14" s="572" t="s">
        <v>363</v>
      </c>
      <c r="C14" s="573" t="s">
        <v>364</v>
      </c>
      <c r="D14" s="603" t="s">
        <v>1120</v>
      </c>
      <c r="E14" s="574">
        <v>946.23</v>
      </c>
      <c r="F14" s="575"/>
      <c r="G14" s="575">
        <f>IF(E14=0,,E14*F14*1)</f>
        <v>0</v>
      </c>
      <c r="H14" s="588"/>
    </row>
    <row r="15" spans="1:8" ht="15" outlineLevel="1">
      <c r="A15" s="595" t="s">
        <v>574</v>
      </c>
      <c r="B15" s="558" t="s">
        <v>365</v>
      </c>
      <c r="C15" s="568" t="s">
        <v>366</v>
      </c>
      <c r="D15" s="604" t="s">
        <v>1120</v>
      </c>
      <c r="E15" s="559">
        <v>946.23</v>
      </c>
      <c r="F15" s="560"/>
      <c r="G15" s="560">
        <f>IF(E15=0,,E15*F15*1)</f>
        <v>0</v>
      </c>
      <c r="H15" s="589"/>
    </row>
    <row r="16" spans="1:8" ht="15">
      <c r="A16" s="596"/>
      <c r="B16" s="576" t="s">
        <v>367</v>
      </c>
      <c r="C16" s="577"/>
      <c r="D16" s="605"/>
      <c r="E16" s="578"/>
      <c r="F16" s="579">
        <f>G16+H16</f>
        <v>0</v>
      </c>
      <c r="G16" s="579">
        <f>SUM(G5:G15)</f>
        <v>0</v>
      </c>
      <c r="H16" s="590">
        <f>SUM(H5:H15)</f>
        <v>0</v>
      </c>
    </row>
    <row r="17" spans="1:8" ht="15" outlineLevel="1">
      <c r="A17" s="597"/>
      <c r="B17" s="754" t="s">
        <v>368</v>
      </c>
      <c r="C17" s="755"/>
      <c r="D17" s="755"/>
      <c r="E17" s="755"/>
      <c r="F17" s="755"/>
      <c r="G17" s="755"/>
      <c r="H17" s="756"/>
    </row>
    <row r="18" spans="1:8" ht="45" outlineLevel="1">
      <c r="A18" s="594" t="s">
        <v>575</v>
      </c>
      <c r="B18" s="572" t="s">
        <v>369</v>
      </c>
      <c r="C18" s="573" t="s">
        <v>370</v>
      </c>
      <c r="D18" s="603" t="s">
        <v>152</v>
      </c>
      <c r="E18" s="574">
        <v>72.71</v>
      </c>
      <c r="F18" s="575"/>
      <c r="G18" s="575">
        <f aca="true" t="shared" si="1" ref="G18:G31">IF(E18=0,,E18*F18*1)</f>
        <v>0</v>
      </c>
      <c r="H18" s="588"/>
    </row>
    <row r="19" spans="1:8" ht="60" outlineLevel="1">
      <c r="A19" s="594" t="s">
        <v>576</v>
      </c>
      <c r="B19" s="572" t="s">
        <v>371</v>
      </c>
      <c r="C19" s="573" t="s">
        <v>372</v>
      </c>
      <c r="D19" s="603" t="s">
        <v>152</v>
      </c>
      <c r="E19" s="574">
        <v>54.53</v>
      </c>
      <c r="F19" s="575"/>
      <c r="G19" s="575">
        <f t="shared" si="1"/>
        <v>0</v>
      </c>
      <c r="H19" s="588"/>
    </row>
    <row r="20" spans="1:8" ht="60" outlineLevel="1">
      <c r="A20" s="594" t="s">
        <v>577</v>
      </c>
      <c r="B20" s="572" t="s">
        <v>373</v>
      </c>
      <c r="C20" s="573" t="s">
        <v>374</v>
      </c>
      <c r="D20" s="603" t="s">
        <v>152</v>
      </c>
      <c r="E20" s="574">
        <v>54.53</v>
      </c>
      <c r="F20" s="575"/>
      <c r="G20" s="575">
        <f t="shared" si="1"/>
        <v>0</v>
      </c>
      <c r="H20" s="588"/>
    </row>
    <row r="21" spans="1:8" ht="15" outlineLevel="1">
      <c r="A21" s="594" t="s">
        <v>578</v>
      </c>
      <c r="B21" s="572" t="s">
        <v>375</v>
      </c>
      <c r="C21" s="573" t="s">
        <v>376</v>
      </c>
      <c r="D21" s="603" t="s">
        <v>839</v>
      </c>
      <c r="E21" s="574">
        <v>1163</v>
      </c>
      <c r="F21" s="575"/>
      <c r="G21" s="575">
        <f t="shared" si="1"/>
        <v>0</v>
      </c>
      <c r="H21" s="588"/>
    </row>
    <row r="22" spans="1:8" ht="30" outlineLevel="1">
      <c r="A22" s="594" t="s">
        <v>579</v>
      </c>
      <c r="B22" s="572" t="s">
        <v>377</v>
      </c>
      <c r="C22" s="573" t="s">
        <v>378</v>
      </c>
      <c r="D22" s="603" t="s">
        <v>839</v>
      </c>
      <c r="E22" s="574">
        <v>1098</v>
      </c>
      <c r="F22" s="575"/>
      <c r="G22" s="575">
        <f t="shared" si="1"/>
        <v>0</v>
      </c>
      <c r="H22" s="588"/>
    </row>
    <row r="23" spans="1:8" ht="30" outlineLevel="1">
      <c r="A23" s="594" t="s">
        <v>580</v>
      </c>
      <c r="B23" s="572" t="s">
        <v>379</v>
      </c>
      <c r="C23" s="573" t="s">
        <v>380</v>
      </c>
      <c r="D23" s="603" t="s">
        <v>839</v>
      </c>
      <c r="E23" s="574">
        <v>15</v>
      </c>
      <c r="F23" s="575"/>
      <c r="G23" s="575">
        <f t="shared" si="1"/>
        <v>0</v>
      </c>
      <c r="H23" s="588"/>
    </row>
    <row r="24" spans="1:8" ht="15" outlineLevel="1">
      <c r="A24" s="594" t="s">
        <v>581</v>
      </c>
      <c r="B24" s="572" t="s">
        <v>381</v>
      </c>
      <c r="C24" s="573" t="s">
        <v>382</v>
      </c>
      <c r="D24" s="603" t="s">
        <v>839</v>
      </c>
      <c r="E24" s="574">
        <v>50</v>
      </c>
      <c r="F24" s="575"/>
      <c r="G24" s="575">
        <f t="shared" si="1"/>
        <v>0</v>
      </c>
      <c r="H24" s="588"/>
    </row>
    <row r="25" spans="1:8" ht="30" outlineLevel="1">
      <c r="A25" s="594" t="s">
        <v>582</v>
      </c>
      <c r="B25" s="572" t="s">
        <v>383</v>
      </c>
      <c r="C25" s="573" t="s">
        <v>384</v>
      </c>
      <c r="D25" s="603" t="s">
        <v>352</v>
      </c>
      <c r="E25" s="574">
        <v>1</v>
      </c>
      <c r="F25" s="575"/>
      <c r="G25" s="575">
        <f t="shared" si="1"/>
        <v>0</v>
      </c>
      <c r="H25" s="588"/>
    </row>
    <row r="26" spans="1:8" ht="75" outlineLevel="1">
      <c r="A26" s="594" t="s">
        <v>583</v>
      </c>
      <c r="B26" s="572" t="s">
        <v>385</v>
      </c>
      <c r="C26" s="573" t="s">
        <v>386</v>
      </c>
      <c r="D26" s="603" t="s">
        <v>152</v>
      </c>
      <c r="E26" s="574">
        <v>850.99</v>
      </c>
      <c r="F26" s="575"/>
      <c r="G26" s="575">
        <f t="shared" si="1"/>
        <v>0</v>
      </c>
      <c r="H26" s="588"/>
    </row>
    <row r="27" spans="1:8" ht="60" outlineLevel="1">
      <c r="A27" s="594" t="s">
        <v>584</v>
      </c>
      <c r="B27" s="572" t="s">
        <v>387</v>
      </c>
      <c r="C27" s="573" t="s">
        <v>388</v>
      </c>
      <c r="D27" s="603" t="s">
        <v>152</v>
      </c>
      <c r="E27" s="574">
        <v>16.72</v>
      </c>
      <c r="F27" s="575"/>
      <c r="G27" s="575">
        <f t="shared" si="1"/>
        <v>0</v>
      </c>
      <c r="H27" s="588"/>
    </row>
    <row r="28" spans="1:8" ht="30" outlineLevel="1">
      <c r="A28" s="594" t="s">
        <v>585</v>
      </c>
      <c r="B28" s="572" t="s">
        <v>389</v>
      </c>
      <c r="C28" s="573" t="s">
        <v>390</v>
      </c>
      <c r="D28" s="603" t="s">
        <v>152</v>
      </c>
      <c r="E28" s="574">
        <v>368.06</v>
      </c>
      <c r="F28" s="575"/>
      <c r="G28" s="575">
        <f t="shared" si="1"/>
        <v>0</v>
      </c>
      <c r="H28" s="588"/>
    </row>
    <row r="29" spans="1:8" ht="30" outlineLevel="1">
      <c r="A29" s="594" t="s">
        <v>586</v>
      </c>
      <c r="B29" s="572" t="s">
        <v>391</v>
      </c>
      <c r="C29" s="573" t="s">
        <v>392</v>
      </c>
      <c r="D29" s="603" t="s">
        <v>152</v>
      </c>
      <c r="E29" s="574">
        <v>37.58</v>
      </c>
      <c r="F29" s="575"/>
      <c r="G29" s="575">
        <f t="shared" si="1"/>
        <v>0</v>
      </c>
      <c r="H29" s="588"/>
    </row>
    <row r="30" spans="1:8" ht="75" outlineLevel="1">
      <c r="A30" s="594" t="s">
        <v>587</v>
      </c>
      <c r="B30" s="572" t="s">
        <v>393</v>
      </c>
      <c r="C30" s="573" t="s">
        <v>394</v>
      </c>
      <c r="D30" s="603" t="s">
        <v>152</v>
      </c>
      <c r="E30" s="574">
        <v>20</v>
      </c>
      <c r="F30" s="575"/>
      <c r="G30" s="575">
        <f t="shared" si="1"/>
        <v>0</v>
      </c>
      <c r="H30" s="588"/>
    </row>
    <row r="31" spans="1:8" ht="45" outlineLevel="1">
      <c r="A31" s="595" t="s">
        <v>588</v>
      </c>
      <c r="B31" s="558" t="s">
        <v>395</v>
      </c>
      <c r="C31" s="568" t="s">
        <v>396</v>
      </c>
      <c r="D31" s="604" t="s">
        <v>104</v>
      </c>
      <c r="E31" s="559">
        <v>114.6</v>
      </c>
      <c r="F31" s="560"/>
      <c r="G31" s="560">
        <f t="shared" si="1"/>
        <v>0</v>
      </c>
      <c r="H31" s="589"/>
    </row>
    <row r="32" spans="1:8" ht="15">
      <c r="A32" s="598"/>
      <c r="B32" s="561" t="s">
        <v>397</v>
      </c>
      <c r="C32" s="569"/>
      <c r="D32" s="606"/>
      <c r="E32" s="562"/>
      <c r="F32" s="563">
        <f>G32+H32</f>
        <v>0</v>
      </c>
      <c r="G32" s="563">
        <f>SUM(G18:G31)</f>
        <v>0</v>
      </c>
      <c r="H32" s="592">
        <f>SUM(H18:H31)</f>
        <v>0</v>
      </c>
    </row>
    <row r="33" spans="1:8" ht="15.75" thickBot="1">
      <c r="A33" s="599"/>
      <c r="B33" s="564" t="s">
        <v>399</v>
      </c>
      <c r="C33" s="570"/>
      <c r="D33" s="607"/>
      <c r="E33" s="565"/>
      <c r="F33" s="566">
        <f>G33+H33</f>
        <v>0</v>
      </c>
      <c r="G33" s="566">
        <f>G32+G16</f>
        <v>0</v>
      </c>
      <c r="H33" s="591">
        <f>H32+H16</f>
        <v>0</v>
      </c>
    </row>
  </sheetData>
  <mergeCells count="3">
    <mergeCell ref="A1:H1"/>
    <mergeCell ref="B4:H4"/>
    <mergeCell ref="B17:H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&amp;L&amp;"Arial CE,Kurzíva"&amp;8DOKUMENTACE PRO PROVEDENÍ STAVBY 09/2006&amp;R&amp;"Arial CE,Kurzíva"&amp;8&amp;A 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92"/>
  <sheetViews>
    <sheetView workbookViewId="0" topLeftCell="A1">
      <pane ySplit="2" topLeftCell="BM24" activePane="bottomLeft" state="frozen"/>
      <selection pane="topLeft" activeCell="A1" sqref="A1"/>
      <selection pane="bottomLeft" activeCell="G38" sqref="G5:G38"/>
    </sheetView>
  </sheetViews>
  <sheetFormatPr defaultColWidth="9.00390625" defaultRowHeight="12.75"/>
  <cols>
    <col min="1" max="1" width="5.875" style="49" customWidth="1"/>
    <col min="2" max="2" width="12.625" style="22" bestFit="1" customWidth="1"/>
    <col min="3" max="3" width="63.125" style="59" customWidth="1"/>
    <col min="4" max="4" width="5.375" style="22" bestFit="1" customWidth="1"/>
    <col min="5" max="5" width="8.25390625" style="51" customWidth="1"/>
    <col min="6" max="6" width="1.37890625" style="22" customWidth="1"/>
    <col min="7" max="7" width="10.25390625" style="51" customWidth="1"/>
    <col min="8" max="8" width="1.37890625" style="22" customWidth="1"/>
    <col min="9" max="9" width="12.00390625" style="61" customWidth="1"/>
    <col min="10" max="10" width="1.37890625" style="22" customWidth="1"/>
    <col min="11" max="16384" width="9.125" style="22" customWidth="1"/>
  </cols>
  <sheetData>
    <row r="1" spans="1:10" ht="15.75">
      <c r="A1" s="20" t="s">
        <v>1096</v>
      </c>
      <c r="B1" s="21" t="s">
        <v>1097</v>
      </c>
      <c r="C1" s="21" t="s">
        <v>94</v>
      </c>
      <c r="D1" s="21" t="s">
        <v>1098</v>
      </c>
      <c r="E1" s="760" t="s">
        <v>96</v>
      </c>
      <c r="F1" s="761"/>
      <c r="G1" s="762" t="s">
        <v>1099</v>
      </c>
      <c r="H1" s="763"/>
      <c r="I1" s="763"/>
      <c r="J1" s="764"/>
    </row>
    <row r="2" spans="1:10" ht="15.75">
      <c r="A2" s="160" t="s">
        <v>98</v>
      </c>
      <c r="B2" s="161" t="s">
        <v>99</v>
      </c>
      <c r="C2" s="162"/>
      <c r="D2" s="161" t="s">
        <v>1100</v>
      </c>
      <c r="E2" s="757" t="s">
        <v>1101</v>
      </c>
      <c r="F2" s="758"/>
      <c r="G2" s="765" t="s">
        <v>103</v>
      </c>
      <c r="H2" s="766"/>
      <c r="I2" s="765" t="s">
        <v>102</v>
      </c>
      <c r="J2" s="767"/>
    </row>
    <row r="3" spans="1:10" ht="15.75">
      <c r="A3" s="160"/>
      <c r="B3" s="161"/>
      <c r="C3" s="530" t="s">
        <v>1102</v>
      </c>
      <c r="D3" s="161"/>
      <c r="E3" s="757"/>
      <c r="F3" s="758"/>
      <c r="G3" s="757"/>
      <c r="H3" s="758"/>
      <c r="I3" s="757"/>
      <c r="J3" s="759"/>
    </row>
    <row r="4" spans="1:10" ht="15.75">
      <c r="A4" s="68"/>
      <c r="B4" s="24" t="s">
        <v>1103</v>
      </c>
      <c r="C4" s="25" t="s">
        <v>1082</v>
      </c>
      <c r="D4" s="26"/>
      <c r="E4" s="27"/>
      <c r="F4" s="28"/>
      <c r="G4" s="29"/>
      <c r="H4" s="30"/>
      <c r="I4" s="31"/>
      <c r="J4" s="32"/>
    </row>
    <row r="5" spans="1:10" ht="15.75">
      <c r="A5" s="68" t="s">
        <v>323</v>
      </c>
      <c r="B5" s="33" t="s">
        <v>1104</v>
      </c>
      <c r="C5" s="34" t="s">
        <v>1105</v>
      </c>
      <c r="D5" s="26" t="s">
        <v>1106</v>
      </c>
      <c r="E5" s="27">
        <v>10</v>
      </c>
      <c r="F5" s="28"/>
      <c r="G5" s="29"/>
      <c r="H5" s="30"/>
      <c r="I5" s="31">
        <f>E5*G5</f>
        <v>0</v>
      </c>
      <c r="J5" s="32"/>
    </row>
    <row r="6" spans="1:10" ht="15.75">
      <c r="A6" s="68" t="s">
        <v>329</v>
      </c>
      <c r="B6" s="33" t="s">
        <v>1107</v>
      </c>
      <c r="C6" s="34" t="s">
        <v>1108</v>
      </c>
      <c r="D6" s="26" t="s">
        <v>1109</v>
      </c>
      <c r="E6" s="27">
        <v>1</v>
      </c>
      <c r="F6" s="28"/>
      <c r="G6" s="29"/>
      <c r="H6" s="30"/>
      <c r="I6" s="31">
        <f>E6*G6</f>
        <v>0</v>
      </c>
      <c r="J6" s="32"/>
    </row>
    <row r="7" spans="1:10" ht="15.75">
      <c r="A7" s="68" t="s">
        <v>417</v>
      </c>
      <c r="B7" s="33" t="s">
        <v>1110</v>
      </c>
      <c r="C7" s="34" t="s">
        <v>1111</v>
      </c>
      <c r="D7" s="26" t="s">
        <v>152</v>
      </c>
      <c r="E7" s="27">
        <v>32.5</v>
      </c>
      <c r="F7" s="28"/>
      <c r="G7" s="29"/>
      <c r="H7" s="30"/>
      <c r="I7" s="31">
        <f aca="true" t="shared" si="0" ref="I7:I16">E7*G7</f>
        <v>0</v>
      </c>
      <c r="J7" s="32"/>
    </row>
    <row r="8" spans="1:10" ht="15.75">
      <c r="A8" s="68" t="s">
        <v>437</v>
      </c>
      <c r="B8" s="33" t="s">
        <v>1112</v>
      </c>
      <c r="C8" s="34" t="s">
        <v>1113</v>
      </c>
      <c r="D8" s="26" t="s">
        <v>152</v>
      </c>
      <c r="E8" s="27">
        <v>32.5</v>
      </c>
      <c r="F8" s="28"/>
      <c r="G8" s="29"/>
      <c r="H8" s="30"/>
      <c r="I8" s="31">
        <f t="shared" si="0"/>
        <v>0</v>
      </c>
      <c r="J8" s="32"/>
    </row>
    <row r="9" spans="1:10" ht="15.75">
      <c r="A9" s="68" t="s">
        <v>446</v>
      </c>
      <c r="B9" s="33" t="s">
        <v>1114</v>
      </c>
      <c r="C9" s="34" t="s">
        <v>1115</v>
      </c>
      <c r="D9" s="26" t="s">
        <v>152</v>
      </c>
      <c r="E9" s="27">
        <v>14.2</v>
      </c>
      <c r="F9" s="28"/>
      <c r="G9" s="29"/>
      <c r="H9" s="30"/>
      <c r="I9" s="31">
        <f t="shared" si="0"/>
        <v>0</v>
      </c>
      <c r="J9" s="32"/>
    </row>
    <row r="10" spans="1:10" ht="15.75">
      <c r="A10" s="68" t="s">
        <v>462</v>
      </c>
      <c r="B10" s="33" t="s">
        <v>1116</v>
      </c>
      <c r="C10" s="34" t="s">
        <v>1117</v>
      </c>
      <c r="D10" s="26" t="s">
        <v>152</v>
      </c>
      <c r="E10" s="27">
        <v>14.2</v>
      </c>
      <c r="F10" s="28"/>
      <c r="G10" s="29"/>
      <c r="H10" s="30"/>
      <c r="I10" s="31">
        <f t="shared" si="0"/>
        <v>0</v>
      </c>
      <c r="J10" s="32"/>
    </row>
    <row r="11" spans="1:10" ht="15.75">
      <c r="A11" s="68" t="s">
        <v>468</v>
      </c>
      <c r="B11" s="33" t="s">
        <v>1118</v>
      </c>
      <c r="C11" s="34" t="s">
        <v>1119</v>
      </c>
      <c r="D11" s="26" t="s">
        <v>1120</v>
      </c>
      <c r="E11" s="27">
        <v>41</v>
      </c>
      <c r="F11" s="28"/>
      <c r="G11" s="29"/>
      <c r="H11" s="30"/>
      <c r="I11" s="31">
        <f t="shared" si="0"/>
        <v>0</v>
      </c>
      <c r="J11" s="32"/>
    </row>
    <row r="12" spans="1:10" ht="15.75">
      <c r="A12" s="68" t="s">
        <v>1081</v>
      </c>
      <c r="B12" s="33" t="s">
        <v>1121</v>
      </c>
      <c r="C12" s="34" t="s">
        <v>1122</v>
      </c>
      <c r="D12" s="26" t="s">
        <v>1120</v>
      </c>
      <c r="E12" s="27">
        <v>41</v>
      </c>
      <c r="F12" s="28"/>
      <c r="G12" s="29"/>
      <c r="H12" s="30"/>
      <c r="I12" s="31">
        <f t="shared" si="0"/>
        <v>0</v>
      </c>
      <c r="J12" s="32"/>
    </row>
    <row r="13" spans="1:10" ht="15.75">
      <c r="A13" s="68" t="s">
        <v>1123</v>
      </c>
      <c r="B13" s="33" t="s">
        <v>1124</v>
      </c>
      <c r="C13" s="34" t="s">
        <v>1125</v>
      </c>
      <c r="D13" s="26" t="s">
        <v>1120</v>
      </c>
      <c r="E13" s="27">
        <v>18.5</v>
      </c>
      <c r="F13" s="28"/>
      <c r="G13" s="29"/>
      <c r="H13" s="30"/>
      <c r="I13" s="31">
        <f t="shared" si="0"/>
        <v>0</v>
      </c>
      <c r="J13" s="32"/>
    </row>
    <row r="14" spans="1:10" ht="15.75">
      <c r="A14" s="68" t="s">
        <v>1126</v>
      </c>
      <c r="B14" s="33" t="s">
        <v>1107</v>
      </c>
      <c r="C14" s="34" t="s">
        <v>1122</v>
      </c>
      <c r="D14" s="26" t="s">
        <v>1120</v>
      </c>
      <c r="E14" s="27">
        <v>18.5</v>
      </c>
      <c r="F14" s="28"/>
      <c r="G14" s="29"/>
      <c r="H14" s="30"/>
      <c r="I14" s="31">
        <f t="shared" si="0"/>
        <v>0</v>
      </c>
      <c r="J14" s="32"/>
    </row>
    <row r="15" spans="1:10" ht="15.75">
      <c r="A15" s="68" t="s">
        <v>1127</v>
      </c>
      <c r="B15" s="33" t="s">
        <v>1128</v>
      </c>
      <c r="C15" s="34" t="s">
        <v>1129</v>
      </c>
      <c r="D15" s="26" t="s">
        <v>152</v>
      </c>
      <c r="E15" s="27">
        <v>46.7</v>
      </c>
      <c r="F15" s="28"/>
      <c r="G15" s="29"/>
      <c r="H15" s="30"/>
      <c r="I15" s="31">
        <f t="shared" si="0"/>
        <v>0</v>
      </c>
      <c r="J15" s="32"/>
    </row>
    <row r="16" spans="1:10" ht="15.75">
      <c r="A16" s="68" t="s">
        <v>1130</v>
      </c>
      <c r="B16" s="33" t="s">
        <v>1131</v>
      </c>
      <c r="C16" s="34" t="s">
        <v>1132</v>
      </c>
      <c r="D16" s="26" t="s">
        <v>152</v>
      </c>
      <c r="E16" s="27">
        <v>10.68</v>
      </c>
      <c r="F16" s="28"/>
      <c r="G16" s="29"/>
      <c r="H16" s="30"/>
      <c r="I16" s="31">
        <f t="shared" si="0"/>
        <v>0</v>
      </c>
      <c r="J16" s="32"/>
    </row>
    <row r="17" spans="1:11" ht="15.75">
      <c r="A17" s="68" t="s">
        <v>1133</v>
      </c>
      <c r="B17" s="33" t="s">
        <v>1134</v>
      </c>
      <c r="C17" s="35" t="s">
        <v>1135</v>
      </c>
      <c r="D17" s="36" t="s">
        <v>152</v>
      </c>
      <c r="E17" s="27">
        <v>10.68</v>
      </c>
      <c r="F17" s="30"/>
      <c r="G17" s="27"/>
      <c r="H17" s="30"/>
      <c r="I17" s="31">
        <f>E17*G17</f>
        <v>0</v>
      </c>
      <c r="J17" s="32"/>
      <c r="K17" s="37"/>
    </row>
    <row r="18" spans="1:10" ht="15.75">
      <c r="A18" s="68" t="s">
        <v>1136</v>
      </c>
      <c r="B18" s="33" t="s">
        <v>1137</v>
      </c>
      <c r="C18" s="34" t="s">
        <v>1138</v>
      </c>
      <c r="D18" s="26" t="s">
        <v>152</v>
      </c>
      <c r="E18" s="27">
        <v>10.68</v>
      </c>
      <c r="F18" s="28"/>
      <c r="G18" s="29"/>
      <c r="H18" s="30"/>
      <c r="I18" s="31">
        <f>E18*G18</f>
        <v>0</v>
      </c>
      <c r="J18" s="32"/>
    </row>
    <row r="19" spans="1:10" ht="15.75">
      <c r="A19" s="68" t="s">
        <v>1139</v>
      </c>
      <c r="B19" s="33" t="s">
        <v>1140</v>
      </c>
      <c r="C19" s="34" t="s">
        <v>1141</v>
      </c>
      <c r="D19" s="26" t="s">
        <v>152</v>
      </c>
      <c r="E19" s="27">
        <v>30.26</v>
      </c>
      <c r="F19" s="28"/>
      <c r="G19" s="29"/>
      <c r="H19" s="30"/>
      <c r="I19" s="31">
        <f>E19*G19</f>
        <v>0</v>
      </c>
      <c r="J19" s="32"/>
    </row>
    <row r="20" spans="1:10" ht="15.75">
      <c r="A20" s="68" t="s">
        <v>1142</v>
      </c>
      <c r="B20" s="33" t="s">
        <v>1143</v>
      </c>
      <c r="C20" s="34" t="s">
        <v>1144</v>
      </c>
      <c r="D20" s="26" t="s">
        <v>152</v>
      </c>
      <c r="E20" s="27">
        <v>5.76</v>
      </c>
      <c r="F20" s="28"/>
      <c r="G20" s="29"/>
      <c r="H20" s="30"/>
      <c r="I20" s="31">
        <f>E20*G20</f>
        <v>0</v>
      </c>
      <c r="J20" s="32"/>
    </row>
    <row r="21" spans="1:10" ht="15.75">
      <c r="A21" s="68"/>
      <c r="B21" s="33"/>
      <c r="C21" s="25" t="s">
        <v>1319</v>
      </c>
      <c r="D21" s="26"/>
      <c r="E21" s="27"/>
      <c r="F21" s="28"/>
      <c r="G21" s="29"/>
      <c r="H21" s="30"/>
      <c r="I21" s="38">
        <f>SUM(I5:I20)</f>
        <v>0</v>
      </c>
      <c r="J21" s="32"/>
    </row>
    <row r="22" spans="1:10" ht="15.75">
      <c r="A22" s="68"/>
      <c r="B22" s="24" t="s">
        <v>1145</v>
      </c>
      <c r="C22" s="25" t="s">
        <v>1146</v>
      </c>
      <c r="D22" s="26"/>
      <c r="E22" s="27"/>
      <c r="F22" s="28"/>
      <c r="G22" s="29"/>
      <c r="H22" s="30"/>
      <c r="I22" s="31"/>
      <c r="J22" s="32"/>
    </row>
    <row r="23" spans="1:10" ht="15.75">
      <c r="A23" s="68" t="s">
        <v>1147</v>
      </c>
      <c r="B23" s="33" t="s">
        <v>1148</v>
      </c>
      <c r="C23" s="34" t="s">
        <v>1149</v>
      </c>
      <c r="D23" s="26" t="s">
        <v>152</v>
      </c>
      <c r="E23" s="27">
        <v>1.92</v>
      </c>
      <c r="F23" s="28"/>
      <c r="G23" s="29"/>
      <c r="H23" s="30"/>
      <c r="I23" s="31">
        <f aca="true" t="shared" si="1" ref="I23:I30">E23*G23</f>
        <v>0</v>
      </c>
      <c r="J23" s="32"/>
    </row>
    <row r="24" spans="1:10" ht="15.75">
      <c r="A24" s="68" t="s">
        <v>1150</v>
      </c>
      <c r="B24" s="33" t="s">
        <v>1151</v>
      </c>
      <c r="C24" s="34" t="s">
        <v>1152</v>
      </c>
      <c r="D24" s="26" t="s">
        <v>104</v>
      </c>
      <c r="E24" s="27">
        <v>18.5</v>
      </c>
      <c r="F24" s="28"/>
      <c r="G24" s="29"/>
      <c r="H24" s="30"/>
      <c r="I24" s="31">
        <f t="shared" si="1"/>
        <v>0</v>
      </c>
      <c r="J24" s="32"/>
    </row>
    <row r="25" spans="1:10" ht="15.75">
      <c r="A25" s="68" t="s">
        <v>1153</v>
      </c>
      <c r="B25" s="33"/>
      <c r="C25" s="34" t="s">
        <v>1154</v>
      </c>
      <c r="D25" s="26" t="s">
        <v>104</v>
      </c>
      <c r="E25" s="27">
        <v>5.5</v>
      </c>
      <c r="F25" s="28"/>
      <c r="G25" s="29"/>
      <c r="H25" s="30"/>
      <c r="I25" s="31">
        <f t="shared" si="1"/>
        <v>0</v>
      </c>
      <c r="J25" s="32"/>
    </row>
    <row r="26" spans="1:10" ht="15.75">
      <c r="A26" s="68" t="s">
        <v>1155</v>
      </c>
      <c r="B26" s="33" t="s">
        <v>1156</v>
      </c>
      <c r="C26" s="34" t="s">
        <v>1157</v>
      </c>
      <c r="D26" s="26" t="s">
        <v>105</v>
      </c>
      <c r="E26" s="27">
        <v>1</v>
      </c>
      <c r="F26" s="28"/>
      <c r="G26" s="29"/>
      <c r="H26" s="30"/>
      <c r="I26" s="31">
        <f t="shared" si="1"/>
        <v>0</v>
      </c>
      <c r="J26" s="32"/>
    </row>
    <row r="27" spans="1:10" ht="15.75">
      <c r="A27" s="68" t="s">
        <v>1158</v>
      </c>
      <c r="B27" s="33" t="s">
        <v>1159</v>
      </c>
      <c r="C27" s="34" t="s">
        <v>1160</v>
      </c>
      <c r="D27" s="26" t="s">
        <v>104</v>
      </c>
      <c r="E27" s="27">
        <v>24</v>
      </c>
      <c r="F27" s="28"/>
      <c r="G27" s="29"/>
      <c r="H27" s="30"/>
      <c r="I27" s="31">
        <f t="shared" si="1"/>
        <v>0</v>
      </c>
      <c r="J27" s="32"/>
    </row>
    <row r="28" spans="1:10" ht="15.75">
      <c r="A28" s="68" t="s">
        <v>1161</v>
      </c>
      <c r="B28" s="33" t="s">
        <v>1162</v>
      </c>
      <c r="C28" s="34" t="s">
        <v>1163</v>
      </c>
      <c r="D28" s="26" t="s">
        <v>105</v>
      </c>
      <c r="E28" s="27">
        <v>2</v>
      </c>
      <c r="F28" s="28"/>
      <c r="G28" s="29"/>
      <c r="H28" s="30"/>
      <c r="I28" s="31">
        <f t="shared" si="1"/>
        <v>0</v>
      </c>
      <c r="J28" s="32"/>
    </row>
    <row r="29" spans="1:10" ht="15.75">
      <c r="A29" s="68" t="s">
        <v>1164</v>
      </c>
      <c r="B29" s="33" t="s">
        <v>1165</v>
      </c>
      <c r="C29" s="34" t="s">
        <v>109</v>
      </c>
      <c r="D29" s="26" t="s">
        <v>104</v>
      </c>
      <c r="E29" s="27">
        <v>24</v>
      </c>
      <c r="F29" s="28"/>
      <c r="G29" s="29"/>
      <c r="H29" s="30"/>
      <c r="I29" s="31">
        <f t="shared" si="1"/>
        <v>0</v>
      </c>
      <c r="J29" s="32"/>
    </row>
    <row r="30" spans="1:10" ht="15.75">
      <c r="A30" s="68" t="s">
        <v>1166</v>
      </c>
      <c r="B30" s="33"/>
      <c r="C30" s="34" t="s">
        <v>1167</v>
      </c>
      <c r="D30" s="26" t="s">
        <v>113</v>
      </c>
      <c r="E30" s="27">
        <v>1</v>
      </c>
      <c r="F30" s="28"/>
      <c r="G30" s="29"/>
      <c r="H30" s="30"/>
      <c r="I30" s="31">
        <f t="shared" si="1"/>
        <v>0</v>
      </c>
      <c r="J30" s="32"/>
    </row>
    <row r="31" spans="1:10" ht="15.75">
      <c r="A31" s="68"/>
      <c r="B31" s="33"/>
      <c r="C31" s="25" t="s">
        <v>1168</v>
      </c>
      <c r="D31" s="26"/>
      <c r="E31" s="27"/>
      <c r="F31" s="28"/>
      <c r="G31" s="29"/>
      <c r="H31" s="30"/>
      <c r="I31" s="31"/>
      <c r="J31" s="32"/>
    </row>
    <row r="32" spans="1:10" ht="15.75">
      <c r="A32" s="68" t="s">
        <v>1169</v>
      </c>
      <c r="B32" s="33"/>
      <c r="C32" s="35" t="s">
        <v>1167</v>
      </c>
      <c r="D32" s="36" t="s">
        <v>105</v>
      </c>
      <c r="E32" s="27">
        <v>1</v>
      </c>
      <c r="F32" s="30"/>
      <c r="G32" s="27"/>
      <c r="H32" s="30"/>
      <c r="I32" s="31">
        <f aca="true" t="shared" si="2" ref="I32:I38">E32*G32</f>
        <v>0</v>
      </c>
      <c r="J32" s="32"/>
    </row>
    <row r="33" spans="1:10" ht="15.75">
      <c r="A33" s="68" t="s">
        <v>1170</v>
      </c>
      <c r="B33" s="33"/>
      <c r="C33" s="34" t="s">
        <v>1171</v>
      </c>
      <c r="D33" s="26" t="s">
        <v>104</v>
      </c>
      <c r="E33" s="27">
        <v>24</v>
      </c>
      <c r="F33" s="28"/>
      <c r="G33" s="29"/>
      <c r="H33" s="30"/>
      <c r="I33" s="31">
        <f t="shared" si="2"/>
        <v>0</v>
      </c>
      <c r="J33" s="32"/>
    </row>
    <row r="34" spans="1:10" ht="15.75">
      <c r="A34" s="68" t="s">
        <v>1172</v>
      </c>
      <c r="B34" s="33"/>
      <c r="C34" s="34" t="s">
        <v>1173</v>
      </c>
      <c r="D34" s="26" t="s">
        <v>104</v>
      </c>
      <c r="E34" s="27">
        <v>24</v>
      </c>
      <c r="F34" s="28"/>
      <c r="G34" s="29"/>
      <c r="H34" s="30"/>
      <c r="I34" s="31">
        <f t="shared" si="2"/>
        <v>0</v>
      </c>
      <c r="J34" s="32"/>
    </row>
    <row r="35" spans="1:10" ht="15.75">
      <c r="A35" s="68" t="s">
        <v>1174</v>
      </c>
      <c r="B35" s="33"/>
      <c r="C35" s="34" t="s">
        <v>1175</v>
      </c>
      <c r="D35" s="26" t="s">
        <v>104</v>
      </c>
      <c r="E35" s="27">
        <v>18.5</v>
      </c>
      <c r="F35" s="28"/>
      <c r="G35" s="29"/>
      <c r="H35" s="30"/>
      <c r="I35" s="31">
        <f t="shared" si="2"/>
        <v>0</v>
      </c>
      <c r="J35" s="32"/>
    </row>
    <row r="36" spans="1:10" ht="15.75">
      <c r="A36" s="68" t="s">
        <v>1176</v>
      </c>
      <c r="B36" s="33"/>
      <c r="C36" s="34" t="s">
        <v>1177</v>
      </c>
      <c r="D36" s="26" t="s">
        <v>104</v>
      </c>
      <c r="E36" s="27">
        <v>5.5</v>
      </c>
      <c r="F36" s="28"/>
      <c r="G36" s="29"/>
      <c r="H36" s="30"/>
      <c r="I36" s="31">
        <f t="shared" si="2"/>
        <v>0</v>
      </c>
      <c r="J36" s="32"/>
    </row>
    <row r="37" spans="1:10" ht="15.75">
      <c r="A37" s="68" t="s">
        <v>1174</v>
      </c>
      <c r="B37" s="33"/>
      <c r="C37" s="34" t="s">
        <v>1178</v>
      </c>
      <c r="D37" s="26" t="s">
        <v>105</v>
      </c>
      <c r="E37" s="27">
        <v>1</v>
      </c>
      <c r="F37" s="28"/>
      <c r="G37" s="29"/>
      <c r="H37" s="30"/>
      <c r="I37" s="31">
        <f t="shared" si="2"/>
        <v>0</v>
      </c>
      <c r="J37" s="32"/>
    </row>
    <row r="38" spans="1:10" ht="15.75">
      <c r="A38" s="68" t="s">
        <v>1179</v>
      </c>
      <c r="B38" s="33"/>
      <c r="C38" s="34" t="s">
        <v>1180</v>
      </c>
      <c r="D38" s="26" t="s">
        <v>1120</v>
      </c>
      <c r="E38" s="27">
        <v>24</v>
      </c>
      <c r="F38" s="28"/>
      <c r="G38" s="29"/>
      <c r="H38" s="30"/>
      <c r="I38" s="31">
        <f t="shared" si="2"/>
        <v>0</v>
      </c>
      <c r="J38" s="32"/>
    </row>
    <row r="39" spans="1:10" ht="15.75">
      <c r="A39" s="68"/>
      <c r="B39" s="33"/>
      <c r="C39" s="25" t="s">
        <v>1320</v>
      </c>
      <c r="D39" s="26"/>
      <c r="E39" s="27"/>
      <c r="F39" s="28"/>
      <c r="G39" s="29"/>
      <c r="H39" s="30"/>
      <c r="I39" s="38">
        <f>SUM(I22:I38)</f>
        <v>0</v>
      </c>
      <c r="J39" s="32"/>
    </row>
    <row r="40" spans="1:10" ht="15.75">
      <c r="A40" s="68"/>
      <c r="B40" s="33"/>
      <c r="C40" s="25" t="s">
        <v>184</v>
      </c>
      <c r="D40" s="26"/>
      <c r="E40" s="27"/>
      <c r="F40" s="28"/>
      <c r="G40" s="29"/>
      <c r="H40" s="30"/>
      <c r="I40" s="31"/>
      <c r="J40" s="32"/>
    </row>
    <row r="41" spans="1:10" ht="15.75">
      <c r="A41" s="68"/>
      <c r="B41" s="33"/>
      <c r="C41" s="34" t="s">
        <v>1082</v>
      </c>
      <c r="D41" s="26"/>
      <c r="E41" s="27"/>
      <c r="F41" s="28"/>
      <c r="G41" s="29"/>
      <c r="H41" s="30"/>
      <c r="I41" s="31">
        <f>I21</f>
        <v>0</v>
      </c>
      <c r="J41" s="32"/>
    </row>
    <row r="42" spans="1:10" ht="15.75">
      <c r="A42" s="68"/>
      <c r="B42" s="33"/>
      <c r="C42" s="34" t="s">
        <v>1146</v>
      </c>
      <c r="D42" s="26"/>
      <c r="E42" s="27"/>
      <c r="F42" s="28"/>
      <c r="G42" s="29"/>
      <c r="H42" s="30"/>
      <c r="I42" s="31">
        <f>I39</f>
        <v>0</v>
      </c>
      <c r="J42" s="32"/>
    </row>
    <row r="43" spans="1:10" ht="16.5" thickBot="1">
      <c r="A43" s="166"/>
      <c r="B43" s="39"/>
      <c r="C43" s="40" t="s">
        <v>1328</v>
      </c>
      <c r="D43" s="41"/>
      <c r="E43" s="42"/>
      <c r="F43" s="43"/>
      <c r="G43" s="44"/>
      <c r="H43" s="45"/>
      <c r="I43" s="46">
        <f>SUM(I41:I42)</f>
        <v>0</v>
      </c>
      <c r="J43" s="47"/>
    </row>
    <row r="44" spans="1:9" s="37" customFormat="1" ht="15.75">
      <c r="A44" s="58"/>
      <c r="B44" s="58"/>
      <c r="C44" s="381"/>
      <c r="D44" s="58"/>
      <c r="E44" s="52"/>
      <c r="G44" s="52"/>
      <c r="I44" s="163"/>
    </row>
    <row r="45" spans="1:9" s="37" customFormat="1" ht="15.75">
      <c r="A45" s="58"/>
      <c r="B45" s="58"/>
      <c r="C45" s="381"/>
      <c r="D45" s="58"/>
      <c r="E45" s="52"/>
      <c r="G45" s="52"/>
      <c r="I45" s="163"/>
    </row>
    <row r="46" spans="1:9" s="37" customFormat="1" ht="15.75">
      <c r="A46" s="58"/>
      <c r="B46" s="58"/>
      <c r="C46" s="381"/>
      <c r="D46" s="58"/>
      <c r="E46" s="52"/>
      <c r="G46" s="52"/>
      <c r="I46" s="163"/>
    </row>
    <row r="47" spans="1:9" s="37" customFormat="1" ht="15.75">
      <c r="A47" s="58"/>
      <c r="B47" s="58"/>
      <c r="C47" s="381"/>
      <c r="D47" s="58"/>
      <c r="E47" s="52"/>
      <c r="G47" s="52"/>
      <c r="I47" s="163"/>
    </row>
    <row r="48" spans="1:9" s="37" customFormat="1" ht="15.75">
      <c r="A48" s="58"/>
      <c r="B48" s="58"/>
      <c r="C48" s="381"/>
      <c r="D48" s="58"/>
      <c r="E48" s="52"/>
      <c r="G48" s="52"/>
      <c r="I48" s="163"/>
    </row>
    <row r="49" spans="1:9" s="37" customFormat="1" ht="15.75">
      <c r="A49" s="58"/>
      <c r="B49" s="58"/>
      <c r="C49" s="381"/>
      <c r="D49" s="58"/>
      <c r="E49" s="52"/>
      <c r="G49" s="52"/>
      <c r="I49" s="163"/>
    </row>
    <row r="50" spans="1:9" s="37" customFormat="1" ht="15.75">
      <c r="A50" s="58"/>
      <c r="B50" s="58"/>
      <c r="C50" s="381"/>
      <c r="D50" s="58"/>
      <c r="E50" s="52"/>
      <c r="G50" s="52"/>
      <c r="I50" s="163"/>
    </row>
    <row r="51" spans="1:9" s="37" customFormat="1" ht="15.75">
      <c r="A51" s="58"/>
      <c r="B51" s="58"/>
      <c r="C51" s="381"/>
      <c r="D51" s="58"/>
      <c r="E51" s="52"/>
      <c r="G51" s="52"/>
      <c r="I51" s="163"/>
    </row>
    <row r="52" spans="1:9" s="37" customFormat="1" ht="15.75">
      <c r="A52" s="58"/>
      <c r="B52" s="58"/>
      <c r="C52" s="381"/>
      <c r="D52" s="58"/>
      <c r="E52" s="52"/>
      <c r="G52" s="52"/>
      <c r="I52" s="163"/>
    </row>
    <row r="53" spans="1:9" s="37" customFormat="1" ht="15.75">
      <c r="A53" s="58"/>
      <c r="B53" s="58"/>
      <c r="C53" s="381"/>
      <c r="D53" s="58"/>
      <c r="E53" s="52"/>
      <c r="G53" s="52"/>
      <c r="I53" s="163"/>
    </row>
    <row r="54" spans="1:9" s="37" customFormat="1" ht="15.75">
      <c r="A54" s="58"/>
      <c r="B54" s="58"/>
      <c r="C54" s="381"/>
      <c r="D54" s="58"/>
      <c r="E54" s="52"/>
      <c r="G54" s="52"/>
      <c r="I54" s="163"/>
    </row>
    <row r="55" spans="1:9" s="37" customFormat="1" ht="15.75">
      <c r="A55" s="58"/>
      <c r="B55" s="58"/>
      <c r="C55" s="381"/>
      <c r="D55" s="58"/>
      <c r="E55" s="52"/>
      <c r="G55" s="52"/>
      <c r="I55" s="163"/>
    </row>
    <row r="56" spans="1:9" s="37" customFormat="1" ht="15.75">
      <c r="A56" s="58"/>
      <c r="B56" s="58"/>
      <c r="C56" s="381"/>
      <c r="D56" s="58"/>
      <c r="E56" s="52"/>
      <c r="G56" s="52"/>
      <c r="I56" s="163"/>
    </row>
    <row r="57" spans="1:9" s="37" customFormat="1" ht="15.75">
      <c r="A57" s="58"/>
      <c r="B57" s="58"/>
      <c r="C57" s="381"/>
      <c r="D57" s="58"/>
      <c r="E57" s="52"/>
      <c r="G57" s="52"/>
      <c r="I57" s="163"/>
    </row>
    <row r="58" spans="1:9" s="37" customFormat="1" ht="15.75">
      <c r="A58" s="58"/>
      <c r="B58" s="58"/>
      <c r="C58" s="381"/>
      <c r="D58" s="58"/>
      <c r="E58" s="52"/>
      <c r="G58" s="52"/>
      <c r="I58" s="163"/>
    </row>
    <row r="59" spans="1:9" s="37" customFormat="1" ht="15.75">
      <c r="A59" s="58"/>
      <c r="B59" s="58"/>
      <c r="C59" s="381"/>
      <c r="D59" s="58"/>
      <c r="E59" s="52"/>
      <c r="G59" s="52"/>
      <c r="I59" s="163"/>
    </row>
    <row r="60" spans="1:9" s="37" customFormat="1" ht="15.75">
      <c r="A60" s="58"/>
      <c r="B60" s="58"/>
      <c r="C60" s="381"/>
      <c r="D60" s="58"/>
      <c r="E60" s="52"/>
      <c r="G60" s="52"/>
      <c r="I60" s="163"/>
    </row>
    <row r="61" spans="1:9" s="37" customFormat="1" ht="15.75">
      <c r="A61" s="58"/>
      <c r="B61" s="58"/>
      <c r="C61" s="381"/>
      <c r="D61" s="58"/>
      <c r="E61" s="52"/>
      <c r="G61" s="52"/>
      <c r="I61" s="163"/>
    </row>
    <row r="62" spans="1:9" s="37" customFormat="1" ht="15.75">
      <c r="A62" s="58"/>
      <c r="B62" s="58"/>
      <c r="C62" s="381"/>
      <c r="D62" s="58"/>
      <c r="E62" s="52"/>
      <c r="G62" s="52"/>
      <c r="I62" s="163"/>
    </row>
    <row r="63" spans="1:9" s="37" customFormat="1" ht="15.75">
      <c r="A63" s="58"/>
      <c r="B63" s="58"/>
      <c r="C63" s="381"/>
      <c r="D63" s="58"/>
      <c r="E63" s="52"/>
      <c r="G63" s="52"/>
      <c r="I63" s="163"/>
    </row>
    <row r="64" spans="1:9" s="37" customFormat="1" ht="15.75">
      <c r="A64" s="58"/>
      <c r="B64" s="58"/>
      <c r="C64" s="381"/>
      <c r="D64" s="58"/>
      <c r="E64" s="52"/>
      <c r="G64" s="52"/>
      <c r="I64" s="163"/>
    </row>
    <row r="65" spans="1:9" s="37" customFormat="1" ht="15.75">
      <c r="A65" s="58"/>
      <c r="B65" s="58"/>
      <c r="C65" s="382"/>
      <c r="D65" s="58"/>
      <c r="E65" s="52"/>
      <c r="G65" s="52"/>
      <c r="I65" s="165"/>
    </row>
    <row r="66" spans="1:9" s="37" customFormat="1" ht="15.75">
      <c r="A66" s="58"/>
      <c r="B66" s="58"/>
      <c r="C66" s="381"/>
      <c r="D66" s="58"/>
      <c r="E66" s="52"/>
      <c r="G66" s="52"/>
      <c r="I66" s="163"/>
    </row>
    <row r="67" spans="1:9" s="37" customFormat="1" ht="15.75">
      <c r="A67" s="58"/>
      <c r="B67" s="58"/>
      <c r="C67" s="383"/>
      <c r="D67" s="58"/>
      <c r="E67" s="52"/>
      <c r="G67" s="52"/>
      <c r="I67" s="163"/>
    </row>
    <row r="68" spans="1:9" s="37" customFormat="1" ht="15.75">
      <c r="A68" s="58"/>
      <c r="B68" s="58"/>
      <c r="C68" s="382"/>
      <c r="D68" s="58"/>
      <c r="E68" s="52"/>
      <c r="G68" s="52"/>
      <c r="I68" s="163"/>
    </row>
    <row r="69" spans="1:9" s="37" customFormat="1" ht="15.75">
      <c r="A69" s="58"/>
      <c r="B69" s="58"/>
      <c r="C69" s="381"/>
      <c r="D69" s="58"/>
      <c r="E69" s="52"/>
      <c r="G69" s="52"/>
      <c r="I69" s="163"/>
    </row>
    <row r="70" spans="1:9" s="37" customFormat="1" ht="15.75">
      <c r="A70" s="529"/>
      <c r="B70" s="58"/>
      <c r="C70" s="385"/>
      <c r="D70" s="58"/>
      <c r="E70" s="52"/>
      <c r="G70" s="52"/>
      <c r="I70" s="163"/>
    </row>
    <row r="71" spans="1:9" s="37" customFormat="1" ht="15.75">
      <c r="A71" s="529"/>
      <c r="B71" s="58"/>
      <c r="C71" s="385"/>
      <c r="D71" s="58"/>
      <c r="E71" s="52"/>
      <c r="G71" s="52"/>
      <c r="I71" s="163"/>
    </row>
    <row r="72" spans="1:9" s="37" customFormat="1" ht="15.75">
      <c r="A72" s="58"/>
      <c r="B72" s="58"/>
      <c r="C72" s="381"/>
      <c r="D72" s="58"/>
      <c r="E72" s="52"/>
      <c r="G72" s="52"/>
      <c r="I72" s="163"/>
    </row>
    <row r="73" spans="1:9" s="37" customFormat="1" ht="15.75">
      <c r="A73" s="58"/>
      <c r="B73" s="58"/>
      <c r="C73" s="381"/>
      <c r="D73" s="58"/>
      <c r="E73" s="52"/>
      <c r="G73" s="52"/>
      <c r="I73" s="163"/>
    </row>
    <row r="74" spans="1:9" s="37" customFormat="1" ht="15.75">
      <c r="A74" s="58"/>
      <c r="B74" s="58"/>
      <c r="C74" s="381"/>
      <c r="D74" s="58"/>
      <c r="E74" s="52"/>
      <c r="G74" s="52"/>
      <c r="I74" s="163"/>
    </row>
    <row r="75" spans="1:9" s="37" customFormat="1" ht="15.75">
      <c r="A75" s="58"/>
      <c r="B75" s="58"/>
      <c r="C75" s="381"/>
      <c r="D75" s="58"/>
      <c r="E75" s="52"/>
      <c r="G75" s="52"/>
      <c r="I75" s="163"/>
    </row>
    <row r="76" spans="1:9" s="37" customFormat="1" ht="15.75">
      <c r="A76" s="58"/>
      <c r="B76" s="383"/>
      <c r="C76" s="381"/>
      <c r="D76" s="58"/>
      <c r="E76" s="52"/>
      <c r="G76" s="52"/>
      <c r="I76" s="163"/>
    </row>
    <row r="77" spans="1:9" s="37" customFormat="1" ht="15.75">
      <c r="A77" s="58"/>
      <c r="B77" s="383"/>
      <c r="C77" s="382"/>
      <c r="D77" s="58"/>
      <c r="E77" s="52"/>
      <c r="G77" s="52"/>
      <c r="I77" s="165"/>
    </row>
    <row r="78" spans="1:9" s="37" customFormat="1" ht="15.75">
      <c r="A78" s="58"/>
      <c r="B78" s="383"/>
      <c r="C78" s="381"/>
      <c r="D78" s="58"/>
      <c r="E78" s="52"/>
      <c r="G78" s="52"/>
      <c r="I78" s="163"/>
    </row>
    <row r="79" spans="1:9" s="37" customFormat="1" ht="15.75">
      <c r="A79" s="58"/>
      <c r="B79" s="383"/>
      <c r="C79" s="382"/>
      <c r="D79" s="58"/>
      <c r="E79" s="52"/>
      <c r="G79" s="52"/>
      <c r="I79" s="163"/>
    </row>
    <row r="80" spans="1:9" s="37" customFormat="1" ht="15.75">
      <c r="A80" s="58"/>
      <c r="B80" s="58"/>
      <c r="C80" s="381"/>
      <c r="D80" s="58"/>
      <c r="E80" s="52"/>
      <c r="G80" s="52"/>
      <c r="I80" s="163"/>
    </row>
    <row r="81" spans="1:9" s="37" customFormat="1" ht="15.75">
      <c r="A81" s="58"/>
      <c r="B81" s="58"/>
      <c r="C81" s="381"/>
      <c r="D81" s="58"/>
      <c r="E81" s="52"/>
      <c r="G81" s="52"/>
      <c r="I81" s="163"/>
    </row>
    <row r="82" spans="1:9" s="37" customFormat="1" ht="15.75">
      <c r="A82" s="58"/>
      <c r="B82" s="58"/>
      <c r="C82" s="381"/>
      <c r="D82" s="58"/>
      <c r="E82" s="52"/>
      <c r="G82" s="52"/>
      <c r="I82" s="163"/>
    </row>
    <row r="83" spans="1:9" s="37" customFormat="1" ht="15.75">
      <c r="A83" s="58"/>
      <c r="B83" s="58"/>
      <c r="C83" s="381"/>
      <c r="D83" s="58"/>
      <c r="E83" s="52"/>
      <c r="G83" s="52"/>
      <c r="I83" s="163"/>
    </row>
    <row r="84" spans="1:9" s="37" customFormat="1" ht="15.75">
      <c r="A84" s="58"/>
      <c r="B84" s="58"/>
      <c r="C84" s="381"/>
      <c r="D84" s="58"/>
      <c r="E84" s="52"/>
      <c r="G84" s="52"/>
      <c r="I84" s="163"/>
    </row>
    <row r="85" spans="1:9" s="37" customFormat="1" ht="15.75">
      <c r="A85" s="58"/>
      <c r="B85" s="58"/>
      <c r="C85" s="382"/>
      <c r="D85" s="58"/>
      <c r="E85" s="52"/>
      <c r="G85" s="52"/>
      <c r="I85" s="165"/>
    </row>
    <row r="86" spans="1:9" s="37" customFormat="1" ht="15.75">
      <c r="A86" s="58"/>
      <c r="B86" s="58"/>
      <c r="C86" s="381"/>
      <c r="D86" s="58"/>
      <c r="E86" s="52"/>
      <c r="G86" s="52"/>
      <c r="I86" s="163"/>
    </row>
    <row r="87" spans="1:9" s="37" customFormat="1" ht="15.75">
      <c r="A87" s="58"/>
      <c r="B87" s="58"/>
      <c r="D87" s="58"/>
      <c r="E87" s="52"/>
      <c r="G87" s="52"/>
      <c r="I87" s="163"/>
    </row>
    <row r="88" spans="1:9" s="37" customFormat="1" ht="15.75">
      <c r="A88" s="58"/>
      <c r="B88" s="58"/>
      <c r="C88" s="381"/>
      <c r="D88" s="58"/>
      <c r="E88" s="52"/>
      <c r="G88" s="52"/>
      <c r="I88" s="163"/>
    </row>
    <row r="89" spans="1:9" s="37" customFormat="1" ht="15.75">
      <c r="A89" s="58"/>
      <c r="B89" s="58"/>
      <c r="C89" s="381"/>
      <c r="D89" s="58"/>
      <c r="E89" s="52"/>
      <c r="G89" s="52"/>
      <c r="I89" s="163"/>
    </row>
    <row r="90" spans="1:9" s="37" customFormat="1" ht="15.75">
      <c r="A90" s="58"/>
      <c r="B90" s="58"/>
      <c r="C90" s="381"/>
      <c r="D90" s="58"/>
      <c r="E90" s="52"/>
      <c r="G90" s="52"/>
      <c r="I90" s="163"/>
    </row>
    <row r="91" spans="1:9" s="37" customFormat="1" ht="15.75">
      <c r="A91" s="58"/>
      <c r="B91" s="58"/>
      <c r="C91" s="381"/>
      <c r="D91" s="58"/>
      <c r="E91" s="52"/>
      <c r="G91" s="52"/>
      <c r="I91" s="163"/>
    </row>
    <row r="92" spans="1:9" s="37" customFormat="1" ht="15.75">
      <c r="A92" s="58"/>
      <c r="B92" s="58"/>
      <c r="C92" s="381"/>
      <c r="D92" s="58"/>
      <c r="E92" s="52"/>
      <c r="G92" s="52"/>
      <c r="I92" s="163"/>
    </row>
    <row r="93" spans="1:9" s="37" customFormat="1" ht="15.75">
      <c r="A93" s="58"/>
      <c r="B93" s="58"/>
      <c r="D93" s="58"/>
      <c r="E93" s="52"/>
      <c r="G93" s="52"/>
      <c r="I93" s="163"/>
    </row>
    <row r="94" spans="1:9" s="37" customFormat="1" ht="15.75">
      <c r="A94" s="58"/>
      <c r="B94" s="58"/>
      <c r="D94" s="58"/>
      <c r="E94" s="52"/>
      <c r="G94" s="52"/>
      <c r="I94" s="163"/>
    </row>
    <row r="95" spans="1:9" s="37" customFormat="1" ht="15.75">
      <c r="A95" s="58"/>
      <c r="B95" s="58"/>
      <c r="D95" s="58"/>
      <c r="E95" s="52"/>
      <c r="G95" s="52"/>
      <c r="I95" s="163"/>
    </row>
    <row r="96" spans="1:9" s="37" customFormat="1" ht="15.75">
      <c r="A96" s="58"/>
      <c r="B96" s="58"/>
      <c r="D96" s="58"/>
      <c r="E96" s="52"/>
      <c r="G96" s="52"/>
      <c r="I96" s="163"/>
    </row>
    <row r="97" spans="1:9" s="37" customFormat="1" ht="15.75">
      <c r="A97" s="58"/>
      <c r="B97" s="58"/>
      <c r="D97" s="58"/>
      <c r="E97" s="52"/>
      <c r="G97" s="52"/>
      <c r="I97" s="163"/>
    </row>
    <row r="98" spans="1:9" s="37" customFormat="1" ht="15.75">
      <c r="A98" s="58"/>
      <c r="B98" s="58"/>
      <c r="D98" s="58"/>
      <c r="E98" s="52"/>
      <c r="G98" s="52"/>
      <c r="I98" s="163"/>
    </row>
    <row r="99" spans="1:9" s="37" customFormat="1" ht="15.75">
      <c r="A99" s="58"/>
      <c r="B99" s="58"/>
      <c r="D99" s="58"/>
      <c r="E99" s="52"/>
      <c r="G99" s="52"/>
      <c r="I99" s="163"/>
    </row>
    <row r="100" spans="1:9" s="37" customFormat="1" ht="15.75">
      <c r="A100" s="58"/>
      <c r="B100" s="58"/>
      <c r="D100" s="58"/>
      <c r="E100" s="52"/>
      <c r="G100" s="52"/>
      <c r="I100" s="163"/>
    </row>
    <row r="101" spans="1:9" s="37" customFormat="1" ht="15.75">
      <c r="A101" s="58"/>
      <c r="B101" s="58"/>
      <c r="D101" s="58"/>
      <c r="E101" s="52"/>
      <c r="G101" s="52"/>
      <c r="I101" s="163"/>
    </row>
    <row r="102" spans="1:9" s="37" customFormat="1" ht="15.75">
      <c r="A102" s="58"/>
      <c r="B102" s="58"/>
      <c r="D102" s="58"/>
      <c r="E102" s="52"/>
      <c r="G102" s="52"/>
      <c r="I102" s="163"/>
    </row>
    <row r="103" spans="1:9" s="37" customFormat="1" ht="15.75">
      <c r="A103" s="58"/>
      <c r="B103" s="58"/>
      <c r="D103" s="58"/>
      <c r="E103" s="52"/>
      <c r="G103" s="52"/>
      <c r="I103" s="163"/>
    </row>
    <row r="104" spans="1:9" s="37" customFormat="1" ht="15.75">
      <c r="A104" s="58"/>
      <c r="B104" s="58"/>
      <c r="D104" s="58"/>
      <c r="E104" s="52"/>
      <c r="G104" s="52"/>
      <c r="I104" s="163"/>
    </row>
    <row r="105" spans="1:9" s="37" customFormat="1" ht="15.75">
      <c r="A105" s="58"/>
      <c r="B105" s="58"/>
      <c r="D105" s="58"/>
      <c r="E105" s="52"/>
      <c r="G105" s="52"/>
      <c r="I105" s="163"/>
    </row>
    <row r="106" spans="1:9" s="37" customFormat="1" ht="15.75">
      <c r="A106" s="58"/>
      <c r="B106" s="58"/>
      <c r="D106" s="58"/>
      <c r="E106" s="52"/>
      <c r="G106" s="52"/>
      <c r="I106" s="163"/>
    </row>
    <row r="107" spans="1:9" s="37" customFormat="1" ht="15.75">
      <c r="A107" s="58"/>
      <c r="B107" s="58"/>
      <c r="D107" s="58"/>
      <c r="E107" s="52"/>
      <c r="G107" s="52"/>
      <c r="I107" s="163"/>
    </row>
    <row r="108" spans="1:9" s="37" customFormat="1" ht="15.75">
      <c r="A108" s="58"/>
      <c r="B108" s="58"/>
      <c r="D108" s="58"/>
      <c r="E108" s="52"/>
      <c r="G108" s="52"/>
      <c r="I108" s="163"/>
    </row>
    <row r="109" spans="1:9" s="37" customFormat="1" ht="15.75">
      <c r="A109" s="58"/>
      <c r="B109" s="58"/>
      <c r="C109" s="381"/>
      <c r="D109" s="58"/>
      <c r="E109" s="52"/>
      <c r="G109" s="52"/>
      <c r="I109" s="163"/>
    </row>
    <row r="110" spans="1:9" s="37" customFormat="1" ht="15.75">
      <c r="A110" s="58"/>
      <c r="B110" s="58"/>
      <c r="C110" s="381"/>
      <c r="D110" s="58"/>
      <c r="E110" s="52"/>
      <c r="G110" s="52"/>
      <c r="I110" s="163"/>
    </row>
    <row r="111" spans="1:9" s="37" customFormat="1" ht="15.75">
      <c r="A111" s="58"/>
      <c r="B111" s="58"/>
      <c r="C111" s="381"/>
      <c r="D111" s="58"/>
      <c r="E111" s="52"/>
      <c r="G111" s="52"/>
      <c r="I111" s="163"/>
    </row>
    <row r="112" spans="1:9" s="37" customFormat="1" ht="15.75">
      <c r="A112" s="58"/>
      <c r="B112" s="58"/>
      <c r="C112" s="381"/>
      <c r="D112" s="58"/>
      <c r="E112" s="52"/>
      <c r="G112" s="52"/>
      <c r="I112" s="163"/>
    </row>
    <row r="113" spans="1:9" s="37" customFormat="1" ht="15.75">
      <c r="A113" s="58"/>
      <c r="B113" s="58"/>
      <c r="C113" s="381"/>
      <c r="D113" s="58"/>
      <c r="E113" s="52"/>
      <c r="G113" s="52"/>
      <c r="I113" s="163"/>
    </row>
    <row r="114" spans="1:9" s="37" customFormat="1" ht="15.75">
      <c r="A114" s="58"/>
      <c r="B114" s="58"/>
      <c r="C114" s="381"/>
      <c r="D114" s="58"/>
      <c r="E114" s="52"/>
      <c r="G114" s="52"/>
      <c r="I114" s="163"/>
    </row>
    <row r="115" spans="1:9" s="37" customFormat="1" ht="15.75">
      <c r="A115" s="58"/>
      <c r="B115" s="58"/>
      <c r="C115" s="381"/>
      <c r="D115" s="58"/>
      <c r="E115" s="52"/>
      <c r="G115" s="52"/>
      <c r="I115" s="163"/>
    </row>
    <row r="116" spans="1:9" s="37" customFormat="1" ht="15.75">
      <c r="A116" s="58"/>
      <c r="B116" s="58"/>
      <c r="C116" s="381"/>
      <c r="D116" s="58"/>
      <c r="E116" s="52"/>
      <c r="G116" s="52"/>
      <c r="I116" s="163"/>
    </row>
    <row r="117" spans="1:9" s="37" customFormat="1" ht="15.75">
      <c r="A117" s="58"/>
      <c r="B117" s="58"/>
      <c r="C117" s="381"/>
      <c r="D117" s="58"/>
      <c r="E117" s="52"/>
      <c r="G117" s="52"/>
      <c r="I117" s="163"/>
    </row>
    <row r="118" spans="1:9" s="37" customFormat="1" ht="15.75">
      <c r="A118" s="58"/>
      <c r="B118" s="58"/>
      <c r="C118" s="381"/>
      <c r="D118" s="58"/>
      <c r="E118" s="52"/>
      <c r="G118" s="52"/>
      <c r="I118" s="163"/>
    </row>
    <row r="119" spans="1:9" s="37" customFormat="1" ht="15.75">
      <c r="A119" s="58"/>
      <c r="B119" s="58"/>
      <c r="C119" s="381"/>
      <c r="D119" s="58"/>
      <c r="E119" s="52"/>
      <c r="G119" s="52"/>
      <c r="I119" s="163"/>
    </row>
    <row r="120" spans="1:9" s="37" customFormat="1" ht="15.75">
      <c r="A120" s="58"/>
      <c r="B120" s="58"/>
      <c r="C120" s="381"/>
      <c r="D120" s="58"/>
      <c r="E120" s="52"/>
      <c r="G120" s="52"/>
      <c r="I120" s="163"/>
    </row>
    <row r="121" spans="1:9" s="37" customFormat="1" ht="15.75">
      <c r="A121" s="58"/>
      <c r="B121" s="58"/>
      <c r="C121" s="381"/>
      <c r="D121" s="58"/>
      <c r="E121" s="52"/>
      <c r="G121" s="52"/>
      <c r="I121" s="163"/>
    </row>
    <row r="122" spans="1:9" s="37" customFormat="1" ht="15.75">
      <c r="A122" s="58"/>
      <c r="B122" s="58"/>
      <c r="C122" s="381"/>
      <c r="D122" s="58"/>
      <c r="E122" s="52"/>
      <c r="G122" s="52"/>
      <c r="I122" s="163"/>
    </row>
    <row r="123" spans="1:9" s="37" customFormat="1" ht="15.75">
      <c r="A123" s="58"/>
      <c r="B123" s="58"/>
      <c r="C123" s="382"/>
      <c r="D123" s="58"/>
      <c r="E123" s="52"/>
      <c r="G123" s="54"/>
      <c r="H123" s="55"/>
      <c r="I123" s="165"/>
    </row>
    <row r="124" spans="1:9" s="37" customFormat="1" ht="15.75">
      <c r="A124" s="58"/>
      <c r="B124" s="58"/>
      <c r="C124" s="381"/>
      <c r="D124" s="58"/>
      <c r="E124" s="52"/>
      <c r="G124" s="54"/>
      <c r="H124" s="55"/>
      <c r="I124" s="165"/>
    </row>
    <row r="125" spans="1:9" s="37" customFormat="1" ht="15.75">
      <c r="A125" s="58"/>
      <c r="B125" s="383"/>
      <c r="C125" s="382"/>
      <c r="D125" s="58"/>
      <c r="E125" s="52"/>
      <c r="G125" s="54"/>
      <c r="H125" s="55"/>
      <c r="I125" s="165"/>
    </row>
    <row r="126" spans="1:9" s="37" customFormat="1" ht="15.75">
      <c r="A126" s="58"/>
      <c r="B126" s="58"/>
      <c r="C126" s="386"/>
      <c r="D126" s="58"/>
      <c r="E126" s="52"/>
      <c r="G126" s="56"/>
      <c r="H126" s="55"/>
      <c r="I126" s="165"/>
    </row>
    <row r="127" spans="1:9" s="37" customFormat="1" ht="15.75">
      <c r="A127" s="58"/>
      <c r="B127" s="58"/>
      <c r="C127" s="381"/>
      <c r="D127" s="58"/>
      <c r="E127" s="52"/>
      <c r="G127" s="56"/>
      <c r="H127" s="55"/>
      <c r="I127" s="163"/>
    </row>
    <row r="128" spans="1:9" s="37" customFormat="1" ht="15.75">
      <c r="A128" s="58"/>
      <c r="B128" s="58"/>
      <c r="C128" s="381"/>
      <c r="D128" s="58"/>
      <c r="E128" s="52"/>
      <c r="G128" s="56"/>
      <c r="H128" s="55"/>
      <c r="I128" s="163"/>
    </row>
    <row r="129" spans="1:9" s="37" customFormat="1" ht="15.75">
      <c r="A129" s="58"/>
      <c r="B129" s="58"/>
      <c r="C129" s="381"/>
      <c r="D129" s="58"/>
      <c r="E129" s="52"/>
      <c r="G129" s="56"/>
      <c r="H129" s="55"/>
      <c r="I129" s="163"/>
    </row>
    <row r="130" spans="1:9" s="37" customFormat="1" ht="15.75">
      <c r="A130" s="58"/>
      <c r="B130" s="58"/>
      <c r="C130" s="381"/>
      <c r="D130" s="58"/>
      <c r="E130" s="52"/>
      <c r="G130" s="56"/>
      <c r="H130" s="55"/>
      <c r="I130" s="163"/>
    </row>
    <row r="131" spans="1:9" s="37" customFormat="1" ht="15.75">
      <c r="A131" s="58"/>
      <c r="B131" s="58"/>
      <c r="C131" s="381"/>
      <c r="D131" s="58"/>
      <c r="E131" s="52"/>
      <c r="G131" s="56"/>
      <c r="H131" s="55"/>
      <c r="I131" s="163"/>
    </row>
    <row r="132" spans="1:9" s="37" customFormat="1" ht="15.75">
      <c r="A132" s="58"/>
      <c r="B132" s="58"/>
      <c r="C132" s="381"/>
      <c r="D132" s="58"/>
      <c r="E132" s="52"/>
      <c r="G132" s="56"/>
      <c r="H132" s="55"/>
      <c r="I132" s="163"/>
    </row>
    <row r="133" spans="1:9" s="37" customFormat="1" ht="15.75">
      <c r="A133" s="58"/>
      <c r="B133" s="58"/>
      <c r="C133" s="381"/>
      <c r="D133" s="58"/>
      <c r="E133" s="52"/>
      <c r="G133" s="56"/>
      <c r="H133" s="55"/>
      <c r="I133" s="163"/>
    </row>
    <row r="134" spans="1:9" s="37" customFormat="1" ht="15.75">
      <c r="A134" s="58"/>
      <c r="B134" s="58"/>
      <c r="C134" s="381"/>
      <c r="D134" s="58"/>
      <c r="E134" s="52"/>
      <c r="G134" s="56"/>
      <c r="H134" s="55"/>
      <c r="I134" s="163"/>
    </row>
    <row r="135" spans="1:9" s="37" customFormat="1" ht="15.75">
      <c r="A135" s="58"/>
      <c r="B135" s="58"/>
      <c r="C135" s="381"/>
      <c r="D135" s="58"/>
      <c r="E135" s="52"/>
      <c r="G135" s="56"/>
      <c r="H135" s="55"/>
      <c r="I135" s="163"/>
    </row>
    <row r="136" spans="1:9" s="37" customFormat="1" ht="15.75">
      <c r="A136" s="58"/>
      <c r="B136" s="58"/>
      <c r="C136" s="381"/>
      <c r="D136" s="58"/>
      <c r="E136" s="52"/>
      <c r="G136" s="54"/>
      <c r="H136" s="55"/>
      <c r="I136" s="165"/>
    </row>
    <row r="137" spans="1:9" s="37" customFormat="1" ht="15.75">
      <c r="A137" s="58"/>
      <c r="B137" s="58"/>
      <c r="C137" s="381"/>
      <c r="D137" s="58"/>
      <c r="E137" s="52"/>
      <c r="G137" s="54"/>
      <c r="H137" s="55"/>
      <c r="I137" s="165"/>
    </row>
    <row r="138" spans="1:9" s="37" customFormat="1" ht="15.75">
      <c r="A138" s="58"/>
      <c r="B138" s="58"/>
      <c r="C138" s="381"/>
      <c r="D138" s="58"/>
      <c r="E138" s="52"/>
      <c r="F138" s="57"/>
      <c r="G138" s="52"/>
      <c r="H138" s="57"/>
      <c r="I138" s="163"/>
    </row>
    <row r="139" spans="1:9" s="37" customFormat="1" ht="15.75">
      <c r="A139" s="58"/>
      <c r="B139" s="58"/>
      <c r="C139" s="381"/>
      <c r="D139" s="58"/>
      <c r="E139" s="52"/>
      <c r="F139" s="57"/>
      <c r="G139" s="52"/>
      <c r="H139" s="57"/>
      <c r="I139" s="163"/>
    </row>
    <row r="140" spans="1:9" s="37" customFormat="1" ht="15.75">
      <c r="A140" s="58"/>
      <c r="B140" s="58"/>
      <c r="C140" s="381"/>
      <c r="D140" s="58"/>
      <c r="E140" s="52"/>
      <c r="F140" s="57"/>
      <c r="G140" s="52"/>
      <c r="H140" s="57"/>
      <c r="I140" s="163"/>
    </row>
    <row r="141" spans="1:9" s="37" customFormat="1" ht="15.75">
      <c r="A141" s="58"/>
      <c r="B141" s="58"/>
      <c r="C141" s="381"/>
      <c r="D141" s="58"/>
      <c r="E141" s="52"/>
      <c r="F141" s="57"/>
      <c r="G141" s="52"/>
      <c r="H141" s="57"/>
      <c r="I141" s="163"/>
    </row>
    <row r="142" spans="1:9" s="37" customFormat="1" ht="15.75">
      <c r="A142" s="58"/>
      <c r="B142" s="58"/>
      <c r="C142" s="381"/>
      <c r="D142" s="58"/>
      <c r="E142" s="52"/>
      <c r="F142" s="57"/>
      <c r="G142" s="52"/>
      <c r="H142" s="57"/>
      <c r="I142" s="163"/>
    </row>
    <row r="143" spans="1:9" s="37" customFormat="1" ht="15.75">
      <c r="A143" s="58"/>
      <c r="B143" s="58"/>
      <c r="C143" s="381"/>
      <c r="D143" s="58"/>
      <c r="E143" s="52"/>
      <c r="F143" s="57"/>
      <c r="G143" s="52"/>
      <c r="H143" s="57"/>
      <c r="I143" s="163"/>
    </row>
    <row r="144" spans="1:9" s="37" customFormat="1" ht="15.75">
      <c r="A144" s="58"/>
      <c r="B144" s="58"/>
      <c r="C144" s="381"/>
      <c r="D144" s="58"/>
      <c r="E144" s="52"/>
      <c r="G144" s="52"/>
      <c r="H144" s="57"/>
      <c r="I144" s="163"/>
    </row>
    <row r="145" spans="1:9" s="37" customFormat="1" ht="15.75">
      <c r="A145" s="58"/>
      <c r="C145" s="381"/>
      <c r="D145" s="58"/>
      <c r="E145" s="52"/>
      <c r="G145" s="52"/>
      <c r="I145" s="163"/>
    </row>
    <row r="146" spans="1:9" s="37" customFormat="1" ht="15.75">
      <c r="A146" s="58"/>
      <c r="C146" s="381"/>
      <c r="D146" s="58"/>
      <c r="E146" s="52"/>
      <c r="G146" s="52"/>
      <c r="I146" s="163"/>
    </row>
    <row r="147" spans="1:9" s="37" customFormat="1" ht="15.75">
      <c r="A147" s="58"/>
      <c r="C147" s="381"/>
      <c r="D147" s="58"/>
      <c r="E147" s="52"/>
      <c r="G147" s="52"/>
      <c r="I147" s="163"/>
    </row>
    <row r="148" spans="1:9" s="37" customFormat="1" ht="15.75">
      <c r="A148" s="58"/>
      <c r="C148" s="381"/>
      <c r="E148" s="52"/>
      <c r="F148" s="60"/>
      <c r="G148" s="52"/>
      <c r="I148" s="163"/>
    </row>
    <row r="149" spans="1:9" s="37" customFormat="1" ht="15.75">
      <c r="A149" s="58"/>
      <c r="C149" s="381"/>
      <c r="E149" s="52"/>
      <c r="F149" s="52"/>
      <c r="G149" s="52"/>
      <c r="I149" s="163"/>
    </row>
    <row r="150" spans="1:9" s="37" customFormat="1" ht="15.75">
      <c r="A150" s="58"/>
      <c r="C150" s="381"/>
      <c r="E150" s="52"/>
      <c r="F150" s="52"/>
      <c r="G150" s="52"/>
      <c r="I150" s="163"/>
    </row>
    <row r="151" spans="1:9" s="37" customFormat="1" ht="15.75">
      <c r="A151" s="58"/>
      <c r="C151" s="381"/>
      <c r="E151" s="52"/>
      <c r="F151" s="52"/>
      <c r="G151" s="52"/>
      <c r="I151" s="163"/>
    </row>
    <row r="152" spans="1:9" s="37" customFormat="1" ht="15.75">
      <c r="A152" s="58"/>
      <c r="C152" s="381"/>
      <c r="E152" s="52"/>
      <c r="F152" s="52"/>
      <c r="G152" s="52"/>
      <c r="I152" s="163"/>
    </row>
    <row r="153" spans="1:9" s="37" customFormat="1" ht="15.75">
      <c r="A153" s="58"/>
      <c r="C153" s="381"/>
      <c r="E153" s="52"/>
      <c r="F153" s="52"/>
      <c r="G153" s="52"/>
      <c r="I153" s="163"/>
    </row>
    <row r="154" spans="1:9" s="37" customFormat="1" ht="15.75">
      <c r="A154" s="58"/>
      <c r="C154" s="381"/>
      <c r="E154" s="52"/>
      <c r="F154" s="52"/>
      <c r="G154" s="52"/>
      <c r="I154" s="163"/>
    </row>
    <row r="155" spans="1:9" s="37" customFormat="1" ht="15.75">
      <c r="A155" s="58"/>
      <c r="C155" s="381"/>
      <c r="E155" s="52"/>
      <c r="G155" s="52"/>
      <c r="I155" s="163"/>
    </row>
    <row r="156" spans="1:9" s="37" customFormat="1" ht="15.75">
      <c r="A156" s="58"/>
      <c r="C156" s="381"/>
      <c r="E156" s="52"/>
      <c r="G156" s="52"/>
      <c r="I156" s="163"/>
    </row>
    <row r="157" spans="1:9" s="37" customFormat="1" ht="15.75">
      <c r="A157" s="58"/>
      <c r="C157" s="381"/>
      <c r="E157" s="52"/>
      <c r="G157" s="52"/>
      <c r="I157" s="163"/>
    </row>
    <row r="158" spans="1:9" s="37" customFormat="1" ht="15.75">
      <c r="A158" s="58"/>
      <c r="C158" s="381"/>
      <c r="E158" s="52"/>
      <c r="G158" s="52"/>
      <c r="I158" s="163"/>
    </row>
    <row r="159" spans="1:9" s="37" customFormat="1" ht="15.75">
      <c r="A159" s="58"/>
      <c r="C159" s="381"/>
      <c r="E159" s="52"/>
      <c r="G159" s="52"/>
      <c r="I159" s="163"/>
    </row>
    <row r="160" spans="1:9" s="37" customFormat="1" ht="15.75">
      <c r="A160" s="58"/>
      <c r="C160" s="381"/>
      <c r="E160" s="52"/>
      <c r="G160" s="52"/>
      <c r="I160" s="163"/>
    </row>
    <row r="161" spans="1:9" s="37" customFormat="1" ht="15.75">
      <c r="A161" s="58"/>
      <c r="C161" s="381"/>
      <c r="E161" s="52"/>
      <c r="G161" s="52"/>
      <c r="I161" s="163"/>
    </row>
    <row r="162" spans="1:9" s="37" customFormat="1" ht="15.75">
      <c r="A162" s="58"/>
      <c r="C162" s="381"/>
      <c r="E162" s="52"/>
      <c r="G162" s="52"/>
      <c r="I162" s="163"/>
    </row>
    <row r="163" spans="1:9" s="37" customFormat="1" ht="15.75">
      <c r="A163" s="58"/>
      <c r="C163" s="381"/>
      <c r="E163" s="52"/>
      <c r="G163" s="52"/>
      <c r="I163" s="163"/>
    </row>
    <row r="164" spans="1:9" s="37" customFormat="1" ht="15.75">
      <c r="A164" s="58"/>
      <c r="C164" s="381"/>
      <c r="E164" s="52"/>
      <c r="G164" s="52"/>
      <c r="I164" s="163"/>
    </row>
    <row r="165" spans="1:9" s="37" customFormat="1" ht="15.75">
      <c r="A165" s="58"/>
      <c r="C165" s="381"/>
      <c r="E165" s="52"/>
      <c r="G165" s="52"/>
      <c r="I165" s="163"/>
    </row>
    <row r="166" spans="1:9" s="37" customFormat="1" ht="15.75">
      <c r="A166" s="58"/>
      <c r="C166" s="381"/>
      <c r="E166" s="52"/>
      <c r="G166" s="52"/>
      <c r="I166" s="163"/>
    </row>
    <row r="167" spans="1:9" s="37" customFormat="1" ht="15.75">
      <c r="A167" s="58"/>
      <c r="C167" s="381"/>
      <c r="E167" s="52"/>
      <c r="G167" s="52"/>
      <c r="I167" s="163"/>
    </row>
    <row r="168" spans="1:9" s="37" customFormat="1" ht="15.75">
      <c r="A168" s="58"/>
      <c r="C168" s="381"/>
      <c r="E168" s="52"/>
      <c r="G168" s="52"/>
      <c r="I168" s="163"/>
    </row>
    <row r="169" spans="1:9" s="37" customFormat="1" ht="15.75">
      <c r="A169" s="58"/>
      <c r="C169" s="381"/>
      <c r="E169" s="52"/>
      <c r="G169" s="52"/>
      <c r="I169" s="163"/>
    </row>
    <row r="170" spans="1:9" s="37" customFormat="1" ht="15.75">
      <c r="A170" s="58"/>
      <c r="C170" s="381"/>
      <c r="E170" s="52"/>
      <c r="G170" s="52"/>
      <c r="I170" s="163"/>
    </row>
    <row r="171" spans="1:9" s="37" customFormat="1" ht="15.75">
      <c r="A171" s="58"/>
      <c r="C171" s="381"/>
      <c r="E171" s="52"/>
      <c r="G171" s="52"/>
      <c r="I171" s="163"/>
    </row>
    <row r="172" spans="1:9" s="37" customFormat="1" ht="15.75">
      <c r="A172" s="58"/>
      <c r="C172" s="381"/>
      <c r="E172" s="52"/>
      <c r="G172" s="52"/>
      <c r="I172" s="163"/>
    </row>
    <row r="173" spans="1:9" s="37" customFormat="1" ht="15.75">
      <c r="A173" s="58"/>
      <c r="C173" s="381"/>
      <c r="E173" s="52"/>
      <c r="G173" s="52"/>
      <c r="I173" s="163"/>
    </row>
    <row r="174" spans="1:9" s="37" customFormat="1" ht="15.75">
      <c r="A174" s="58"/>
      <c r="C174" s="381"/>
      <c r="E174" s="52"/>
      <c r="G174" s="52"/>
      <c r="I174" s="163"/>
    </row>
    <row r="175" spans="1:9" s="37" customFormat="1" ht="15.75">
      <c r="A175" s="58"/>
      <c r="C175" s="381"/>
      <c r="E175" s="52"/>
      <c r="G175" s="52"/>
      <c r="I175" s="163"/>
    </row>
    <row r="176" spans="1:9" s="37" customFormat="1" ht="15.75">
      <c r="A176" s="58"/>
      <c r="C176" s="381"/>
      <c r="E176" s="52"/>
      <c r="G176" s="52"/>
      <c r="I176" s="163"/>
    </row>
    <row r="177" spans="1:9" s="37" customFormat="1" ht="15.75">
      <c r="A177" s="58"/>
      <c r="C177" s="381"/>
      <c r="E177" s="52"/>
      <c r="G177" s="52"/>
      <c r="I177" s="163"/>
    </row>
    <row r="178" spans="1:9" s="37" customFormat="1" ht="15.75">
      <c r="A178" s="58"/>
      <c r="C178" s="381"/>
      <c r="E178" s="52"/>
      <c r="G178" s="52"/>
      <c r="I178" s="163"/>
    </row>
    <row r="179" spans="1:9" s="37" customFormat="1" ht="15.75">
      <c r="A179" s="58"/>
      <c r="C179" s="381"/>
      <c r="E179" s="52"/>
      <c r="G179" s="52"/>
      <c r="I179" s="163"/>
    </row>
    <row r="180" spans="1:9" s="37" customFormat="1" ht="15.75">
      <c r="A180" s="58"/>
      <c r="C180" s="381"/>
      <c r="E180" s="52"/>
      <c r="G180" s="52"/>
      <c r="I180" s="163"/>
    </row>
    <row r="181" spans="1:9" s="37" customFormat="1" ht="15.75">
      <c r="A181" s="58"/>
      <c r="C181" s="381"/>
      <c r="E181" s="52"/>
      <c r="G181" s="52"/>
      <c r="I181" s="163"/>
    </row>
    <row r="182" spans="1:9" s="37" customFormat="1" ht="15.75">
      <c r="A182" s="58"/>
      <c r="C182" s="381"/>
      <c r="E182" s="52"/>
      <c r="G182" s="52"/>
      <c r="I182" s="163"/>
    </row>
    <row r="183" spans="1:9" s="37" customFormat="1" ht="15.75">
      <c r="A183" s="58"/>
      <c r="C183" s="381"/>
      <c r="E183" s="52"/>
      <c r="G183" s="52"/>
      <c r="I183" s="163"/>
    </row>
    <row r="184" spans="1:9" s="37" customFormat="1" ht="15.75">
      <c r="A184" s="58"/>
      <c r="C184" s="381"/>
      <c r="E184" s="52"/>
      <c r="G184" s="52"/>
      <c r="I184" s="163"/>
    </row>
    <row r="185" spans="1:9" s="37" customFormat="1" ht="15.75">
      <c r="A185" s="58"/>
      <c r="C185" s="381"/>
      <c r="E185" s="52"/>
      <c r="G185" s="52"/>
      <c r="I185" s="163"/>
    </row>
    <row r="186" spans="1:9" s="37" customFormat="1" ht="15.75">
      <c r="A186" s="58"/>
      <c r="C186" s="381"/>
      <c r="E186" s="52"/>
      <c r="G186" s="52"/>
      <c r="I186" s="163"/>
    </row>
    <row r="187" spans="1:9" s="37" customFormat="1" ht="15.75">
      <c r="A187" s="58"/>
      <c r="C187" s="381"/>
      <c r="E187" s="52"/>
      <c r="G187" s="52"/>
      <c r="I187" s="163"/>
    </row>
    <row r="188" spans="1:9" s="37" customFormat="1" ht="15.75">
      <c r="A188" s="58"/>
      <c r="C188" s="381"/>
      <c r="E188" s="52"/>
      <c r="G188" s="52"/>
      <c r="I188" s="163"/>
    </row>
    <row r="189" spans="1:9" s="37" customFormat="1" ht="15.75">
      <c r="A189" s="58"/>
      <c r="C189" s="381"/>
      <c r="E189" s="52"/>
      <c r="G189" s="52"/>
      <c r="I189" s="163"/>
    </row>
    <row r="190" spans="1:9" s="37" customFormat="1" ht="15.75">
      <c r="A190" s="58"/>
      <c r="C190" s="381"/>
      <c r="E190" s="52"/>
      <c r="G190" s="52"/>
      <c r="I190" s="163"/>
    </row>
    <row r="191" spans="1:9" s="37" customFormat="1" ht="15.75">
      <c r="A191" s="58"/>
      <c r="C191" s="381"/>
      <c r="E191" s="52"/>
      <c r="G191" s="52"/>
      <c r="I191" s="163"/>
    </row>
    <row r="192" spans="1:9" s="37" customFormat="1" ht="15.75">
      <c r="A192" s="58"/>
      <c r="C192" s="381"/>
      <c r="E192" s="52"/>
      <c r="G192" s="52"/>
      <c r="I192" s="163"/>
    </row>
  </sheetData>
  <mergeCells count="8">
    <mergeCell ref="E3:F3"/>
    <mergeCell ref="G3:H3"/>
    <mergeCell ref="I3:J3"/>
    <mergeCell ref="E1:F1"/>
    <mergeCell ref="G1:J1"/>
    <mergeCell ref="E2:F2"/>
    <mergeCell ref="G2:H2"/>
    <mergeCell ref="I2:J2"/>
  </mergeCells>
  <printOptions horizontalCentered="1"/>
  <pageMargins left="0" right="0" top="0.7874015748031497" bottom="0.7874015748031497" header="0.5118110236220472" footer="0.5118110236220472"/>
  <pageSetup horizontalDpi="300" verticalDpi="300" orientation="landscape" paperSize="9" r:id="rId1"/>
  <headerFooter alignWithMargins="0">
    <oddFooter>&amp;L&amp;"Arial CE,Kurzíva"&amp;8DOKUMENTACE PRO PROVEDENÍ STAVBY 09/2006&amp;R&amp;"Arial CE,Kurzíva"&amp;8&amp;A 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885"/>
  <sheetViews>
    <sheetView view="pageBreakPreview" zoomScaleSheetLayoutView="100" workbookViewId="0" topLeftCell="A1">
      <pane ySplit="2" topLeftCell="BM32" activePane="bottomLeft" state="frozen"/>
      <selection pane="topLeft" activeCell="A1" sqref="A1"/>
      <selection pane="bottomLeft" activeCell="K6" sqref="K6:K47"/>
    </sheetView>
  </sheetViews>
  <sheetFormatPr defaultColWidth="9.00390625" defaultRowHeight="12.75"/>
  <cols>
    <col min="1" max="1" width="4.25390625" style="236" customWidth="1"/>
    <col min="2" max="2" width="0.6171875" style="231" customWidth="1"/>
    <col min="3" max="3" width="0.6171875" style="236" customWidth="1"/>
    <col min="4" max="4" width="9.125" style="231" customWidth="1"/>
    <col min="5" max="5" width="0.6171875" style="236" customWidth="1"/>
    <col min="6" max="6" width="74.25390625" style="236" customWidth="1"/>
    <col min="7" max="7" width="0.6171875" style="231" customWidth="1"/>
    <col min="8" max="8" width="7.875" style="231" customWidth="1"/>
    <col min="9" max="9" width="9.375" style="236" customWidth="1"/>
    <col min="10" max="10" width="0.37109375" style="231" customWidth="1"/>
    <col min="11" max="11" width="9.75390625" style="236" customWidth="1"/>
    <col min="12" max="12" width="0.6171875" style="231" customWidth="1"/>
    <col min="13" max="13" width="9.625" style="236" customWidth="1"/>
    <col min="14" max="14" width="0.6171875" style="231" customWidth="1"/>
    <col min="15" max="16384" width="9.125" style="236" customWidth="1"/>
  </cols>
  <sheetData>
    <row r="1" spans="1:14" s="187" customFormat="1" ht="14.25">
      <c r="A1" s="301" t="s">
        <v>92</v>
      </c>
      <c r="B1" s="182"/>
      <c r="C1" s="302"/>
      <c r="D1" s="182" t="s">
        <v>93</v>
      </c>
      <c r="E1" s="302"/>
      <c r="F1" s="185" t="s">
        <v>94</v>
      </c>
      <c r="G1" s="182"/>
      <c r="H1" s="182" t="s">
        <v>95</v>
      </c>
      <c r="I1" s="183" t="s">
        <v>96</v>
      </c>
      <c r="J1" s="182"/>
      <c r="K1" s="703" t="s">
        <v>97</v>
      </c>
      <c r="L1" s="675"/>
      <c r="M1" s="675"/>
      <c r="N1" s="186"/>
    </row>
    <row r="2" spans="1:14" s="187" customFormat="1" ht="15" thickBot="1">
      <c r="A2" s="531" t="s">
        <v>98</v>
      </c>
      <c r="B2" s="532"/>
      <c r="C2" s="533"/>
      <c r="D2" s="532" t="s">
        <v>99</v>
      </c>
      <c r="E2" s="533"/>
      <c r="F2" s="534"/>
      <c r="G2" s="532"/>
      <c r="H2" s="532" t="s">
        <v>100</v>
      </c>
      <c r="I2" s="535" t="s">
        <v>101</v>
      </c>
      <c r="J2" s="532"/>
      <c r="K2" s="533" t="s">
        <v>103</v>
      </c>
      <c r="L2" s="532"/>
      <c r="M2" s="533" t="s">
        <v>102</v>
      </c>
      <c r="N2" s="188"/>
    </row>
    <row r="3" spans="1:14" s="193" customFormat="1" ht="15">
      <c r="A3" s="303"/>
      <c r="B3" s="194"/>
      <c r="C3" s="304"/>
      <c r="D3" s="305"/>
      <c r="E3" s="306"/>
      <c r="F3" s="198" t="s">
        <v>128</v>
      </c>
      <c r="G3" s="190"/>
      <c r="H3" s="307"/>
      <c r="I3" s="200"/>
      <c r="J3" s="190"/>
      <c r="K3" s="308"/>
      <c r="L3" s="202"/>
      <c r="M3" s="191" t="str">
        <f>IF(AND(I3&gt;0,K3&gt;0),ROUND(I3*K3,0)," ")</f>
        <v> </v>
      </c>
      <c r="N3" s="192"/>
    </row>
    <row r="4" spans="1:14" s="193" customFormat="1" ht="78" customHeight="1">
      <c r="A4" s="303"/>
      <c r="B4" s="194"/>
      <c r="C4" s="304"/>
      <c r="D4" s="676" t="s">
        <v>142</v>
      </c>
      <c r="E4" s="676"/>
      <c r="F4" s="676"/>
      <c r="G4" s="309"/>
      <c r="H4" s="310"/>
      <c r="I4" s="311"/>
      <c r="J4" s="309"/>
      <c r="K4" s="311"/>
      <c r="L4" s="309"/>
      <c r="M4" s="191"/>
      <c r="N4" s="192"/>
    </row>
    <row r="5" spans="1:14" s="193" customFormat="1" ht="15">
      <c r="A5" s="330"/>
      <c r="B5" s="204"/>
      <c r="C5" s="331"/>
      <c r="D5" s="333" t="s">
        <v>130</v>
      </c>
      <c r="E5" s="319"/>
      <c r="F5" s="276" t="s">
        <v>1343</v>
      </c>
      <c r="G5" s="208"/>
      <c r="H5" s="312"/>
      <c r="I5" s="210"/>
      <c r="J5" s="208"/>
      <c r="K5" s="313"/>
      <c r="L5" s="212"/>
      <c r="M5" s="275"/>
      <c r="N5" s="192"/>
    </row>
    <row r="6" spans="1:14" s="193" customFormat="1" ht="30">
      <c r="A6" s="330" t="s">
        <v>151</v>
      </c>
      <c r="B6" s="204"/>
      <c r="C6" s="331"/>
      <c r="D6" s="204"/>
      <c r="E6" s="315"/>
      <c r="F6" s="279" t="s">
        <v>554</v>
      </c>
      <c r="G6" s="208"/>
      <c r="H6" s="312" t="s">
        <v>104</v>
      </c>
      <c r="I6" s="210">
        <v>66</v>
      </c>
      <c r="J6" s="208"/>
      <c r="K6" s="313"/>
      <c r="L6" s="212"/>
      <c r="M6" s="275" t="str">
        <f>IF(AND(I6&gt;0,K6&gt;0),ROUND(I6*K6,0)," ")</f>
        <v> </v>
      </c>
      <c r="N6" s="314"/>
    </row>
    <row r="7" spans="1:14" s="193" customFormat="1" ht="15">
      <c r="A7" s="330" t="s">
        <v>560</v>
      </c>
      <c r="B7" s="204"/>
      <c r="C7" s="331"/>
      <c r="D7" s="204"/>
      <c r="E7" s="315"/>
      <c r="F7" s="279" t="s">
        <v>114</v>
      </c>
      <c r="G7" s="208"/>
      <c r="H7" s="312" t="s">
        <v>104</v>
      </c>
      <c r="I7" s="210">
        <v>32</v>
      </c>
      <c r="J7" s="208"/>
      <c r="K7" s="313"/>
      <c r="L7" s="212"/>
      <c r="M7" s="275">
        <f>I7*K7</f>
        <v>0</v>
      </c>
      <c r="N7" s="288"/>
    </row>
    <row r="8" spans="1:14" s="193" customFormat="1" ht="15">
      <c r="A8" s="330" t="s">
        <v>561</v>
      </c>
      <c r="B8" s="204"/>
      <c r="C8" s="331"/>
      <c r="D8" s="204"/>
      <c r="E8" s="315"/>
      <c r="F8" s="279" t="s">
        <v>110</v>
      </c>
      <c r="G8" s="208"/>
      <c r="H8" s="312" t="s">
        <v>104</v>
      </c>
      <c r="I8" s="210">
        <v>11.3</v>
      </c>
      <c r="J8" s="208"/>
      <c r="K8" s="313"/>
      <c r="L8" s="212"/>
      <c r="M8" s="275">
        <f>I8*K8</f>
        <v>0</v>
      </c>
      <c r="N8" s="288"/>
    </row>
    <row r="9" spans="1:14" s="193" customFormat="1" ht="15">
      <c r="A9" s="330" t="s">
        <v>562</v>
      </c>
      <c r="B9" s="204"/>
      <c r="C9" s="331"/>
      <c r="D9" s="204"/>
      <c r="E9" s="315"/>
      <c r="F9" s="279" t="s">
        <v>121</v>
      </c>
      <c r="G9" s="208"/>
      <c r="H9" s="209" t="s">
        <v>104</v>
      </c>
      <c r="I9" s="210">
        <v>18.8</v>
      </c>
      <c r="J9" s="208"/>
      <c r="K9" s="313"/>
      <c r="L9" s="212"/>
      <c r="M9" s="275">
        <f>I9*K9</f>
        <v>0</v>
      </c>
      <c r="N9" s="288"/>
    </row>
    <row r="10" spans="1:14" s="193" customFormat="1" ht="15">
      <c r="A10" s="330" t="s">
        <v>563</v>
      </c>
      <c r="B10" s="204"/>
      <c r="C10" s="331"/>
      <c r="D10" s="204"/>
      <c r="E10" s="315"/>
      <c r="F10" s="279" t="s">
        <v>111</v>
      </c>
      <c r="G10" s="208"/>
      <c r="H10" s="209" t="s">
        <v>104</v>
      </c>
      <c r="I10" s="210">
        <v>112.3</v>
      </c>
      <c r="J10" s="208"/>
      <c r="K10" s="313"/>
      <c r="L10" s="212"/>
      <c r="M10" s="275" t="str">
        <f>IF(AND(I10&gt;0,K10&gt;0),ROUND(I10*K10,0)," ")</f>
        <v> </v>
      </c>
      <c r="N10" s="288"/>
    </row>
    <row r="11" spans="1:14" s="193" customFormat="1" ht="15">
      <c r="A11" s="330" t="s">
        <v>564</v>
      </c>
      <c r="B11" s="204"/>
      <c r="C11" s="331"/>
      <c r="D11" s="204"/>
      <c r="E11" s="315"/>
      <c r="F11" s="279" t="s">
        <v>106</v>
      </c>
      <c r="G11" s="208"/>
      <c r="H11" s="209" t="s">
        <v>105</v>
      </c>
      <c r="I11" s="210">
        <v>27</v>
      </c>
      <c r="J11" s="208"/>
      <c r="K11" s="313"/>
      <c r="L11" s="212"/>
      <c r="M11" s="275" t="str">
        <f>IF(AND(I11&gt;0,K11&gt;0),ROUND(I11*K11,0)," ")</f>
        <v> </v>
      </c>
      <c r="N11" s="288"/>
    </row>
    <row r="12" spans="1:14" s="193" customFormat="1" ht="15">
      <c r="A12" s="330" t="s">
        <v>565</v>
      </c>
      <c r="B12" s="204"/>
      <c r="C12" s="331"/>
      <c r="D12" s="204"/>
      <c r="E12" s="315"/>
      <c r="F12" s="279" t="s">
        <v>135</v>
      </c>
      <c r="G12" s="208"/>
      <c r="H12" s="209" t="s">
        <v>113</v>
      </c>
      <c r="I12" s="210">
        <v>1</v>
      </c>
      <c r="J12" s="208"/>
      <c r="K12" s="313"/>
      <c r="L12" s="212"/>
      <c r="M12" s="275" t="str">
        <f>IF(AND(I12&gt;0,K12&gt;0),ROUND(I12*K12,0)," ")</f>
        <v> </v>
      </c>
      <c r="N12" s="288"/>
    </row>
    <row r="13" spans="1:14" s="193" customFormat="1" ht="15">
      <c r="A13" s="330" t="s">
        <v>566</v>
      </c>
      <c r="B13" s="204"/>
      <c r="C13" s="331"/>
      <c r="D13" s="204"/>
      <c r="E13" s="315"/>
      <c r="F13" s="279" t="s">
        <v>108</v>
      </c>
      <c r="G13" s="208"/>
      <c r="H13" s="209" t="s">
        <v>104</v>
      </c>
      <c r="I13" s="210">
        <f>I6+I7+I8+I9</f>
        <v>128.1</v>
      </c>
      <c r="J13" s="208"/>
      <c r="K13" s="313"/>
      <c r="L13" s="212"/>
      <c r="M13" s="275" t="str">
        <f>IF(AND(I13&gt;0,K13&gt;0),ROUND(I13*K13,0)," ")</f>
        <v> </v>
      </c>
      <c r="N13" s="288"/>
    </row>
    <row r="14" spans="1:14" s="193" customFormat="1" ht="15">
      <c r="A14" s="330" t="s">
        <v>567</v>
      </c>
      <c r="B14" s="204"/>
      <c r="C14" s="331"/>
      <c r="D14" s="204"/>
      <c r="E14" s="315"/>
      <c r="F14" s="279" t="s">
        <v>109</v>
      </c>
      <c r="G14" s="208"/>
      <c r="H14" s="209" t="s">
        <v>104</v>
      </c>
      <c r="I14" s="210">
        <f>I13</f>
        <v>128.1</v>
      </c>
      <c r="J14" s="208"/>
      <c r="K14" s="211"/>
      <c r="L14" s="212"/>
      <c r="M14" s="275" t="str">
        <f>IF(AND(I14&gt;0,K14&gt;0),ROUND(I14*K14,0)," ")</f>
        <v> </v>
      </c>
      <c r="N14" s="288"/>
    </row>
    <row r="15" spans="1:14" s="326" customFormat="1" ht="13.5">
      <c r="A15" s="316"/>
      <c r="B15" s="317"/>
      <c r="C15" s="318"/>
      <c r="D15" s="317"/>
      <c r="E15" s="319"/>
      <c r="F15" s="276" t="s">
        <v>1345</v>
      </c>
      <c r="G15" s="320"/>
      <c r="H15" s="321"/>
      <c r="I15" s="322"/>
      <c r="J15" s="320"/>
      <c r="K15" s="323"/>
      <c r="L15" s="324"/>
      <c r="M15" s="213">
        <f>SUM(M6:M14)</f>
        <v>0</v>
      </c>
      <c r="N15" s="325"/>
    </row>
    <row r="16" spans="1:14" s="193" customFormat="1" ht="15">
      <c r="A16" s="330"/>
      <c r="B16" s="204"/>
      <c r="C16" s="331"/>
      <c r="D16" s="204"/>
      <c r="E16" s="315"/>
      <c r="F16" s="276" t="s">
        <v>568</v>
      </c>
      <c r="G16" s="208"/>
      <c r="H16" s="209"/>
      <c r="I16" s="210"/>
      <c r="J16" s="208"/>
      <c r="K16" s="211"/>
      <c r="L16" s="212"/>
      <c r="M16" s="275"/>
      <c r="N16" s="192"/>
    </row>
    <row r="17" spans="1:14" s="193" customFormat="1" ht="15">
      <c r="A17" s="330" t="s">
        <v>574</v>
      </c>
      <c r="B17" s="204"/>
      <c r="C17" s="331"/>
      <c r="D17" s="204"/>
      <c r="E17" s="315"/>
      <c r="F17" s="279" t="s">
        <v>117</v>
      </c>
      <c r="G17" s="208"/>
      <c r="H17" s="209" t="s">
        <v>105</v>
      </c>
      <c r="I17" s="210">
        <v>2</v>
      </c>
      <c r="J17" s="208"/>
      <c r="K17" s="211"/>
      <c r="L17" s="212"/>
      <c r="M17" s="275" t="str">
        <f aca="true" t="shared" si="0" ref="M17:M32">IF(AND(I17&gt;0,K17&gt;0),ROUND(I17*K17,0)," ")</f>
        <v> </v>
      </c>
      <c r="N17" s="288"/>
    </row>
    <row r="18" spans="1:14" s="193" customFormat="1" ht="15">
      <c r="A18" s="330" t="s">
        <v>575</v>
      </c>
      <c r="B18" s="204"/>
      <c r="C18" s="331"/>
      <c r="D18" s="204"/>
      <c r="E18" s="315"/>
      <c r="F18" s="279" t="s">
        <v>118</v>
      </c>
      <c r="G18" s="208"/>
      <c r="H18" s="209" t="s">
        <v>105</v>
      </c>
      <c r="I18" s="210">
        <v>2</v>
      </c>
      <c r="J18" s="208"/>
      <c r="K18" s="211"/>
      <c r="L18" s="212"/>
      <c r="M18" s="275" t="str">
        <f t="shared" si="0"/>
        <v> </v>
      </c>
      <c r="N18" s="288"/>
    </row>
    <row r="19" spans="1:14" s="193" customFormat="1" ht="15">
      <c r="A19" s="330" t="s">
        <v>576</v>
      </c>
      <c r="B19" s="204"/>
      <c r="C19" s="331"/>
      <c r="D19" s="204"/>
      <c r="E19" s="315"/>
      <c r="F19" s="279" t="s">
        <v>123</v>
      </c>
      <c r="G19" s="208"/>
      <c r="H19" s="209" t="s">
        <v>105</v>
      </c>
      <c r="I19" s="210">
        <v>4</v>
      </c>
      <c r="J19" s="208"/>
      <c r="K19" s="211"/>
      <c r="L19" s="212"/>
      <c r="M19" s="275" t="str">
        <f t="shared" si="0"/>
        <v> </v>
      </c>
      <c r="N19" s="288"/>
    </row>
    <row r="20" spans="1:14" s="193" customFormat="1" ht="15">
      <c r="A20" s="330" t="s">
        <v>577</v>
      </c>
      <c r="B20" s="204"/>
      <c r="C20" s="331"/>
      <c r="D20" s="204"/>
      <c r="E20" s="315"/>
      <c r="F20" s="279" t="s">
        <v>124</v>
      </c>
      <c r="G20" s="208"/>
      <c r="H20" s="209" t="s">
        <v>105</v>
      </c>
      <c r="I20" s="210">
        <v>3</v>
      </c>
      <c r="J20" s="208"/>
      <c r="K20" s="211"/>
      <c r="L20" s="212"/>
      <c r="M20" s="275" t="str">
        <f t="shared" si="0"/>
        <v> </v>
      </c>
      <c r="N20" s="288"/>
    </row>
    <row r="21" spans="1:14" s="193" customFormat="1" ht="15">
      <c r="A21" s="330" t="s">
        <v>578</v>
      </c>
      <c r="B21" s="204"/>
      <c r="C21" s="331"/>
      <c r="D21" s="204"/>
      <c r="E21" s="315"/>
      <c r="F21" s="279" t="s">
        <v>125</v>
      </c>
      <c r="G21" s="208"/>
      <c r="H21" s="209" t="s">
        <v>105</v>
      </c>
      <c r="I21" s="210">
        <v>1</v>
      </c>
      <c r="J21" s="208"/>
      <c r="K21" s="211"/>
      <c r="L21" s="212"/>
      <c r="M21" s="275" t="str">
        <f t="shared" si="0"/>
        <v> </v>
      </c>
      <c r="N21" s="288"/>
    </row>
    <row r="22" spans="1:14" s="193" customFormat="1" ht="15">
      <c r="A22" s="330" t="s">
        <v>579</v>
      </c>
      <c r="B22" s="204"/>
      <c r="C22" s="331"/>
      <c r="D22" s="204"/>
      <c r="E22" s="315"/>
      <c r="F22" s="279" t="s">
        <v>126</v>
      </c>
      <c r="G22" s="208"/>
      <c r="H22" s="209" t="s">
        <v>105</v>
      </c>
      <c r="I22" s="210">
        <v>1</v>
      </c>
      <c r="J22" s="208"/>
      <c r="K22" s="211"/>
      <c r="L22" s="212"/>
      <c r="M22" s="275" t="str">
        <f t="shared" si="0"/>
        <v> </v>
      </c>
      <c r="N22" s="288"/>
    </row>
    <row r="23" spans="1:14" s="193" customFormat="1" ht="15">
      <c r="A23" s="330" t="s">
        <v>580</v>
      </c>
      <c r="B23" s="204"/>
      <c r="C23" s="331"/>
      <c r="D23" s="204"/>
      <c r="E23" s="315"/>
      <c r="F23" s="279" t="s">
        <v>137</v>
      </c>
      <c r="G23" s="208"/>
      <c r="H23" s="209" t="s">
        <v>105</v>
      </c>
      <c r="I23" s="210">
        <v>1</v>
      </c>
      <c r="J23" s="208"/>
      <c r="K23" s="211"/>
      <c r="L23" s="212"/>
      <c r="M23" s="275" t="str">
        <f t="shared" si="0"/>
        <v> </v>
      </c>
      <c r="N23" s="288"/>
    </row>
    <row r="24" spans="1:14" s="193" customFormat="1" ht="15">
      <c r="A24" s="330" t="s">
        <v>581</v>
      </c>
      <c r="B24" s="204"/>
      <c r="C24" s="331"/>
      <c r="D24" s="204"/>
      <c r="E24" s="315"/>
      <c r="F24" s="279" t="s">
        <v>127</v>
      </c>
      <c r="G24" s="208"/>
      <c r="H24" s="209" t="s">
        <v>105</v>
      </c>
      <c r="I24" s="210">
        <v>1</v>
      </c>
      <c r="J24" s="208"/>
      <c r="K24" s="211"/>
      <c r="L24" s="212"/>
      <c r="M24" s="275" t="str">
        <f t="shared" si="0"/>
        <v> </v>
      </c>
      <c r="N24" s="288"/>
    </row>
    <row r="25" spans="1:14" s="193" customFormat="1" ht="15">
      <c r="A25" s="330" t="s">
        <v>582</v>
      </c>
      <c r="B25" s="204"/>
      <c r="C25" s="331"/>
      <c r="D25" s="204"/>
      <c r="E25" s="315"/>
      <c r="F25" s="279" t="s">
        <v>141</v>
      </c>
      <c r="G25" s="208"/>
      <c r="H25" s="209" t="s">
        <v>105</v>
      </c>
      <c r="I25" s="210">
        <v>1</v>
      </c>
      <c r="J25" s="208"/>
      <c r="K25" s="211"/>
      <c r="L25" s="212"/>
      <c r="M25" s="275" t="str">
        <f t="shared" si="0"/>
        <v> </v>
      </c>
      <c r="N25" s="288"/>
    </row>
    <row r="26" spans="1:14" s="193" customFormat="1" ht="15">
      <c r="A26" s="330" t="s">
        <v>583</v>
      </c>
      <c r="B26" s="204"/>
      <c r="C26" s="331"/>
      <c r="D26" s="204"/>
      <c r="E26" s="315"/>
      <c r="F26" s="279" t="s">
        <v>119</v>
      </c>
      <c r="G26" s="208"/>
      <c r="H26" s="209" t="s">
        <v>105</v>
      </c>
      <c r="I26" s="210">
        <v>1</v>
      </c>
      <c r="J26" s="208"/>
      <c r="K26" s="211"/>
      <c r="L26" s="212"/>
      <c r="M26" s="275" t="str">
        <f t="shared" si="0"/>
        <v> </v>
      </c>
      <c r="N26" s="288"/>
    </row>
    <row r="27" spans="1:14" s="193" customFormat="1" ht="15">
      <c r="A27" s="330" t="s">
        <v>584</v>
      </c>
      <c r="B27" s="204"/>
      <c r="C27" s="331"/>
      <c r="D27" s="204"/>
      <c r="E27" s="315"/>
      <c r="F27" s="279" t="s">
        <v>115</v>
      </c>
      <c r="G27" s="208"/>
      <c r="H27" s="209" t="s">
        <v>105</v>
      </c>
      <c r="I27" s="210">
        <v>24</v>
      </c>
      <c r="J27" s="208"/>
      <c r="K27" s="211"/>
      <c r="L27" s="212"/>
      <c r="M27" s="275" t="str">
        <f t="shared" si="0"/>
        <v> </v>
      </c>
      <c r="N27" s="288"/>
    </row>
    <row r="28" spans="1:14" s="193" customFormat="1" ht="15">
      <c r="A28" s="330" t="s">
        <v>585</v>
      </c>
      <c r="B28" s="204"/>
      <c r="C28" s="331"/>
      <c r="D28" s="204"/>
      <c r="E28" s="315"/>
      <c r="F28" s="327" t="s">
        <v>107</v>
      </c>
      <c r="G28" s="208"/>
      <c r="H28" s="209" t="s">
        <v>105</v>
      </c>
      <c r="I28" s="210">
        <v>24</v>
      </c>
      <c r="J28" s="208"/>
      <c r="K28" s="211"/>
      <c r="L28" s="212"/>
      <c r="M28" s="275" t="str">
        <f t="shared" si="0"/>
        <v> </v>
      </c>
      <c r="N28" s="288"/>
    </row>
    <row r="29" spans="1:14" s="193" customFormat="1" ht="15">
      <c r="A29" s="330" t="s">
        <v>586</v>
      </c>
      <c r="B29" s="204"/>
      <c r="C29" s="331"/>
      <c r="D29" s="204"/>
      <c r="E29" s="315"/>
      <c r="F29" s="279" t="s">
        <v>120</v>
      </c>
      <c r="G29" s="208"/>
      <c r="H29" s="209" t="s">
        <v>105</v>
      </c>
      <c r="I29" s="210">
        <v>4</v>
      </c>
      <c r="J29" s="208"/>
      <c r="K29" s="211"/>
      <c r="L29" s="212"/>
      <c r="M29" s="275" t="str">
        <f t="shared" si="0"/>
        <v> </v>
      </c>
      <c r="N29" s="288"/>
    </row>
    <row r="30" spans="1:14" s="193" customFormat="1" ht="15">
      <c r="A30" s="330" t="s">
        <v>587</v>
      </c>
      <c r="B30" s="204"/>
      <c r="C30" s="331"/>
      <c r="D30" s="204"/>
      <c r="E30" s="315"/>
      <c r="F30" s="279" t="s">
        <v>144</v>
      </c>
      <c r="G30" s="208"/>
      <c r="H30" s="209" t="s">
        <v>105</v>
      </c>
      <c r="I30" s="210">
        <v>1</v>
      </c>
      <c r="J30" s="208"/>
      <c r="K30" s="211"/>
      <c r="L30" s="212"/>
      <c r="M30" s="275" t="str">
        <f t="shared" si="0"/>
        <v> </v>
      </c>
      <c r="N30" s="288"/>
    </row>
    <row r="31" spans="1:14" s="193" customFormat="1" ht="15">
      <c r="A31" s="330" t="s">
        <v>588</v>
      </c>
      <c r="B31" s="204"/>
      <c r="C31" s="331"/>
      <c r="D31" s="204"/>
      <c r="E31" s="315"/>
      <c r="F31" s="279" t="s">
        <v>145</v>
      </c>
      <c r="G31" s="208"/>
      <c r="H31" s="209" t="s">
        <v>105</v>
      </c>
      <c r="I31" s="210">
        <v>1</v>
      </c>
      <c r="J31" s="208"/>
      <c r="K31" s="211"/>
      <c r="L31" s="212"/>
      <c r="M31" s="275" t="str">
        <f t="shared" si="0"/>
        <v> </v>
      </c>
      <c r="N31" s="288"/>
    </row>
    <row r="32" spans="1:14" s="193" customFormat="1" ht="15">
      <c r="A32" s="330" t="s">
        <v>589</v>
      </c>
      <c r="B32" s="204"/>
      <c r="C32" s="331"/>
      <c r="D32" s="204"/>
      <c r="E32" s="315"/>
      <c r="F32" s="279" t="s">
        <v>146</v>
      </c>
      <c r="G32" s="208"/>
      <c r="H32" s="209" t="s">
        <v>105</v>
      </c>
      <c r="I32" s="210">
        <v>1</v>
      </c>
      <c r="J32" s="208"/>
      <c r="K32" s="211"/>
      <c r="L32" s="212"/>
      <c r="M32" s="275" t="str">
        <f t="shared" si="0"/>
        <v> </v>
      </c>
      <c r="N32" s="288"/>
    </row>
    <row r="33" spans="1:14" s="193" customFormat="1" ht="15">
      <c r="A33" s="316"/>
      <c r="B33" s="317"/>
      <c r="C33" s="318"/>
      <c r="D33" s="317"/>
      <c r="E33" s="319"/>
      <c r="F33" s="276" t="s">
        <v>569</v>
      </c>
      <c r="G33" s="320"/>
      <c r="H33" s="321"/>
      <c r="I33" s="322"/>
      <c r="J33" s="320"/>
      <c r="K33" s="323"/>
      <c r="L33" s="324"/>
      <c r="M33" s="213">
        <f>SUM(M17:M32)</f>
        <v>0</v>
      </c>
      <c r="N33" s="325"/>
    </row>
    <row r="34" spans="1:14" s="193" customFormat="1" ht="15">
      <c r="A34" s="330"/>
      <c r="B34" s="204"/>
      <c r="C34" s="331"/>
      <c r="D34" s="204"/>
      <c r="E34" s="315"/>
      <c r="F34" s="276" t="s">
        <v>570</v>
      </c>
      <c r="G34" s="208"/>
      <c r="H34" s="209"/>
      <c r="I34" s="210"/>
      <c r="J34" s="208"/>
      <c r="K34" s="211"/>
      <c r="L34" s="212"/>
      <c r="M34" s="275"/>
      <c r="N34" s="192"/>
    </row>
    <row r="35" spans="1:14" s="193" customFormat="1" ht="30">
      <c r="A35" s="330" t="s">
        <v>590</v>
      </c>
      <c r="B35" s="204"/>
      <c r="C35" s="331"/>
      <c r="D35" s="204"/>
      <c r="E35" s="315"/>
      <c r="F35" s="279" t="s">
        <v>555</v>
      </c>
      <c r="G35" s="208"/>
      <c r="H35" s="209" t="s">
        <v>105</v>
      </c>
      <c r="I35" s="210">
        <v>1</v>
      </c>
      <c r="J35" s="208"/>
      <c r="K35" s="211"/>
      <c r="L35" s="212"/>
      <c r="M35" s="275">
        <f>K35*I35</f>
        <v>0</v>
      </c>
      <c r="N35" s="288"/>
    </row>
    <row r="36" spans="1:14" s="193" customFormat="1" ht="15">
      <c r="A36" s="330" t="s">
        <v>591</v>
      </c>
      <c r="B36" s="204"/>
      <c r="C36" s="331"/>
      <c r="D36" s="204"/>
      <c r="E36" s="315"/>
      <c r="F36" s="327" t="s">
        <v>138</v>
      </c>
      <c r="G36" s="208"/>
      <c r="H36" s="209" t="s">
        <v>105</v>
      </c>
      <c r="I36" s="210">
        <v>1</v>
      </c>
      <c r="J36" s="208"/>
      <c r="K36" s="211"/>
      <c r="L36" s="212"/>
      <c r="M36" s="275">
        <f>K36*I36</f>
        <v>0</v>
      </c>
      <c r="N36" s="288"/>
    </row>
    <row r="37" spans="1:14" s="193" customFormat="1" ht="15">
      <c r="A37" s="330" t="s">
        <v>592</v>
      </c>
      <c r="B37" s="204"/>
      <c r="C37" s="331"/>
      <c r="D37" s="204"/>
      <c r="E37" s="315"/>
      <c r="F37" s="327" t="s">
        <v>139</v>
      </c>
      <c r="G37" s="208"/>
      <c r="H37" s="209" t="s">
        <v>105</v>
      </c>
      <c r="I37" s="210">
        <v>1</v>
      </c>
      <c r="J37" s="208"/>
      <c r="K37" s="211"/>
      <c r="L37" s="212"/>
      <c r="M37" s="275">
        <f>K37*I37</f>
        <v>0</v>
      </c>
      <c r="N37" s="288"/>
    </row>
    <row r="38" spans="1:14" s="193" customFormat="1" ht="15">
      <c r="A38" s="330" t="s">
        <v>593</v>
      </c>
      <c r="B38" s="204"/>
      <c r="C38" s="331"/>
      <c r="D38" s="204"/>
      <c r="E38" s="315"/>
      <c r="F38" s="279" t="s">
        <v>140</v>
      </c>
      <c r="G38" s="208"/>
      <c r="H38" s="209" t="s">
        <v>105</v>
      </c>
      <c r="I38" s="210">
        <v>6</v>
      </c>
      <c r="J38" s="208"/>
      <c r="K38" s="211"/>
      <c r="L38" s="212"/>
      <c r="M38" s="275">
        <f>K38*I38</f>
        <v>0</v>
      </c>
      <c r="N38" s="288"/>
    </row>
    <row r="39" spans="1:14" s="193" customFormat="1" ht="15">
      <c r="A39" s="330" t="s">
        <v>594</v>
      </c>
      <c r="B39" s="204"/>
      <c r="C39" s="331"/>
      <c r="D39" s="204"/>
      <c r="E39" s="315"/>
      <c r="F39" s="279" t="s">
        <v>122</v>
      </c>
      <c r="G39" s="208"/>
      <c r="H39" s="209" t="s">
        <v>105</v>
      </c>
      <c r="I39" s="210">
        <v>1</v>
      </c>
      <c r="J39" s="208"/>
      <c r="K39" s="211"/>
      <c r="L39" s="212"/>
      <c r="M39" s="275" t="str">
        <f>IF(AND(I39&gt;0,K39&gt;0),ROUND(I39*K39,0)," ")</f>
        <v> </v>
      </c>
      <c r="N39" s="288"/>
    </row>
    <row r="40" spans="1:14" s="193" customFormat="1" ht="15">
      <c r="A40" s="330" t="s">
        <v>595</v>
      </c>
      <c r="B40" s="204"/>
      <c r="C40" s="331"/>
      <c r="D40" s="204"/>
      <c r="E40" s="315"/>
      <c r="F40" s="279" t="s">
        <v>112</v>
      </c>
      <c r="G40" s="208"/>
      <c r="H40" s="209" t="s">
        <v>105</v>
      </c>
      <c r="I40" s="210">
        <v>7</v>
      </c>
      <c r="J40" s="208"/>
      <c r="K40" s="211"/>
      <c r="L40" s="212"/>
      <c r="M40" s="275" t="str">
        <f>IF(AND(I40&gt;0,K40&gt;0),ROUND(I40*K40,0)," ")</f>
        <v> </v>
      </c>
      <c r="N40" s="288"/>
    </row>
    <row r="41" spans="1:14" s="193" customFormat="1" ht="15">
      <c r="A41" s="330" t="s">
        <v>596</v>
      </c>
      <c r="B41" s="204"/>
      <c r="C41" s="331"/>
      <c r="D41" s="204"/>
      <c r="E41" s="315"/>
      <c r="F41" s="279" t="s">
        <v>143</v>
      </c>
      <c r="G41" s="208"/>
      <c r="H41" s="209" t="s">
        <v>105</v>
      </c>
      <c r="I41" s="210">
        <v>3</v>
      </c>
      <c r="J41" s="208"/>
      <c r="K41" s="211"/>
      <c r="L41" s="212"/>
      <c r="M41" s="275" t="str">
        <f>IF(AND(I41&gt;0,K41&gt;0),ROUND(I41*K41,0)," ")</f>
        <v> </v>
      </c>
      <c r="N41" s="328"/>
    </row>
    <row r="42" spans="1:14" s="193" customFormat="1" ht="15">
      <c r="A42" s="316"/>
      <c r="B42" s="317"/>
      <c r="C42" s="318"/>
      <c r="D42" s="317"/>
      <c r="E42" s="319"/>
      <c r="F42" s="276" t="s">
        <v>571</v>
      </c>
      <c r="G42" s="320"/>
      <c r="H42" s="321"/>
      <c r="I42" s="322"/>
      <c r="J42" s="320"/>
      <c r="K42" s="323"/>
      <c r="L42" s="324"/>
      <c r="M42" s="213">
        <f>SUM(M35:M41)</f>
        <v>0</v>
      </c>
      <c r="N42" s="192"/>
    </row>
    <row r="43" spans="1:14" s="193" customFormat="1" ht="15">
      <c r="A43" s="330"/>
      <c r="B43" s="204"/>
      <c r="C43" s="331"/>
      <c r="D43" s="204"/>
      <c r="E43" s="315"/>
      <c r="F43" s="276" t="s">
        <v>572</v>
      </c>
      <c r="G43" s="208"/>
      <c r="H43" s="209"/>
      <c r="I43" s="210"/>
      <c r="J43" s="208"/>
      <c r="K43" s="211"/>
      <c r="L43" s="212"/>
      <c r="M43" s="275"/>
      <c r="N43" s="192"/>
    </row>
    <row r="44" spans="1:14" s="193" customFormat="1" ht="30">
      <c r="A44" s="330" t="s">
        <v>597</v>
      </c>
      <c r="B44" s="204"/>
      <c r="C44" s="331"/>
      <c r="D44" s="204"/>
      <c r="E44" s="315"/>
      <c r="F44" s="279" t="s">
        <v>556</v>
      </c>
      <c r="G44" s="208"/>
      <c r="H44" s="209" t="s">
        <v>105</v>
      </c>
      <c r="I44" s="210">
        <v>1</v>
      </c>
      <c r="J44" s="208"/>
      <c r="K44" s="211"/>
      <c r="L44" s="212"/>
      <c r="M44" s="275" t="str">
        <f>IF(AND(I44&gt;0,K44&gt;0),ROUND(I44*K44,0)," ")</f>
        <v> </v>
      </c>
      <c r="N44" s="288"/>
    </row>
    <row r="45" spans="1:14" s="193" customFormat="1" ht="15">
      <c r="A45" s="330" t="s">
        <v>598</v>
      </c>
      <c r="B45" s="204"/>
      <c r="C45" s="331"/>
      <c r="D45" s="204"/>
      <c r="E45" s="315"/>
      <c r="F45" s="327" t="s">
        <v>133</v>
      </c>
      <c r="G45" s="208"/>
      <c r="H45" s="209" t="s">
        <v>105</v>
      </c>
      <c r="I45" s="210">
        <v>1</v>
      </c>
      <c r="J45" s="208"/>
      <c r="K45" s="211"/>
      <c r="L45" s="212"/>
      <c r="M45" s="275" t="str">
        <f>IF(AND(I45&gt;0,K45&gt;0),ROUND(I45*K45,0)," ")</f>
        <v> </v>
      </c>
      <c r="N45" s="288"/>
    </row>
    <row r="46" spans="1:14" s="193" customFormat="1" ht="30">
      <c r="A46" s="330" t="s">
        <v>599</v>
      </c>
      <c r="B46" s="204"/>
      <c r="C46" s="331"/>
      <c r="D46" s="204"/>
      <c r="E46" s="315"/>
      <c r="F46" s="279" t="s">
        <v>557</v>
      </c>
      <c r="G46" s="208"/>
      <c r="H46" s="209" t="s">
        <v>105</v>
      </c>
      <c r="I46" s="210">
        <v>1</v>
      </c>
      <c r="J46" s="208"/>
      <c r="K46" s="211"/>
      <c r="L46" s="212"/>
      <c r="M46" s="275" t="str">
        <f>IF(AND(I46&gt;0,K46&gt;0),ROUND(I46*K46,0)," ")</f>
        <v> </v>
      </c>
      <c r="N46" s="288"/>
    </row>
    <row r="47" spans="1:14" s="193" customFormat="1" ht="15">
      <c r="A47" s="330" t="s">
        <v>600</v>
      </c>
      <c r="B47" s="204"/>
      <c r="C47" s="331"/>
      <c r="D47" s="204"/>
      <c r="E47" s="315"/>
      <c r="F47" s="279" t="s">
        <v>134</v>
      </c>
      <c r="G47" s="208"/>
      <c r="H47" s="209" t="s">
        <v>105</v>
      </c>
      <c r="I47" s="210">
        <v>1</v>
      </c>
      <c r="J47" s="208"/>
      <c r="K47" s="211"/>
      <c r="L47" s="212"/>
      <c r="M47" s="275" t="str">
        <f>IF(AND(I47&gt;0,K47&gt;0),ROUND(I47*K47,0)," ")</f>
        <v> </v>
      </c>
      <c r="N47" s="288"/>
    </row>
    <row r="48" spans="1:14" s="326" customFormat="1" ht="13.5">
      <c r="A48" s="316"/>
      <c r="B48" s="317"/>
      <c r="C48" s="318"/>
      <c r="D48" s="317"/>
      <c r="E48" s="319"/>
      <c r="F48" s="276" t="s">
        <v>573</v>
      </c>
      <c r="G48" s="320"/>
      <c r="H48" s="321"/>
      <c r="I48" s="322"/>
      <c r="J48" s="320"/>
      <c r="K48" s="323"/>
      <c r="L48" s="324"/>
      <c r="M48" s="213">
        <f>SUM(M44:M47)</f>
        <v>0</v>
      </c>
      <c r="N48" s="325"/>
    </row>
    <row r="49" spans="1:14" s="193" customFormat="1" ht="15">
      <c r="A49" s="330"/>
      <c r="B49" s="204"/>
      <c r="C49" s="331"/>
      <c r="D49" s="204"/>
      <c r="E49" s="315"/>
      <c r="F49" s="276" t="s">
        <v>116</v>
      </c>
      <c r="G49" s="208"/>
      <c r="H49" s="209"/>
      <c r="I49" s="210"/>
      <c r="J49" s="208"/>
      <c r="K49" s="211"/>
      <c r="L49" s="212"/>
      <c r="M49" s="275"/>
      <c r="N49" s="192"/>
    </row>
    <row r="50" spans="1:14" s="193" customFormat="1" ht="15">
      <c r="A50" s="330"/>
      <c r="B50" s="204"/>
      <c r="C50" s="331"/>
      <c r="D50" s="204"/>
      <c r="E50" s="315"/>
      <c r="F50" s="279" t="s">
        <v>129</v>
      </c>
      <c r="G50" s="208"/>
      <c r="H50" s="209"/>
      <c r="I50" s="210"/>
      <c r="J50" s="208"/>
      <c r="K50" s="211"/>
      <c r="L50" s="212"/>
      <c r="M50" s="275">
        <f>M15</f>
        <v>0</v>
      </c>
      <c r="N50" s="288"/>
    </row>
    <row r="51" spans="1:14" s="193" customFormat="1" ht="15">
      <c r="A51" s="330"/>
      <c r="B51" s="204"/>
      <c r="C51" s="331"/>
      <c r="D51" s="204"/>
      <c r="E51" s="315"/>
      <c r="F51" s="279" t="s">
        <v>131</v>
      </c>
      <c r="G51" s="208"/>
      <c r="H51" s="209"/>
      <c r="I51" s="210"/>
      <c r="J51" s="208"/>
      <c r="K51" s="211"/>
      <c r="L51" s="212"/>
      <c r="M51" s="275">
        <f>M33</f>
        <v>0</v>
      </c>
      <c r="N51" s="288"/>
    </row>
    <row r="52" spans="1:14" s="193" customFormat="1" ht="15">
      <c r="A52" s="330"/>
      <c r="B52" s="204"/>
      <c r="C52" s="331"/>
      <c r="D52" s="204"/>
      <c r="E52" s="315"/>
      <c r="F52" s="207" t="s">
        <v>136</v>
      </c>
      <c r="G52" s="208"/>
      <c r="H52" s="209"/>
      <c r="I52" s="210"/>
      <c r="J52" s="208"/>
      <c r="K52" s="211"/>
      <c r="L52" s="212"/>
      <c r="M52" s="275">
        <f>M42</f>
        <v>0</v>
      </c>
      <c r="N52" s="288"/>
    </row>
    <row r="53" spans="1:14" s="193" customFormat="1" ht="15">
      <c r="A53" s="330"/>
      <c r="B53" s="204"/>
      <c r="C53" s="331"/>
      <c r="D53" s="204"/>
      <c r="E53" s="315"/>
      <c r="F53" s="207" t="s">
        <v>132</v>
      </c>
      <c r="G53" s="208"/>
      <c r="H53" s="209"/>
      <c r="I53" s="210"/>
      <c r="J53" s="208"/>
      <c r="K53" s="211"/>
      <c r="L53" s="212"/>
      <c r="M53" s="275">
        <f>M48</f>
        <v>0</v>
      </c>
      <c r="N53" s="288"/>
    </row>
    <row r="54" spans="1:14" s="214" customFormat="1" ht="15.75" thickBot="1">
      <c r="A54" s="332"/>
      <c r="B54" s="295"/>
      <c r="C54" s="296"/>
      <c r="D54" s="295"/>
      <c r="E54" s="329"/>
      <c r="F54" s="300" t="s">
        <v>559</v>
      </c>
      <c r="G54" s="295"/>
      <c r="H54" s="295"/>
      <c r="I54" s="296"/>
      <c r="J54" s="295"/>
      <c r="K54" s="296"/>
      <c r="L54" s="295"/>
      <c r="M54" s="298">
        <f>SUM(M50:M53)</f>
        <v>0</v>
      </c>
      <c r="N54" s="299"/>
    </row>
    <row r="55" s="214" customFormat="1" ht="15"/>
    <row r="56" s="214" customFormat="1" ht="15"/>
    <row r="57" s="214" customFormat="1" ht="15"/>
    <row r="58" s="214" customFormat="1" ht="15"/>
    <row r="59" s="214" customFormat="1" ht="13.5" customHeight="1"/>
    <row r="60" s="214" customFormat="1" ht="15"/>
    <row r="61" s="214" customFormat="1" ht="15"/>
    <row r="62" s="214" customFormat="1" ht="15"/>
    <row r="63" s="214" customFormat="1" ht="15"/>
    <row r="64" s="214" customFormat="1" ht="15"/>
    <row r="65" s="214" customFormat="1" ht="15"/>
    <row r="66" s="214" customFormat="1" ht="15"/>
    <row r="67" s="214" customFormat="1" ht="15"/>
    <row r="68" s="214" customFormat="1" ht="15"/>
    <row r="69" s="214" customFormat="1" ht="15"/>
    <row r="70" s="214" customFormat="1" ht="12.75" customHeight="1"/>
    <row r="71" s="214" customFormat="1" ht="15"/>
    <row r="72" s="214" customFormat="1" ht="15"/>
    <row r="73" s="214" customFormat="1" ht="15"/>
    <row r="74" s="214" customFormat="1" ht="15"/>
    <row r="75" s="214" customFormat="1" ht="15"/>
    <row r="76" s="214" customFormat="1" ht="15"/>
    <row r="77" s="214" customFormat="1" ht="15"/>
    <row r="78" s="214" customFormat="1" ht="15"/>
    <row r="79" s="214" customFormat="1" ht="15"/>
    <row r="80" s="214" customFormat="1" ht="15"/>
    <row r="81" spans="1:13" s="214" customFormat="1" ht="13.5" customHeight="1">
      <c r="A81" s="218"/>
      <c r="B81" s="217"/>
      <c r="C81" s="218"/>
      <c r="D81" s="217"/>
      <c r="F81" s="220"/>
      <c r="H81" s="221"/>
      <c r="I81" s="222"/>
      <c r="K81" s="223"/>
      <c r="L81" s="223"/>
      <c r="M81" s="224" t="str">
        <f aca="true" t="shared" si="1" ref="M81:M144">IF(AND(I81&gt;0,K81&gt;0),ROUND(I81*K81,0)," ")</f>
        <v> </v>
      </c>
    </row>
    <row r="82" spans="1:13" s="214" customFormat="1" ht="15">
      <c r="A82" s="218"/>
      <c r="B82" s="217"/>
      <c r="C82" s="218"/>
      <c r="D82" s="217"/>
      <c r="F82" s="220"/>
      <c r="H82" s="221"/>
      <c r="I82" s="222"/>
      <c r="K82" s="223"/>
      <c r="L82" s="223"/>
      <c r="M82" s="224" t="str">
        <f t="shared" si="1"/>
        <v> </v>
      </c>
    </row>
    <row r="83" spans="1:13" s="214" customFormat="1" ht="15">
      <c r="A83" s="218"/>
      <c r="B83" s="217"/>
      <c r="C83" s="218"/>
      <c r="D83" s="217"/>
      <c r="F83" s="220"/>
      <c r="H83" s="221"/>
      <c r="I83" s="222"/>
      <c r="K83" s="223"/>
      <c r="L83" s="223"/>
      <c r="M83" s="224" t="str">
        <f t="shared" si="1"/>
        <v> </v>
      </c>
    </row>
    <row r="84" spans="1:13" s="214" customFormat="1" ht="15">
      <c r="A84" s="218"/>
      <c r="B84" s="217"/>
      <c r="C84" s="218"/>
      <c r="D84" s="217"/>
      <c r="F84" s="220"/>
      <c r="H84" s="221"/>
      <c r="I84" s="222"/>
      <c r="K84" s="223"/>
      <c r="L84" s="223"/>
      <c r="M84" s="224" t="str">
        <f t="shared" si="1"/>
        <v> </v>
      </c>
    </row>
    <row r="85" spans="1:13" s="214" customFormat="1" ht="15">
      <c r="A85" s="218"/>
      <c r="B85" s="217"/>
      <c r="C85" s="218"/>
      <c r="D85" s="217"/>
      <c r="F85" s="220"/>
      <c r="H85" s="221"/>
      <c r="I85" s="222"/>
      <c r="K85" s="223"/>
      <c r="L85" s="223"/>
      <c r="M85" s="224" t="str">
        <f t="shared" si="1"/>
        <v> </v>
      </c>
    </row>
    <row r="86" spans="1:13" s="214" customFormat="1" ht="15">
      <c r="A86" s="218"/>
      <c r="B86" s="217"/>
      <c r="C86" s="218"/>
      <c r="D86" s="217"/>
      <c r="F86" s="220"/>
      <c r="H86" s="221"/>
      <c r="I86" s="222"/>
      <c r="K86" s="223"/>
      <c r="L86" s="223"/>
      <c r="M86" s="224" t="str">
        <f t="shared" si="1"/>
        <v> </v>
      </c>
    </row>
    <row r="87" spans="1:13" s="214" customFormat="1" ht="15">
      <c r="A87" s="218"/>
      <c r="B87" s="217"/>
      <c r="C87" s="218"/>
      <c r="D87" s="217"/>
      <c r="F87" s="220"/>
      <c r="H87" s="221"/>
      <c r="I87" s="222"/>
      <c r="K87" s="223"/>
      <c r="L87" s="223"/>
      <c r="M87" s="224" t="str">
        <f t="shared" si="1"/>
        <v> </v>
      </c>
    </row>
    <row r="88" spans="1:13" s="214" customFormat="1" ht="15">
      <c r="A88" s="218"/>
      <c r="B88" s="217"/>
      <c r="C88" s="218"/>
      <c r="D88" s="217"/>
      <c r="F88" s="220"/>
      <c r="H88" s="221"/>
      <c r="I88" s="222"/>
      <c r="K88" s="223"/>
      <c r="L88" s="223"/>
      <c r="M88" s="224" t="str">
        <f t="shared" si="1"/>
        <v> </v>
      </c>
    </row>
    <row r="89" spans="1:13" s="214" customFormat="1" ht="14.25" customHeight="1">
      <c r="A89" s="218"/>
      <c r="B89" s="217"/>
      <c r="C89" s="218"/>
      <c r="D89" s="217"/>
      <c r="F89" s="220"/>
      <c r="H89" s="221"/>
      <c r="I89" s="222"/>
      <c r="K89" s="223"/>
      <c r="L89" s="223"/>
      <c r="M89" s="224" t="str">
        <f t="shared" si="1"/>
        <v> </v>
      </c>
    </row>
    <row r="90" spans="1:13" s="214" customFormat="1" ht="15">
      <c r="A90" s="218"/>
      <c r="B90" s="217"/>
      <c r="C90" s="218"/>
      <c r="D90" s="217"/>
      <c r="F90" s="220"/>
      <c r="H90" s="221"/>
      <c r="I90" s="222"/>
      <c r="K90" s="223"/>
      <c r="L90" s="223"/>
      <c r="M90" s="224" t="str">
        <f t="shared" si="1"/>
        <v> </v>
      </c>
    </row>
    <row r="91" spans="1:13" s="214" customFormat="1" ht="15">
      <c r="A91" s="218"/>
      <c r="B91" s="217"/>
      <c r="C91" s="218"/>
      <c r="D91" s="217"/>
      <c r="F91" s="220"/>
      <c r="H91" s="221"/>
      <c r="I91" s="222"/>
      <c r="K91" s="223"/>
      <c r="L91" s="223"/>
      <c r="M91" s="224" t="str">
        <f t="shared" si="1"/>
        <v> </v>
      </c>
    </row>
    <row r="92" spans="1:13" s="214" customFormat="1" ht="15">
      <c r="A92" s="218"/>
      <c r="B92" s="217"/>
      <c r="C92" s="218"/>
      <c r="D92" s="217"/>
      <c r="F92" s="220"/>
      <c r="H92" s="221"/>
      <c r="I92" s="222"/>
      <c r="K92" s="223"/>
      <c r="L92" s="223"/>
      <c r="M92" s="224" t="str">
        <f t="shared" si="1"/>
        <v> </v>
      </c>
    </row>
    <row r="93" spans="1:13" s="214" customFormat="1" ht="15">
      <c r="A93" s="218"/>
      <c r="B93" s="217"/>
      <c r="C93" s="218"/>
      <c r="D93" s="217"/>
      <c r="F93" s="220"/>
      <c r="H93" s="221"/>
      <c r="I93" s="222"/>
      <c r="K93" s="223"/>
      <c r="L93" s="223"/>
      <c r="M93" s="224" t="str">
        <f t="shared" si="1"/>
        <v> </v>
      </c>
    </row>
    <row r="94" spans="1:13" s="214" customFormat="1" ht="15">
      <c r="A94" s="218"/>
      <c r="B94" s="217"/>
      <c r="C94" s="218"/>
      <c r="D94" s="217"/>
      <c r="F94" s="220"/>
      <c r="H94" s="221"/>
      <c r="I94" s="222"/>
      <c r="K94" s="223"/>
      <c r="L94" s="223"/>
      <c r="M94" s="224" t="str">
        <f t="shared" si="1"/>
        <v> </v>
      </c>
    </row>
    <row r="95" spans="1:13" s="214" customFormat="1" ht="15">
      <c r="A95" s="218"/>
      <c r="B95" s="217"/>
      <c r="C95" s="218"/>
      <c r="D95" s="217"/>
      <c r="F95" s="220"/>
      <c r="H95" s="221"/>
      <c r="I95" s="222"/>
      <c r="K95" s="223"/>
      <c r="L95" s="223"/>
      <c r="M95" s="224" t="str">
        <f t="shared" si="1"/>
        <v> </v>
      </c>
    </row>
    <row r="96" spans="1:13" s="214" customFormat="1" ht="15">
      <c r="A96" s="218"/>
      <c r="B96" s="217"/>
      <c r="C96" s="218"/>
      <c r="D96" s="217"/>
      <c r="F96" s="220"/>
      <c r="H96" s="221"/>
      <c r="I96" s="222"/>
      <c r="K96" s="223"/>
      <c r="L96" s="223"/>
      <c r="M96" s="224" t="str">
        <f t="shared" si="1"/>
        <v> </v>
      </c>
    </row>
    <row r="97" spans="1:13" s="214" customFormat="1" ht="15">
      <c r="A97" s="218"/>
      <c r="B97" s="217"/>
      <c r="C97" s="218"/>
      <c r="D97" s="217"/>
      <c r="F97" s="220"/>
      <c r="H97" s="221"/>
      <c r="I97" s="222"/>
      <c r="K97" s="223"/>
      <c r="L97" s="223"/>
      <c r="M97" s="224" t="str">
        <f t="shared" si="1"/>
        <v> </v>
      </c>
    </row>
    <row r="98" spans="1:13" s="214" customFormat="1" ht="12" customHeight="1">
      <c r="A98" s="218"/>
      <c r="B98" s="217"/>
      <c r="C98" s="218"/>
      <c r="D98" s="217"/>
      <c r="F98" s="220"/>
      <c r="H98" s="221"/>
      <c r="I98" s="222"/>
      <c r="K98" s="223"/>
      <c r="L98" s="223"/>
      <c r="M98" s="224" t="str">
        <f t="shared" si="1"/>
        <v> </v>
      </c>
    </row>
    <row r="99" spans="1:13" s="214" customFormat="1" ht="15">
      <c r="A99" s="218"/>
      <c r="B99" s="217"/>
      <c r="C99" s="218"/>
      <c r="D99" s="217"/>
      <c r="F99" s="220"/>
      <c r="H99" s="221"/>
      <c r="I99" s="222"/>
      <c r="K99" s="223"/>
      <c r="L99" s="223"/>
      <c r="M99" s="224" t="str">
        <f t="shared" si="1"/>
        <v> </v>
      </c>
    </row>
    <row r="100" spans="1:13" s="214" customFormat="1" ht="15">
      <c r="A100" s="218"/>
      <c r="B100" s="217"/>
      <c r="C100" s="218"/>
      <c r="D100" s="217"/>
      <c r="F100" s="220"/>
      <c r="H100" s="221"/>
      <c r="I100" s="222"/>
      <c r="K100" s="223"/>
      <c r="L100" s="223"/>
      <c r="M100" s="224" t="str">
        <f t="shared" si="1"/>
        <v> </v>
      </c>
    </row>
    <row r="101" spans="1:13" s="214" customFormat="1" ht="15">
      <c r="A101" s="218"/>
      <c r="B101" s="217"/>
      <c r="C101" s="218"/>
      <c r="D101" s="217"/>
      <c r="F101" s="220"/>
      <c r="H101" s="221"/>
      <c r="I101" s="222"/>
      <c r="K101" s="223"/>
      <c r="L101" s="223"/>
      <c r="M101" s="224" t="str">
        <f t="shared" si="1"/>
        <v> </v>
      </c>
    </row>
    <row r="102" spans="1:13" s="214" customFormat="1" ht="15">
      <c r="A102" s="218"/>
      <c r="B102" s="217"/>
      <c r="C102" s="218"/>
      <c r="D102" s="217"/>
      <c r="F102" s="220"/>
      <c r="H102" s="221"/>
      <c r="I102" s="222"/>
      <c r="K102" s="223"/>
      <c r="L102" s="223"/>
      <c r="M102" s="224" t="str">
        <f t="shared" si="1"/>
        <v> </v>
      </c>
    </row>
    <row r="103" spans="1:13" s="214" customFormat="1" ht="15">
      <c r="A103" s="218"/>
      <c r="B103" s="217"/>
      <c r="C103" s="218"/>
      <c r="D103" s="217"/>
      <c r="F103" s="220"/>
      <c r="H103" s="221"/>
      <c r="I103" s="222"/>
      <c r="K103" s="223"/>
      <c r="L103" s="223"/>
      <c r="M103" s="224" t="str">
        <f t="shared" si="1"/>
        <v> </v>
      </c>
    </row>
    <row r="104" spans="1:13" s="214" customFormat="1" ht="15">
      <c r="A104" s="218"/>
      <c r="B104" s="217"/>
      <c r="C104" s="218"/>
      <c r="D104" s="217"/>
      <c r="F104" s="220"/>
      <c r="H104" s="221"/>
      <c r="I104" s="222"/>
      <c r="K104" s="223"/>
      <c r="L104" s="223"/>
      <c r="M104" s="224" t="str">
        <f t="shared" si="1"/>
        <v> </v>
      </c>
    </row>
    <row r="105" spans="1:13" s="214" customFormat="1" ht="15">
      <c r="A105" s="218"/>
      <c r="B105" s="217"/>
      <c r="C105" s="218"/>
      <c r="D105" s="217"/>
      <c r="F105" s="220"/>
      <c r="H105" s="221"/>
      <c r="I105" s="222"/>
      <c r="K105" s="223"/>
      <c r="L105" s="223"/>
      <c r="M105" s="224" t="str">
        <f t="shared" si="1"/>
        <v> </v>
      </c>
    </row>
    <row r="106" spans="1:13" s="214" customFormat="1" ht="11.25" customHeight="1">
      <c r="A106" s="218"/>
      <c r="B106" s="217"/>
      <c r="C106" s="218"/>
      <c r="D106" s="217"/>
      <c r="F106" s="220"/>
      <c r="H106" s="221"/>
      <c r="I106" s="222"/>
      <c r="K106" s="223"/>
      <c r="L106" s="223"/>
      <c r="M106" s="224" t="str">
        <f t="shared" si="1"/>
        <v> </v>
      </c>
    </row>
    <row r="107" spans="1:13" s="214" customFormat="1" ht="15">
      <c r="A107" s="218"/>
      <c r="B107" s="217"/>
      <c r="C107" s="218"/>
      <c r="D107" s="217"/>
      <c r="F107" s="220"/>
      <c r="H107" s="221"/>
      <c r="I107" s="222"/>
      <c r="K107" s="223"/>
      <c r="L107" s="223"/>
      <c r="M107" s="224" t="str">
        <f t="shared" si="1"/>
        <v> </v>
      </c>
    </row>
    <row r="108" spans="1:13" s="214" customFormat="1" ht="15">
      <c r="A108" s="218"/>
      <c r="B108" s="217"/>
      <c r="C108" s="218"/>
      <c r="D108" s="217"/>
      <c r="F108" s="220"/>
      <c r="H108" s="221"/>
      <c r="I108" s="222"/>
      <c r="K108" s="223"/>
      <c r="L108" s="223"/>
      <c r="M108" s="224" t="str">
        <f t="shared" si="1"/>
        <v> </v>
      </c>
    </row>
    <row r="109" spans="1:13" s="214" customFormat="1" ht="15">
      <c r="A109" s="218"/>
      <c r="B109" s="217"/>
      <c r="C109" s="218"/>
      <c r="D109" s="217"/>
      <c r="F109" s="220"/>
      <c r="H109" s="221"/>
      <c r="I109" s="222"/>
      <c r="K109" s="223"/>
      <c r="L109" s="223"/>
      <c r="M109" s="224" t="str">
        <f t="shared" si="1"/>
        <v> </v>
      </c>
    </row>
    <row r="110" spans="1:13" s="214" customFormat="1" ht="15">
      <c r="A110" s="218"/>
      <c r="B110" s="217"/>
      <c r="C110" s="218"/>
      <c r="D110" s="217"/>
      <c r="F110" s="220"/>
      <c r="H110" s="221"/>
      <c r="I110" s="222"/>
      <c r="K110" s="223"/>
      <c r="L110" s="223"/>
      <c r="M110" s="224" t="str">
        <f t="shared" si="1"/>
        <v> </v>
      </c>
    </row>
    <row r="111" spans="1:13" s="214" customFormat="1" ht="15">
      <c r="A111" s="218"/>
      <c r="B111" s="217"/>
      <c r="C111" s="218"/>
      <c r="D111" s="217"/>
      <c r="F111" s="220"/>
      <c r="H111" s="221"/>
      <c r="I111" s="222"/>
      <c r="K111" s="223"/>
      <c r="L111" s="223"/>
      <c r="M111" s="224" t="str">
        <f t="shared" si="1"/>
        <v> </v>
      </c>
    </row>
    <row r="112" spans="1:13" s="214" customFormat="1" ht="15">
      <c r="A112" s="218"/>
      <c r="B112" s="217"/>
      <c r="C112" s="218"/>
      <c r="D112" s="217"/>
      <c r="F112" s="220"/>
      <c r="H112" s="221"/>
      <c r="I112" s="222"/>
      <c r="K112" s="223"/>
      <c r="L112" s="223"/>
      <c r="M112" s="224" t="str">
        <f t="shared" si="1"/>
        <v> </v>
      </c>
    </row>
    <row r="113" spans="1:13" s="214" customFormat="1" ht="15">
      <c r="A113" s="218"/>
      <c r="B113" s="217"/>
      <c r="C113" s="218"/>
      <c r="D113" s="217"/>
      <c r="F113" s="220"/>
      <c r="H113" s="221"/>
      <c r="I113" s="222"/>
      <c r="K113" s="223"/>
      <c r="L113" s="223"/>
      <c r="M113" s="224" t="str">
        <f t="shared" si="1"/>
        <v> </v>
      </c>
    </row>
    <row r="114" spans="1:13" s="214" customFormat="1" ht="15">
      <c r="A114" s="218"/>
      <c r="B114" s="217"/>
      <c r="C114" s="218"/>
      <c r="D114" s="217"/>
      <c r="F114" s="220"/>
      <c r="H114" s="221"/>
      <c r="I114" s="222"/>
      <c r="K114" s="223"/>
      <c r="L114" s="223"/>
      <c r="M114" s="224" t="str">
        <f t="shared" si="1"/>
        <v> </v>
      </c>
    </row>
    <row r="115" spans="1:13" s="214" customFormat="1" ht="15">
      <c r="A115" s="218"/>
      <c r="B115" s="217"/>
      <c r="C115" s="218"/>
      <c r="D115" s="217"/>
      <c r="F115" s="220"/>
      <c r="H115" s="221"/>
      <c r="I115" s="222"/>
      <c r="K115" s="223"/>
      <c r="L115" s="223"/>
      <c r="M115" s="224" t="str">
        <f t="shared" si="1"/>
        <v> </v>
      </c>
    </row>
    <row r="116" spans="1:13" s="214" customFormat="1" ht="15">
      <c r="A116" s="218"/>
      <c r="B116" s="217"/>
      <c r="C116" s="218"/>
      <c r="D116" s="217"/>
      <c r="F116" s="220"/>
      <c r="H116" s="221"/>
      <c r="I116" s="222"/>
      <c r="K116" s="223"/>
      <c r="L116" s="223"/>
      <c r="M116" s="224" t="str">
        <f t="shared" si="1"/>
        <v> </v>
      </c>
    </row>
    <row r="117" spans="1:13" s="214" customFormat="1" ht="15">
      <c r="A117" s="218"/>
      <c r="B117" s="217"/>
      <c r="C117" s="218"/>
      <c r="D117" s="217"/>
      <c r="F117" s="220"/>
      <c r="H117" s="221"/>
      <c r="I117" s="222"/>
      <c r="K117" s="223"/>
      <c r="L117" s="223"/>
      <c r="M117" s="224" t="str">
        <f t="shared" si="1"/>
        <v> </v>
      </c>
    </row>
    <row r="118" spans="1:13" s="214" customFormat="1" ht="15">
      <c r="A118" s="218"/>
      <c r="B118" s="217"/>
      <c r="C118" s="218"/>
      <c r="D118" s="217"/>
      <c r="F118" s="220"/>
      <c r="H118" s="221"/>
      <c r="I118" s="222"/>
      <c r="K118" s="223"/>
      <c r="L118" s="223"/>
      <c r="M118" s="224" t="str">
        <f t="shared" si="1"/>
        <v> </v>
      </c>
    </row>
    <row r="119" spans="1:13" s="214" customFormat="1" ht="15">
      <c r="A119" s="218"/>
      <c r="B119" s="217"/>
      <c r="C119" s="218"/>
      <c r="D119" s="217"/>
      <c r="F119" s="220"/>
      <c r="H119" s="221"/>
      <c r="I119" s="222"/>
      <c r="K119" s="223"/>
      <c r="L119" s="223"/>
      <c r="M119" s="224" t="str">
        <f t="shared" si="1"/>
        <v> </v>
      </c>
    </row>
    <row r="120" spans="1:13" s="214" customFormat="1" ht="15">
      <c r="A120" s="218"/>
      <c r="B120" s="217"/>
      <c r="C120" s="218"/>
      <c r="D120" s="217"/>
      <c r="F120" s="220"/>
      <c r="H120" s="221"/>
      <c r="I120" s="222"/>
      <c r="K120" s="223"/>
      <c r="L120" s="223"/>
      <c r="M120" s="224" t="str">
        <f t="shared" si="1"/>
        <v> </v>
      </c>
    </row>
    <row r="121" spans="1:13" s="214" customFormat="1" ht="15">
      <c r="A121" s="218"/>
      <c r="B121" s="217"/>
      <c r="C121" s="218"/>
      <c r="D121" s="217"/>
      <c r="F121" s="220"/>
      <c r="H121" s="221"/>
      <c r="I121" s="222"/>
      <c r="K121" s="223"/>
      <c r="L121" s="223"/>
      <c r="M121" s="224" t="str">
        <f t="shared" si="1"/>
        <v> </v>
      </c>
    </row>
    <row r="122" spans="1:13" s="214" customFormat="1" ht="15">
      <c r="A122" s="218"/>
      <c r="B122" s="217"/>
      <c r="C122" s="218"/>
      <c r="D122" s="217"/>
      <c r="F122" s="220"/>
      <c r="H122" s="221"/>
      <c r="I122" s="222"/>
      <c r="K122" s="223"/>
      <c r="L122" s="223"/>
      <c r="M122" s="224" t="str">
        <f t="shared" si="1"/>
        <v> </v>
      </c>
    </row>
    <row r="123" spans="1:13" s="214" customFormat="1" ht="15">
      <c r="A123" s="218"/>
      <c r="B123" s="217"/>
      <c r="C123" s="218"/>
      <c r="D123" s="217"/>
      <c r="F123" s="220"/>
      <c r="H123" s="221"/>
      <c r="I123" s="222"/>
      <c r="K123" s="223"/>
      <c r="L123" s="223"/>
      <c r="M123" s="224" t="str">
        <f t="shared" si="1"/>
        <v> </v>
      </c>
    </row>
    <row r="124" spans="1:13" s="214" customFormat="1" ht="15">
      <c r="A124" s="218"/>
      <c r="B124" s="217"/>
      <c r="C124" s="218"/>
      <c r="D124" s="217"/>
      <c r="F124" s="220"/>
      <c r="H124" s="221"/>
      <c r="I124" s="222"/>
      <c r="K124" s="223"/>
      <c r="L124" s="223"/>
      <c r="M124" s="224" t="str">
        <f t="shared" si="1"/>
        <v> </v>
      </c>
    </row>
    <row r="125" spans="1:13" s="214" customFormat="1" ht="15">
      <c r="A125" s="218"/>
      <c r="B125" s="217"/>
      <c r="C125" s="218"/>
      <c r="D125" s="217"/>
      <c r="F125" s="220"/>
      <c r="H125" s="221"/>
      <c r="I125" s="222"/>
      <c r="K125" s="223"/>
      <c r="L125" s="223"/>
      <c r="M125" s="224" t="str">
        <f t="shared" si="1"/>
        <v> </v>
      </c>
    </row>
    <row r="126" spans="1:13" s="214" customFormat="1" ht="15">
      <c r="A126" s="218"/>
      <c r="B126" s="217"/>
      <c r="C126" s="218"/>
      <c r="D126" s="217"/>
      <c r="F126" s="220"/>
      <c r="H126" s="221"/>
      <c r="I126" s="222"/>
      <c r="K126" s="223"/>
      <c r="L126" s="223"/>
      <c r="M126" s="224" t="str">
        <f t="shared" si="1"/>
        <v> </v>
      </c>
    </row>
    <row r="127" spans="1:13" s="214" customFormat="1" ht="15">
      <c r="A127" s="218"/>
      <c r="B127" s="217"/>
      <c r="C127" s="218"/>
      <c r="D127" s="217"/>
      <c r="F127" s="220"/>
      <c r="H127" s="221"/>
      <c r="I127" s="222"/>
      <c r="K127" s="223"/>
      <c r="L127" s="223"/>
      <c r="M127" s="224" t="str">
        <f t="shared" si="1"/>
        <v> </v>
      </c>
    </row>
    <row r="128" spans="1:13" s="214" customFormat="1" ht="15">
      <c r="A128" s="218"/>
      <c r="B128" s="217"/>
      <c r="C128" s="218"/>
      <c r="D128" s="217"/>
      <c r="F128" s="220"/>
      <c r="H128" s="221"/>
      <c r="I128" s="222"/>
      <c r="K128" s="223"/>
      <c r="L128" s="223"/>
      <c r="M128" s="224" t="str">
        <f t="shared" si="1"/>
        <v> </v>
      </c>
    </row>
    <row r="129" spans="1:13" s="214" customFormat="1" ht="15">
      <c r="A129" s="218"/>
      <c r="B129" s="217"/>
      <c r="C129" s="218"/>
      <c r="D129" s="217"/>
      <c r="F129" s="220"/>
      <c r="H129" s="221"/>
      <c r="I129" s="222"/>
      <c r="K129" s="223"/>
      <c r="L129" s="223"/>
      <c r="M129" s="224" t="str">
        <f t="shared" si="1"/>
        <v> </v>
      </c>
    </row>
    <row r="130" spans="1:13" s="214" customFormat="1" ht="15">
      <c r="A130" s="218"/>
      <c r="B130" s="217"/>
      <c r="C130" s="218"/>
      <c r="D130" s="217"/>
      <c r="F130" s="220"/>
      <c r="H130" s="221"/>
      <c r="I130" s="222"/>
      <c r="K130" s="223"/>
      <c r="L130" s="223"/>
      <c r="M130" s="224" t="str">
        <f t="shared" si="1"/>
        <v> </v>
      </c>
    </row>
    <row r="131" spans="1:13" s="214" customFormat="1" ht="15">
      <c r="A131" s="218"/>
      <c r="B131" s="217"/>
      <c r="C131" s="218"/>
      <c r="D131" s="217"/>
      <c r="F131" s="220"/>
      <c r="H131" s="221"/>
      <c r="I131" s="222"/>
      <c r="K131" s="223"/>
      <c r="L131" s="223"/>
      <c r="M131" s="224" t="str">
        <f t="shared" si="1"/>
        <v> </v>
      </c>
    </row>
    <row r="132" spans="1:13" s="214" customFormat="1" ht="15">
      <c r="A132" s="218"/>
      <c r="B132" s="217"/>
      <c r="C132" s="218"/>
      <c r="D132" s="217"/>
      <c r="F132" s="220"/>
      <c r="H132" s="221"/>
      <c r="I132" s="222"/>
      <c r="K132" s="223"/>
      <c r="L132" s="223"/>
      <c r="M132" s="224" t="str">
        <f t="shared" si="1"/>
        <v> </v>
      </c>
    </row>
    <row r="133" spans="1:13" s="214" customFormat="1" ht="15">
      <c r="A133" s="218"/>
      <c r="B133" s="217"/>
      <c r="C133" s="218"/>
      <c r="D133" s="217"/>
      <c r="F133" s="220"/>
      <c r="H133" s="221"/>
      <c r="I133" s="222"/>
      <c r="K133" s="223"/>
      <c r="L133" s="223"/>
      <c r="M133" s="224" t="str">
        <f t="shared" si="1"/>
        <v> </v>
      </c>
    </row>
    <row r="134" spans="1:13" s="214" customFormat="1" ht="15">
      <c r="A134" s="218"/>
      <c r="B134" s="217"/>
      <c r="C134" s="218"/>
      <c r="D134" s="217"/>
      <c r="F134" s="220"/>
      <c r="H134" s="221"/>
      <c r="I134" s="222"/>
      <c r="K134" s="223"/>
      <c r="L134" s="223"/>
      <c r="M134" s="224" t="str">
        <f t="shared" si="1"/>
        <v> </v>
      </c>
    </row>
    <row r="135" spans="1:13" s="214" customFormat="1" ht="15">
      <c r="A135" s="218"/>
      <c r="B135" s="217"/>
      <c r="C135" s="218"/>
      <c r="D135" s="217"/>
      <c r="F135" s="220"/>
      <c r="H135" s="221"/>
      <c r="I135" s="222"/>
      <c r="K135" s="223"/>
      <c r="L135" s="223"/>
      <c r="M135" s="224" t="str">
        <f t="shared" si="1"/>
        <v> </v>
      </c>
    </row>
    <row r="136" spans="1:13" s="214" customFormat="1" ht="15">
      <c r="A136" s="218"/>
      <c r="B136" s="217"/>
      <c r="C136" s="218"/>
      <c r="D136" s="217"/>
      <c r="F136" s="220"/>
      <c r="H136" s="221"/>
      <c r="I136" s="222"/>
      <c r="K136" s="223"/>
      <c r="L136" s="223"/>
      <c r="M136" s="224" t="str">
        <f t="shared" si="1"/>
        <v> </v>
      </c>
    </row>
    <row r="137" spans="1:13" s="214" customFormat="1" ht="15">
      <c r="A137" s="218"/>
      <c r="B137" s="217"/>
      <c r="C137" s="218"/>
      <c r="D137" s="217"/>
      <c r="F137" s="220"/>
      <c r="H137" s="221"/>
      <c r="I137" s="222"/>
      <c r="K137" s="223"/>
      <c r="L137" s="223"/>
      <c r="M137" s="224" t="str">
        <f t="shared" si="1"/>
        <v> </v>
      </c>
    </row>
    <row r="138" spans="1:13" s="214" customFormat="1" ht="15">
      <c r="A138" s="218"/>
      <c r="B138" s="217"/>
      <c r="C138" s="218"/>
      <c r="D138" s="217"/>
      <c r="F138" s="220"/>
      <c r="H138" s="221"/>
      <c r="I138" s="222"/>
      <c r="K138" s="223"/>
      <c r="L138" s="223"/>
      <c r="M138" s="224" t="str">
        <f t="shared" si="1"/>
        <v> </v>
      </c>
    </row>
    <row r="139" spans="1:13" s="214" customFormat="1" ht="15">
      <c r="A139" s="218"/>
      <c r="B139" s="217"/>
      <c r="C139" s="218"/>
      <c r="D139" s="217"/>
      <c r="F139" s="220"/>
      <c r="H139" s="221"/>
      <c r="I139" s="222"/>
      <c r="K139" s="223"/>
      <c r="L139" s="223"/>
      <c r="M139" s="224" t="str">
        <f t="shared" si="1"/>
        <v> </v>
      </c>
    </row>
    <row r="140" spans="1:13" s="214" customFormat="1" ht="15">
      <c r="A140" s="218"/>
      <c r="B140" s="217"/>
      <c r="C140" s="218"/>
      <c r="D140" s="217"/>
      <c r="F140" s="220"/>
      <c r="H140" s="221"/>
      <c r="I140" s="222"/>
      <c r="K140" s="223"/>
      <c r="L140" s="223"/>
      <c r="M140" s="224" t="str">
        <f t="shared" si="1"/>
        <v> </v>
      </c>
    </row>
    <row r="141" spans="1:13" s="214" customFormat="1" ht="15">
      <c r="A141" s="218"/>
      <c r="B141" s="217"/>
      <c r="C141" s="218"/>
      <c r="D141" s="217"/>
      <c r="F141" s="220"/>
      <c r="H141" s="221"/>
      <c r="I141" s="222"/>
      <c r="K141" s="223"/>
      <c r="L141" s="223"/>
      <c r="M141" s="224" t="str">
        <f t="shared" si="1"/>
        <v> </v>
      </c>
    </row>
    <row r="142" spans="1:13" s="214" customFormat="1" ht="15">
      <c r="A142" s="218"/>
      <c r="B142" s="217"/>
      <c r="C142" s="218"/>
      <c r="D142" s="217"/>
      <c r="F142" s="220"/>
      <c r="H142" s="221"/>
      <c r="I142" s="222"/>
      <c r="K142" s="223"/>
      <c r="L142" s="223"/>
      <c r="M142" s="224" t="str">
        <f t="shared" si="1"/>
        <v> </v>
      </c>
    </row>
    <row r="143" spans="1:13" s="214" customFormat="1" ht="15">
      <c r="A143" s="218"/>
      <c r="B143" s="217"/>
      <c r="C143" s="218"/>
      <c r="D143" s="217"/>
      <c r="F143" s="220"/>
      <c r="H143" s="221"/>
      <c r="I143" s="222"/>
      <c r="K143" s="223"/>
      <c r="L143" s="223"/>
      <c r="M143" s="224" t="str">
        <f t="shared" si="1"/>
        <v> </v>
      </c>
    </row>
    <row r="144" spans="1:13" s="214" customFormat="1" ht="15">
      <c r="A144" s="218"/>
      <c r="B144" s="217"/>
      <c r="C144" s="218"/>
      <c r="D144" s="217"/>
      <c r="F144" s="220"/>
      <c r="H144" s="221"/>
      <c r="I144" s="222"/>
      <c r="K144" s="223"/>
      <c r="L144" s="223"/>
      <c r="M144" s="224" t="str">
        <f t="shared" si="1"/>
        <v> </v>
      </c>
    </row>
    <row r="145" spans="1:13" s="214" customFormat="1" ht="15">
      <c r="A145" s="218"/>
      <c r="B145" s="217"/>
      <c r="C145" s="218"/>
      <c r="D145" s="217"/>
      <c r="F145" s="220"/>
      <c r="H145" s="221"/>
      <c r="I145" s="222"/>
      <c r="K145" s="223"/>
      <c r="L145" s="223"/>
      <c r="M145" s="224" t="str">
        <f aca="true" t="shared" si="2" ref="M145:M208">IF(AND(I145&gt;0,K145&gt;0),ROUND(I145*K145,0)," ")</f>
        <v> </v>
      </c>
    </row>
    <row r="146" spans="1:13" s="214" customFormat="1" ht="15">
      <c r="A146" s="218"/>
      <c r="B146" s="217"/>
      <c r="C146" s="218"/>
      <c r="D146" s="217"/>
      <c r="F146" s="220"/>
      <c r="H146" s="221"/>
      <c r="I146" s="222"/>
      <c r="K146" s="223"/>
      <c r="L146" s="223"/>
      <c r="M146" s="224" t="str">
        <f t="shared" si="2"/>
        <v> </v>
      </c>
    </row>
    <row r="147" spans="1:13" s="214" customFormat="1" ht="15">
      <c r="A147" s="218"/>
      <c r="B147" s="217"/>
      <c r="C147" s="218"/>
      <c r="D147" s="217"/>
      <c r="F147" s="220"/>
      <c r="H147" s="221"/>
      <c r="I147" s="222"/>
      <c r="K147" s="223"/>
      <c r="L147" s="223"/>
      <c r="M147" s="224" t="str">
        <f t="shared" si="2"/>
        <v> </v>
      </c>
    </row>
    <row r="148" spans="1:13" s="214" customFormat="1" ht="15">
      <c r="A148" s="218"/>
      <c r="B148" s="217"/>
      <c r="C148" s="218"/>
      <c r="D148" s="217"/>
      <c r="F148" s="220"/>
      <c r="H148" s="221"/>
      <c r="I148" s="222"/>
      <c r="K148" s="223"/>
      <c r="L148" s="223"/>
      <c r="M148" s="224" t="str">
        <f t="shared" si="2"/>
        <v> </v>
      </c>
    </row>
    <row r="149" spans="1:13" s="214" customFormat="1" ht="15">
      <c r="A149" s="218"/>
      <c r="B149" s="217"/>
      <c r="C149" s="218"/>
      <c r="D149" s="217"/>
      <c r="F149" s="220"/>
      <c r="H149" s="221"/>
      <c r="I149" s="222"/>
      <c r="K149" s="223"/>
      <c r="L149" s="223"/>
      <c r="M149" s="224" t="str">
        <f t="shared" si="2"/>
        <v> </v>
      </c>
    </row>
    <row r="150" spans="1:13" s="214" customFormat="1" ht="15">
      <c r="A150" s="218"/>
      <c r="B150" s="217"/>
      <c r="C150" s="218"/>
      <c r="D150" s="217"/>
      <c r="F150" s="220"/>
      <c r="H150" s="221"/>
      <c r="I150" s="222"/>
      <c r="K150" s="223"/>
      <c r="L150" s="223"/>
      <c r="M150" s="224" t="str">
        <f t="shared" si="2"/>
        <v> </v>
      </c>
    </row>
    <row r="151" spans="1:13" s="214" customFormat="1" ht="15">
      <c r="A151" s="218"/>
      <c r="B151" s="217"/>
      <c r="C151" s="218"/>
      <c r="D151" s="217"/>
      <c r="F151" s="220"/>
      <c r="H151" s="221"/>
      <c r="I151" s="222"/>
      <c r="K151" s="223"/>
      <c r="L151" s="223"/>
      <c r="M151" s="224" t="str">
        <f t="shared" si="2"/>
        <v> </v>
      </c>
    </row>
    <row r="152" spans="1:13" s="214" customFormat="1" ht="15">
      <c r="A152" s="218"/>
      <c r="B152" s="217"/>
      <c r="C152" s="218"/>
      <c r="D152" s="217"/>
      <c r="F152" s="220"/>
      <c r="H152" s="221"/>
      <c r="I152" s="222"/>
      <c r="K152" s="223"/>
      <c r="L152" s="223"/>
      <c r="M152" s="224" t="str">
        <f t="shared" si="2"/>
        <v> </v>
      </c>
    </row>
    <row r="153" spans="1:13" s="214" customFormat="1" ht="15">
      <c r="A153" s="218"/>
      <c r="B153" s="217"/>
      <c r="C153" s="218"/>
      <c r="D153" s="217"/>
      <c r="F153" s="220"/>
      <c r="H153" s="221"/>
      <c r="I153" s="222"/>
      <c r="K153" s="223"/>
      <c r="L153" s="223"/>
      <c r="M153" s="224" t="str">
        <f t="shared" si="2"/>
        <v> </v>
      </c>
    </row>
    <row r="154" spans="1:13" s="214" customFormat="1" ht="15">
      <c r="A154" s="218"/>
      <c r="B154" s="217"/>
      <c r="C154" s="218"/>
      <c r="D154" s="217"/>
      <c r="F154" s="220"/>
      <c r="H154" s="221"/>
      <c r="I154" s="222"/>
      <c r="K154" s="223"/>
      <c r="L154" s="223"/>
      <c r="M154" s="224" t="str">
        <f t="shared" si="2"/>
        <v> </v>
      </c>
    </row>
    <row r="155" spans="1:13" s="214" customFormat="1" ht="15">
      <c r="A155" s="218"/>
      <c r="B155" s="217"/>
      <c r="C155" s="218"/>
      <c r="D155" s="217"/>
      <c r="F155" s="220"/>
      <c r="H155" s="221"/>
      <c r="I155" s="222"/>
      <c r="K155" s="223"/>
      <c r="L155" s="223"/>
      <c r="M155" s="224" t="str">
        <f t="shared" si="2"/>
        <v> </v>
      </c>
    </row>
    <row r="156" spans="1:13" s="214" customFormat="1" ht="15">
      <c r="A156" s="218"/>
      <c r="B156" s="217"/>
      <c r="C156" s="218"/>
      <c r="D156" s="217"/>
      <c r="F156" s="220"/>
      <c r="H156" s="221"/>
      <c r="I156" s="222"/>
      <c r="K156" s="223"/>
      <c r="L156" s="223"/>
      <c r="M156" s="224" t="str">
        <f t="shared" si="2"/>
        <v> </v>
      </c>
    </row>
    <row r="157" spans="1:13" s="214" customFormat="1" ht="15">
      <c r="A157" s="218"/>
      <c r="B157" s="217"/>
      <c r="C157" s="218"/>
      <c r="D157" s="217"/>
      <c r="F157" s="220"/>
      <c r="H157" s="221"/>
      <c r="I157" s="222"/>
      <c r="K157" s="223"/>
      <c r="L157" s="223"/>
      <c r="M157" s="224" t="str">
        <f t="shared" si="2"/>
        <v> </v>
      </c>
    </row>
    <row r="158" spans="1:13" s="214" customFormat="1" ht="15">
      <c r="A158" s="218"/>
      <c r="B158" s="217"/>
      <c r="C158" s="218"/>
      <c r="D158" s="217"/>
      <c r="F158" s="220"/>
      <c r="H158" s="221"/>
      <c r="I158" s="222"/>
      <c r="K158" s="223"/>
      <c r="L158" s="223"/>
      <c r="M158" s="224" t="str">
        <f t="shared" si="2"/>
        <v> </v>
      </c>
    </row>
    <row r="159" spans="1:13" s="214" customFormat="1" ht="15">
      <c r="A159" s="218"/>
      <c r="B159" s="217"/>
      <c r="C159" s="218"/>
      <c r="D159" s="217"/>
      <c r="F159" s="220"/>
      <c r="H159" s="221"/>
      <c r="I159" s="222"/>
      <c r="K159" s="223"/>
      <c r="L159" s="223"/>
      <c r="M159" s="224" t="str">
        <f t="shared" si="2"/>
        <v> </v>
      </c>
    </row>
    <row r="160" spans="1:13" s="214" customFormat="1" ht="15">
      <c r="A160" s="218"/>
      <c r="B160" s="217"/>
      <c r="C160" s="218"/>
      <c r="D160" s="217"/>
      <c r="F160" s="220"/>
      <c r="H160" s="221"/>
      <c r="I160" s="222"/>
      <c r="K160" s="223"/>
      <c r="L160" s="223"/>
      <c r="M160" s="224" t="str">
        <f t="shared" si="2"/>
        <v> </v>
      </c>
    </row>
    <row r="161" spans="1:13" s="214" customFormat="1" ht="15">
      <c r="A161" s="218"/>
      <c r="B161" s="217"/>
      <c r="C161" s="218"/>
      <c r="D161" s="217"/>
      <c r="F161" s="220"/>
      <c r="H161" s="221"/>
      <c r="I161" s="222"/>
      <c r="K161" s="223"/>
      <c r="L161" s="223"/>
      <c r="M161" s="224" t="str">
        <f t="shared" si="2"/>
        <v> </v>
      </c>
    </row>
    <row r="162" spans="1:13" s="214" customFormat="1" ht="15">
      <c r="A162" s="218"/>
      <c r="B162" s="217"/>
      <c r="C162" s="218"/>
      <c r="D162" s="217"/>
      <c r="F162" s="220"/>
      <c r="H162" s="221"/>
      <c r="I162" s="222"/>
      <c r="K162" s="223"/>
      <c r="L162" s="223"/>
      <c r="M162" s="224" t="str">
        <f t="shared" si="2"/>
        <v> </v>
      </c>
    </row>
    <row r="163" spans="1:13" s="214" customFormat="1" ht="15">
      <c r="A163" s="218"/>
      <c r="B163" s="217"/>
      <c r="C163" s="218"/>
      <c r="D163" s="217"/>
      <c r="F163" s="220"/>
      <c r="H163" s="221"/>
      <c r="I163" s="222"/>
      <c r="K163" s="223"/>
      <c r="L163" s="223"/>
      <c r="M163" s="224" t="str">
        <f t="shared" si="2"/>
        <v> </v>
      </c>
    </row>
    <row r="164" spans="1:13" s="214" customFormat="1" ht="15">
      <c r="A164" s="218"/>
      <c r="B164" s="217"/>
      <c r="C164" s="218"/>
      <c r="D164" s="217"/>
      <c r="F164" s="220"/>
      <c r="H164" s="221"/>
      <c r="I164" s="222"/>
      <c r="K164" s="223"/>
      <c r="L164" s="223"/>
      <c r="M164" s="224" t="str">
        <f t="shared" si="2"/>
        <v> </v>
      </c>
    </row>
    <row r="165" spans="1:13" s="214" customFormat="1" ht="15">
      <c r="A165" s="218"/>
      <c r="B165" s="217"/>
      <c r="C165" s="218"/>
      <c r="D165" s="217"/>
      <c r="F165" s="220"/>
      <c r="H165" s="221"/>
      <c r="I165" s="222"/>
      <c r="K165" s="223"/>
      <c r="L165" s="223"/>
      <c r="M165" s="224" t="str">
        <f t="shared" si="2"/>
        <v> </v>
      </c>
    </row>
    <row r="166" spans="1:13" s="214" customFormat="1" ht="15">
      <c r="A166" s="218"/>
      <c r="B166" s="217"/>
      <c r="C166" s="218"/>
      <c r="D166" s="217"/>
      <c r="F166" s="220"/>
      <c r="H166" s="221"/>
      <c r="I166" s="222"/>
      <c r="K166" s="223"/>
      <c r="L166" s="223"/>
      <c r="M166" s="224" t="str">
        <f t="shared" si="2"/>
        <v> </v>
      </c>
    </row>
    <row r="167" spans="1:13" s="214" customFormat="1" ht="15">
      <c r="A167" s="218"/>
      <c r="B167" s="217"/>
      <c r="C167" s="218"/>
      <c r="D167" s="217"/>
      <c r="F167" s="220"/>
      <c r="H167" s="221"/>
      <c r="I167" s="222"/>
      <c r="K167" s="223"/>
      <c r="L167" s="223"/>
      <c r="M167" s="224" t="str">
        <f t="shared" si="2"/>
        <v> </v>
      </c>
    </row>
    <row r="168" spans="1:13" s="214" customFormat="1" ht="15">
      <c r="A168" s="218"/>
      <c r="B168" s="217"/>
      <c r="C168" s="218"/>
      <c r="D168" s="217"/>
      <c r="F168" s="220"/>
      <c r="H168" s="221"/>
      <c r="I168" s="222"/>
      <c r="K168" s="223"/>
      <c r="L168" s="223"/>
      <c r="M168" s="224" t="str">
        <f t="shared" si="2"/>
        <v> </v>
      </c>
    </row>
    <row r="169" spans="1:13" s="214" customFormat="1" ht="15">
      <c r="A169" s="218"/>
      <c r="B169" s="217"/>
      <c r="C169" s="218"/>
      <c r="D169" s="217"/>
      <c r="F169" s="220"/>
      <c r="H169" s="221"/>
      <c r="I169" s="222"/>
      <c r="K169" s="223"/>
      <c r="L169" s="223"/>
      <c r="M169" s="224" t="str">
        <f t="shared" si="2"/>
        <v> </v>
      </c>
    </row>
    <row r="170" spans="1:13" s="214" customFormat="1" ht="15">
      <c r="A170" s="218"/>
      <c r="B170" s="217"/>
      <c r="C170" s="218"/>
      <c r="D170" s="217"/>
      <c r="F170" s="220"/>
      <c r="H170" s="221"/>
      <c r="I170" s="222"/>
      <c r="K170" s="223"/>
      <c r="L170" s="223"/>
      <c r="M170" s="224" t="str">
        <f t="shared" si="2"/>
        <v> </v>
      </c>
    </row>
    <row r="171" spans="1:13" s="214" customFormat="1" ht="15">
      <c r="A171" s="218"/>
      <c r="B171" s="217"/>
      <c r="C171" s="218"/>
      <c r="D171" s="217"/>
      <c r="F171" s="220"/>
      <c r="H171" s="221"/>
      <c r="I171" s="222"/>
      <c r="K171" s="223"/>
      <c r="L171" s="223"/>
      <c r="M171" s="224" t="str">
        <f t="shared" si="2"/>
        <v> </v>
      </c>
    </row>
    <row r="172" spans="1:13" s="214" customFormat="1" ht="15">
      <c r="A172" s="218"/>
      <c r="B172" s="217"/>
      <c r="C172" s="218"/>
      <c r="D172" s="217"/>
      <c r="F172" s="220"/>
      <c r="H172" s="221"/>
      <c r="I172" s="222"/>
      <c r="K172" s="223"/>
      <c r="L172" s="223"/>
      <c r="M172" s="224" t="str">
        <f t="shared" si="2"/>
        <v> </v>
      </c>
    </row>
    <row r="173" spans="1:13" s="214" customFormat="1" ht="15">
      <c r="A173" s="218"/>
      <c r="B173" s="217"/>
      <c r="C173" s="218"/>
      <c r="D173" s="217"/>
      <c r="F173" s="220"/>
      <c r="H173" s="221"/>
      <c r="I173" s="222"/>
      <c r="K173" s="223"/>
      <c r="L173" s="223"/>
      <c r="M173" s="224" t="str">
        <f t="shared" si="2"/>
        <v> </v>
      </c>
    </row>
    <row r="174" spans="1:13" s="214" customFormat="1" ht="15">
      <c r="A174" s="218"/>
      <c r="B174" s="217"/>
      <c r="C174" s="218"/>
      <c r="D174" s="217"/>
      <c r="F174" s="220"/>
      <c r="H174" s="221"/>
      <c r="I174" s="222"/>
      <c r="K174" s="223"/>
      <c r="L174" s="223"/>
      <c r="M174" s="224" t="str">
        <f t="shared" si="2"/>
        <v> </v>
      </c>
    </row>
    <row r="175" spans="1:13" s="214" customFormat="1" ht="15">
      <c r="A175" s="218"/>
      <c r="B175" s="217"/>
      <c r="C175" s="218"/>
      <c r="D175" s="217"/>
      <c r="F175" s="220"/>
      <c r="H175" s="221"/>
      <c r="I175" s="222"/>
      <c r="K175" s="223"/>
      <c r="L175" s="223"/>
      <c r="M175" s="224" t="str">
        <f t="shared" si="2"/>
        <v> </v>
      </c>
    </row>
    <row r="176" spans="1:13" s="214" customFormat="1" ht="15">
      <c r="A176" s="218"/>
      <c r="B176" s="217"/>
      <c r="C176" s="218"/>
      <c r="D176" s="217"/>
      <c r="F176" s="220"/>
      <c r="H176" s="221"/>
      <c r="I176" s="222"/>
      <c r="K176" s="223"/>
      <c r="L176" s="223"/>
      <c r="M176" s="224" t="str">
        <f t="shared" si="2"/>
        <v> </v>
      </c>
    </row>
    <row r="177" spans="1:13" s="214" customFormat="1" ht="15">
      <c r="A177" s="218"/>
      <c r="B177" s="217"/>
      <c r="C177" s="218"/>
      <c r="D177" s="217"/>
      <c r="F177" s="220"/>
      <c r="H177" s="221"/>
      <c r="I177" s="222"/>
      <c r="K177" s="223"/>
      <c r="L177" s="223"/>
      <c r="M177" s="224" t="str">
        <f t="shared" si="2"/>
        <v> </v>
      </c>
    </row>
    <row r="178" spans="1:13" s="214" customFormat="1" ht="15">
      <c r="A178" s="218"/>
      <c r="B178" s="217"/>
      <c r="C178" s="218"/>
      <c r="D178" s="217"/>
      <c r="F178" s="220"/>
      <c r="H178" s="221"/>
      <c r="I178" s="222"/>
      <c r="K178" s="223"/>
      <c r="L178" s="223"/>
      <c r="M178" s="224" t="str">
        <f t="shared" si="2"/>
        <v> </v>
      </c>
    </row>
    <row r="179" spans="1:13" s="214" customFormat="1" ht="15">
      <c r="A179" s="218"/>
      <c r="B179" s="217"/>
      <c r="C179" s="218"/>
      <c r="D179" s="217"/>
      <c r="F179" s="220"/>
      <c r="H179" s="221"/>
      <c r="I179" s="222"/>
      <c r="K179" s="223"/>
      <c r="L179" s="223"/>
      <c r="M179" s="224" t="str">
        <f t="shared" si="2"/>
        <v> </v>
      </c>
    </row>
    <row r="180" spans="1:13" s="214" customFormat="1" ht="15">
      <c r="A180" s="218"/>
      <c r="B180" s="217"/>
      <c r="C180" s="218"/>
      <c r="D180" s="217"/>
      <c r="F180" s="220"/>
      <c r="H180" s="221"/>
      <c r="I180" s="222"/>
      <c r="K180" s="223"/>
      <c r="L180" s="223"/>
      <c r="M180" s="224" t="str">
        <f t="shared" si="2"/>
        <v> </v>
      </c>
    </row>
    <row r="181" spans="1:13" s="214" customFormat="1" ht="15">
      <c r="A181" s="218"/>
      <c r="B181" s="217"/>
      <c r="C181" s="218"/>
      <c r="D181" s="217"/>
      <c r="F181" s="220"/>
      <c r="H181" s="221"/>
      <c r="I181" s="222"/>
      <c r="K181" s="223"/>
      <c r="L181" s="223"/>
      <c r="M181" s="224" t="str">
        <f t="shared" si="2"/>
        <v> </v>
      </c>
    </row>
    <row r="182" spans="1:13" s="214" customFormat="1" ht="15">
      <c r="A182" s="218"/>
      <c r="B182" s="217"/>
      <c r="C182" s="218"/>
      <c r="D182" s="217"/>
      <c r="F182" s="220"/>
      <c r="H182" s="221"/>
      <c r="I182" s="222"/>
      <c r="K182" s="223"/>
      <c r="L182" s="223"/>
      <c r="M182" s="224" t="str">
        <f t="shared" si="2"/>
        <v> </v>
      </c>
    </row>
    <row r="183" spans="1:13" s="214" customFormat="1" ht="15">
      <c r="A183" s="218"/>
      <c r="B183" s="217"/>
      <c r="C183" s="218"/>
      <c r="D183" s="217"/>
      <c r="F183" s="220"/>
      <c r="H183" s="221"/>
      <c r="I183" s="222"/>
      <c r="K183" s="223"/>
      <c r="L183" s="223"/>
      <c r="M183" s="224" t="str">
        <f t="shared" si="2"/>
        <v> </v>
      </c>
    </row>
    <row r="184" spans="1:13" s="214" customFormat="1" ht="15">
      <c r="A184" s="218"/>
      <c r="B184" s="217"/>
      <c r="C184" s="218"/>
      <c r="D184" s="217"/>
      <c r="F184" s="220"/>
      <c r="H184" s="221"/>
      <c r="I184" s="222"/>
      <c r="K184" s="223"/>
      <c r="L184" s="223"/>
      <c r="M184" s="224" t="str">
        <f t="shared" si="2"/>
        <v> </v>
      </c>
    </row>
    <row r="185" spans="1:13" s="214" customFormat="1" ht="15">
      <c r="A185" s="218"/>
      <c r="B185" s="217"/>
      <c r="C185" s="218"/>
      <c r="D185" s="217"/>
      <c r="F185" s="220"/>
      <c r="H185" s="221"/>
      <c r="I185" s="222"/>
      <c r="K185" s="223"/>
      <c r="L185" s="223"/>
      <c r="M185" s="224" t="str">
        <f t="shared" si="2"/>
        <v> </v>
      </c>
    </row>
    <row r="186" spans="1:13" s="214" customFormat="1" ht="15">
      <c r="A186" s="218"/>
      <c r="B186" s="217"/>
      <c r="C186" s="218"/>
      <c r="D186" s="217"/>
      <c r="F186" s="220"/>
      <c r="H186" s="221"/>
      <c r="I186" s="222"/>
      <c r="K186" s="223"/>
      <c r="L186" s="223"/>
      <c r="M186" s="224" t="str">
        <f t="shared" si="2"/>
        <v> </v>
      </c>
    </row>
    <row r="187" spans="1:13" s="214" customFormat="1" ht="15">
      <c r="A187" s="218"/>
      <c r="B187" s="217"/>
      <c r="C187" s="218"/>
      <c r="D187" s="217"/>
      <c r="F187" s="220"/>
      <c r="H187" s="221"/>
      <c r="I187" s="222"/>
      <c r="K187" s="223"/>
      <c r="L187" s="223"/>
      <c r="M187" s="224" t="str">
        <f t="shared" si="2"/>
        <v> </v>
      </c>
    </row>
    <row r="188" spans="1:13" s="214" customFormat="1" ht="15">
      <c r="A188" s="218"/>
      <c r="B188" s="217"/>
      <c r="C188" s="218"/>
      <c r="D188" s="217"/>
      <c r="F188" s="220"/>
      <c r="H188" s="221"/>
      <c r="I188" s="222"/>
      <c r="K188" s="223"/>
      <c r="L188" s="223"/>
      <c r="M188" s="224" t="str">
        <f t="shared" si="2"/>
        <v> </v>
      </c>
    </row>
    <row r="189" spans="1:13" s="214" customFormat="1" ht="15">
      <c r="A189" s="218"/>
      <c r="B189" s="217"/>
      <c r="C189" s="218"/>
      <c r="D189" s="217"/>
      <c r="F189" s="220"/>
      <c r="H189" s="221"/>
      <c r="I189" s="222"/>
      <c r="K189" s="223"/>
      <c r="L189" s="223"/>
      <c r="M189" s="224" t="str">
        <f t="shared" si="2"/>
        <v> </v>
      </c>
    </row>
    <row r="190" spans="1:13" s="214" customFormat="1" ht="15">
      <c r="A190" s="218"/>
      <c r="B190" s="217"/>
      <c r="C190" s="218"/>
      <c r="D190" s="217"/>
      <c r="F190" s="220"/>
      <c r="H190" s="221"/>
      <c r="I190" s="222"/>
      <c r="K190" s="223"/>
      <c r="L190" s="223"/>
      <c r="M190" s="224" t="str">
        <f t="shared" si="2"/>
        <v> </v>
      </c>
    </row>
    <row r="191" spans="1:13" s="214" customFormat="1" ht="15">
      <c r="A191" s="218"/>
      <c r="B191" s="217"/>
      <c r="C191" s="218"/>
      <c r="D191" s="217"/>
      <c r="F191" s="220"/>
      <c r="H191" s="221"/>
      <c r="I191" s="222"/>
      <c r="K191" s="223"/>
      <c r="L191" s="223"/>
      <c r="M191" s="224" t="str">
        <f t="shared" si="2"/>
        <v> </v>
      </c>
    </row>
    <row r="192" spans="1:13" s="214" customFormat="1" ht="15">
      <c r="A192" s="218"/>
      <c r="B192" s="217"/>
      <c r="C192" s="218"/>
      <c r="D192" s="217"/>
      <c r="F192" s="220"/>
      <c r="H192" s="221"/>
      <c r="I192" s="222"/>
      <c r="K192" s="223"/>
      <c r="L192" s="223"/>
      <c r="M192" s="224" t="str">
        <f t="shared" si="2"/>
        <v> </v>
      </c>
    </row>
    <row r="193" spans="1:13" s="214" customFormat="1" ht="15">
      <c r="A193" s="218"/>
      <c r="B193" s="217"/>
      <c r="C193" s="218"/>
      <c r="D193" s="217"/>
      <c r="F193" s="220"/>
      <c r="H193" s="221"/>
      <c r="I193" s="222"/>
      <c r="K193" s="223"/>
      <c r="L193" s="223"/>
      <c r="M193" s="224" t="str">
        <f t="shared" si="2"/>
        <v> </v>
      </c>
    </row>
    <row r="194" spans="1:13" s="214" customFormat="1" ht="15">
      <c r="A194" s="218"/>
      <c r="B194" s="217"/>
      <c r="C194" s="218"/>
      <c r="D194" s="217"/>
      <c r="F194" s="220"/>
      <c r="H194" s="221"/>
      <c r="I194" s="222"/>
      <c r="K194" s="223"/>
      <c r="L194" s="223"/>
      <c r="M194" s="224" t="str">
        <f t="shared" si="2"/>
        <v> </v>
      </c>
    </row>
    <row r="195" spans="1:13" s="214" customFormat="1" ht="15">
      <c r="A195" s="218"/>
      <c r="B195" s="217"/>
      <c r="C195" s="218"/>
      <c r="D195" s="217"/>
      <c r="F195" s="220"/>
      <c r="H195" s="221"/>
      <c r="I195" s="222"/>
      <c r="K195" s="223"/>
      <c r="L195" s="223"/>
      <c r="M195" s="224" t="str">
        <f t="shared" si="2"/>
        <v> </v>
      </c>
    </row>
    <row r="196" spans="1:13" s="214" customFormat="1" ht="15">
      <c r="A196" s="218"/>
      <c r="B196" s="217"/>
      <c r="C196" s="218"/>
      <c r="D196" s="217"/>
      <c r="F196" s="220"/>
      <c r="H196" s="221"/>
      <c r="I196" s="222"/>
      <c r="K196" s="223"/>
      <c r="L196" s="223"/>
      <c r="M196" s="224" t="str">
        <f t="shared" si="2"/>
        <v> </v>
      </c>
    </row>
    <row r="197" spans="1:13" s="214" customFormat="1" ht="15">
      <c r="A197" s="218"/>
      <c r="B197" s="217"/>
      <c r="C197" s="218"/>
      <c r="D197" s="217"/>
      <c r="F197" s="220"/>
      <c r="H197" s="221"/>
      <c r="I197" s="222"/>
      <c r="K197" s="223"/>
      <c r="L197" s="223"/>
      <c r="M197" s="224" t="str">
        <f t="shared" si="2"/>
        <v> </v>
      </c>
    </row>
    <row r="198" spans="1:13" s="214" customFormat="1" ht="15">
      <c r="A198" s="218"/>
      <c r="B198" s="217"/>
      <c r="C198" s="218"/>
      <c r="D198" s="217"/>
      <c r="F198" s="220"/>
      <c r="H198" s="221"/>
      <c r="I198" s="222"/>
      <c r="K198" s="223"/>
      <c r="L198" s="223"/>
      <c r="M198" s="224" t="str">
        <f t="shared" si="2"/>
        <v> </v>
      </c>
    </row>
    <row r="199" spans="1:13" s="214" customFormat="1" ht="15">
      <c r="A199" s="218"/>
      <c r="B199" s="217"/>
      <c r="C199" s="218"/>
      <c r="D199" s="217"/>
      <c r="F199" s="220"/>
      <c r="H199" s="221"/>
      <c r="I199" s="222"/>
      <c r="K199" s="223"/>
      <c r="L199" s="223"/>
      <c r="M199" s="224" t="str">
        <f t="shared" si="2"/>
        <v> </v>
      </c>
    </row>
    <row r="200" spans="1:13" s="214" customFormat="1" ht="15">
      <c r="A200" s="218"/>
      <c r="B200" s="217"/>
      <c r="C200" s="218"/>
      <c r="D200" s="217"/>
      <c r="F200" s="220"/>
      <c r="H200" s="221"/>
      <c r="I200" s="222"/>
      <c r="K200" s="223"/>
      <c r="L200" s="223"/>
      <c r="M200" s="224" t="str">
        <f t="shared" si="2"/>
        <v> </v>
      </c>
    </row>
    <row r="201" spans="1:13" s="214" customFormat="1" ht="15">
      <c r="A201" s="218"/>
      <c r="B201" s="217"/>
      <c r="C201" s="218"/>
      <c r="D201" s="217"/>
      <c r="F201" s="220"/>
      <c r="H201" s="221"/>
      <c r="I201" s="222"/>
      <c r="K201" s="223"/>
      <c r="L201" s="223"/>
      <c r="M201" s="224" t="str">
        <f t="shared" si="2"/>
        <v> </v>
      </c>
    </row>
    <row r="202" spans="1:13" s="214" customFormat="1" ht="15">
      <c r="A202" s="218"/>
      <c r="B202" s="217"/>
      <c r="C202" s="218"/>
      <c r="D202" s="217"/>
      <c r="F202" s="220"/>
      <c r="H202" s="221"/>
      <c r="I202" s="222"/>
      <c r="K202" s="223"/>
      <c r="L202" s="223"/>
      <c r="M202" s="224" t="str">
        <f t="shared" si="2"/>
        <v> </v>
      </c>
    </row>
    <row r="203" spans="1:13" s="214" customFormat="1" ht="15">
      <c r="A203" s="218"/>
      <c r="B203" s="217"/>
      <c r="C203" s="218"/>
      <c r="D203" s="217"/>
      <c r="F203" s="220"/>
      <c r="H203" s="221"/>
      <c r="I203" s="222"/>
      <c r="K203" s="223"/>
      <c r="L203" s="223"/>
      <c r="M203" s="224" t="str">
        <f t="shared" si="2"/>
        <v> </v>
      </c>
    </row>
    <row r="204" spans="1:13" s="214" customFormat="1" ht="15">
      <c r="A204" s="218"/>
      <c r="B204" s="217"/>
      <c r="C204" s="218"/>
      <c r="D204" s="217"/>
      <c r="F204" s="220"/>
      <c r="H204" s="221"/>
      <c r="I204" s="222"/>
      <c r="K204" s="223"/>
      <c r="L204" s="223"/>
      <c r="M204" s="224" t="str">
        <f t="shared" si="2"/>
        <v> </v>
      </c>
    </row>
    <row r="205" spans="1:13" s="214" customFormat="1" ht="15">
      <c r="A205" s="218"/>
      <c r="B205" s="217"/>
      <c r="C205" s="218"/>
      <c r="D205" s="217"/>
      <c r="F205" s="220"/>
      <c r="H205" s="221"/>
      <c r="I205" s="222"/>
      <c r="K205" s="223"/>
      <c r="L205" s="223"/>
      <c r="M205" s="224" t="str">
        <f t="shared" si="2"/>
        <v> </v>
      </c>
    </row>
    <row r="206" spans="1:13" s="214" customFormat="1" ht="15">
      <c r="A206" s="218"/>
      <c r="B206" s="217"/>
      <c r="C206" s="218"/>
      <c r="D206" s="217"/>
      <c r="F206" s="220"/>
      <c r="H206" s="221"/>
      <c r="I206" s="222"/>
      <c r="K206" s="223"/>
      <c r="L206" s="223"/>
      <c r="M206" s="224" t="str">
        <f t="shared" si="2"/>
        <v> </v>
      </c>
    </row>
    <row r="207" spans="1:13" s="214" customFormat="1" ht="15">
      <c r="A207" s="218"/>
      <c r="B207" s="217"/>
      <c r="C207" s="218"/>
      <c r="D207" s="217"/>
      <c r="F207" s="220"/>
      <c r="H207" s="221"/>
      <c r="I207" s="222"/>
      <c r="K207" s="223"/>
      <c r="L207" s="223"/>
      <c r="M207" s="224" t="str">
        <f t="shared" si="2"/>
        <v> </v>
      </c>
    </row>
    <row r="208" spans="1:13" s="214" customFormat="1" ht="15">
      <c r="A208" s="218"/>
      <c r="B208" s="217"/>
      <c r="C208" s="218"/>
      <c r="D208" s="217"/>
      <c r="F208" s="220"/>
      <c r="H208" s="221"/>
      <c r="I208" s="222"/>
      <c r="K208" s="223"/>
      <c r="L208" s="223"/>
      <c r="M208" s="224" t="str">
        <f t="shared" si="2"/>
        <v> </v>
      </c>
    </row>
    <row r="209" spans="1:13" s="214" customFormat="1" ht="15">
      <c r="A209" s="218"/>
      <c r="B209" s="217"/>
      <c r="C209" s="218"/>
      <c r="D209" s="217"/>
      <c r="F209" s="220"/>
      <c r="H209" s="221"/>
      <c r="I209" s="222"/>
      <c r="K209" s="223"/>
      <c r="L209" s="223"/>
      <c r="M209" s="224" t="str">
        <f aca="true" t="shared" si="3" ref="M209:M272">IF(AND(I209&gt;0,K209&gt;0),ROUND(I209*K209,0)," ")</f>
        <v> </v>
      </c>
    </row>
    <row r="210" spans="1:13" s="214" customFormat="1" ht="15">
      <c r="A210" s="218"/>
      <c r="B210" s="217"/>
      <c r="C210" s="218"/>
      <c r="D210" s="217"/>
      <c r="F210" s="220"/>
      <c r="H210" s="221"/>
      <c r="I210" s="222"/>
      <c r="K210" s="223"/>
      <c r="L210" s="223"/>
      <c r="M210" s="224" t="str">
        <f t="shared" si="3"/>
        <v> </v>
      </c>
    </row>
    <row r="211" spans="1:13" s="214" customFormat="1" ht="15">
      <c r="A211" s="218"/>
      <c r="B211" s="217"/>
      <c r="C211" s="218"/>
      <c r="D211" s="217"/>
      <c r="F211" s="220"/>
      <c r="H211" s="221"/>
      <c r="I211" s="222"/>
      <c r="K211" s="223"/>
      <c r="L211" s="223"/>
      <c r="M211" s="224" t="str">
        <f t="shared" si="3"/>
        <v> </v>
      </c>
    </row>
    <row r="212" spans="1:13" s="214" customFormat="1" ht="15">
      <c r="A212" s="218"/>
      <c r="B212" s="217"/>
      <c r="C212" s="218"/>
      <c r="D212" s="217"/>
      <c r="F212" s="220"/>
      <c r="H212" s="221"/>
      <c r="I212" s="222"/>
      <c r="K212" s="223"/>
      <c r="L212" s="223"/>
      <c r="M212" s="224" t="str">
        <f t="shared" si="3"/>
        <v> </v>
      </c>
    </row>
    <row r="213" spans="1:13" s="214" customFormat="1" ht="15">
      <c r="A213" s="218"/>
      <c r="B213" s="217"/>
      <c r="C213" s="218"/>
      <c r="D213" s="217"/>
      <c r="F213" s="220"/>
      <c r="H213" s="221"/>
      <c r="I213" s="222"/>
      <c r="K213" s="223"/>
      <c r="L213" s="223"/>
      <c r="M213" s="224" t="str">
        <f t="shared" si="3"/>
        <v> </v>
      </c>
    </row>
    <row r="214" spans="1:13" s="214" customFormat="1" ht="15">
      <c r="A214" s="218"/>
      <c r="B214" s="217"/>
      <c r="C214" s="218"/>
      <c r="D214" s="217"/>
      <c r="F214" s="220"/>
      <c r="H214" s="221"/>
      <c r="I214" s="222"/>
      <c r="K214" s="223"/>
      <c r="L214" s="223"/>
      <c r="M214" s="224" t="str">
        <f t="shared" si="3"/>
        <v> </v>
      </c>
    </row>
    <row r="215" spans="1:13" s="214" customFormat="1" ht="15">
      <c r="A215" s="218"/>
      <c r="B215" s="217"/>
      <c r="C215" s="218"/>
      <c r="D215" s="217"/>
      <c r="F215" s="220"/>
      <c r="H215" s="221"/>
      <c r="I215" s="222"/>
      <c r="K215" s="223"/>
      <c r="L215" s="223"/>
      <c r="M215" s="224" t="str">
        <f t="shared" si="3"/>
        <v> </v>
      </c>
    </row>
    <row r="216" spans="1:13" s="214" customFormat="1" ht="15">
      <c r="A216" s="218"/>
      <c r="B216" s="217"/>
      <c r="C216" s="218"/>
      <c r="D216" s="217"/>
      <c r="F216" s="220"/>
      <c r="H216" s="221"/>
      <c r="I216" s="222"/>
      <c r="K216" s="223"/>
      <c r="L216" s="223"/>
      <c r="M216" s="224" t="str">
        <f t="shared" si="3"/>
        <v> </v>
      </c>
    </row>
    <row r="217" spans="1:13" s="214" customFormat="1" ht="15">
      <c r="A217" s="218"/>
      <c r="B217" s="217"/>
      <c r="C217" s="218"/>
      <c r="D217" s="217"/>
      <c r="F217" s="220"/>
      <c r="H217" s="221"/>
      <c r="I217" s="222"/>
      <c r="K217" s="223"/>
      <c r="L217" s="223"/>
      <c r="M217" s="224" t="str">
        <f t="shared" si="3"/>
        <v> </v>
      </c>
    </row>
    <row r="218" spans="1:13" s="214" customFormat="1" ht="15">
      <c r="A218" s="218"/>
      <c r="B218" s="217"/>
      <c r="C218" s="218"/>
      <c r="D218" s="217"/>
      <c r="F218" s="220"/>
      <c r="H218" s="221"/>
      <c r="I218" s="222"/>
      <c r="K218" s="223"/>
      <c r="L218" s="223"/>
      <c r="M218" s="224" t="str">
        <f t="shared" si="3"/>
        <v> </v>
      </c>
    </row>
    <row r="219" spans="1:13" s="214" customFormat="1" ht="15">
      <c r="A219" s="218"/>
      <c r="B219" s="217"/>
      <c r="C219" s="218"/>
      <c r="D219" s="217"/>
      <c r="F219" s="220"/>
      <c r="H219" s="221"/>
      <c r="I219" s="222"/>
      <c r="K219" s="223"/>
      <c r="L219" s="223"/>
      <c r="M219" s="224" t="str">
        <f t="shared" si="3"/>
        <v> </v>
      </c>
    </row>
    <row r="220" spans="1:13" s="214" customFormat="1" ht="15">
      <c r="A220" s="218"/>
      <c r="B220" s="217"/>
      <c r="C220" s="218"/>
      <c r="D220" s="217"/>
      <c r="F220" s="220"/>
      <c r="H220" s="221"/>
      <c r="I220" s="222"/>
      <c r="K220" s="223"/>
      <c r="L220" s="223"/>
      <c r="M220" s="224" t="str">
        <f t="shared" si="3"/>
        <v> </v>
      </c>
    </row>
    <row r="221" spans="1:13" s="214" customFormat="1" ht="15">
      <c r="A221" s="218"/>
      <c r="B221" s="217"/>
      <c r="C221" s="218"/>
      <c r="D221" s="217"/>
      <c r="F221" s="220"/>
      <c r="H221" s="221"/>
      <c r="I221" s="222"/>
      <c r="K221" s="223"/>
      <c r="L221" s="223"/>
      <c r="M221" s="224" t="str">
        <f t="shared" si="3"/>
        <v> </v>
      </c>
    </row>
    <row r="222" spans="1:13" s="214" customFormat="1" ht="15">
      <c r="A222" s="218"/>
      <c r="B222" s="217"/>
      <c r="C222" s="218"/>
      <c r="D222" s="217"/>
      <c r="F222" s="220"/>
      <c r="H222" s="221"/>
      <c r="I222" s="222"/>
      <c r="K222" s="223"/>
      <c r="L222" s="223"/>
      <c r="M222" s="224" t="str">
        <f t="shared" si="3"/>
        <v> </v>
      </c>
    </row>
    <row r="223" spans="1:13" s="214" customFormat="1" ht="15">
      <c r="A223" s="218"/>
      <c r="B223" s="217"/>
      <c r="C223" s="218"/>
      <c r="D223" s="217"/>
      <c r="F223" s="220"/>
      <c r="H223" s="221"/>
      <c r="I223" s="222"/>
      <c r="K223" s="223"/>
      <c r="L223" s="223"/>
      <c r="M223" s="224" t="str">
        <f t="shared" si="3"/>
        <v> </v>
      </c>
    </row>
    <row r="224" spans="1:13" s="214" customFormat="1" ht="15">
      <c r="A224" s="218"/>
      <c r="B224" s="217"/>
      <c r="C224" s="218"/>
      <c r="D224" s="217"/>
      <c r="F224" s="220"/>
      <c r="H224" s="221"/>
      <c r="I224" s="222"/>
      <c r="K224" s="223"/>
      <c r="L224" s="223"/>
      <c r="M224" s="224" t="str">
        <f t="shared" si="3"/>
        <v> </v>
      </c>
    </row>
    <row r="225" spans="1:13" s="214" customFormat="1" ht="15">
      <c r="A225" s="218"/>
      <c r="B225" s="217"/>
      <c r="C225" s="218"/>
      <c r="D225" s="217"/>
      <c r="F225" s="220"/>
      <c r="H225" s="221"/>
      <c r="I225" s="222"/>
      <c r="K225" s="223"/>
      <c r="L225" s="223"/>
      <c r="M225" s="224" t="str">
        <f t="shared" si="3"/>
        <v> </v>
      </c>
    </row>
    <row r="226" spans="1:13" s="214" customFormat="1" ht="15">
      <c r="A226" s="218"/>
      <c r="B226" s="217"/>
      <c r="C226" s="218"/>
      <c r="D226" s="217"/>
      <c r="F226" s="220"/>
      <c r="H226" s="221"/>
      <c r="I226" s="222"/>
      <c r="K226" s="223"/>
      <c r="L226" s="223"/>
      <c r="M226" s="224" t="str">
        <f t="shared" si="3"/>
        <v> </v>
      </c>
    </row>
    <row r="227" spans="1:13" s="214" customFormat="1" ht="15">
      <c r="A227" s="218"/>
      <c r="B227" s="217"/>
      <c r="C227" s="218"/>
      <c r="D227" s="217"/>
      <c r="F227" s="220"/>
      <c r="H227" s="221"/>
      <c r="I227" s="222"/>
      <c r="K227" s="223"/>
      <c r="L227" s="223"/>
      <c r="M227" s="224" t="str">
        <f t="shared" si="3"/>
        <v> </v>
      </c>
    </row>
    <row r="228" spans="1:13" s="214" customFormat="1" ht="15">
      <c r="A228" s="218"/>
      <c r="B228" s="217"/>
      <c r="C228" s="218"/>
      <c r="D228" s="217"/>
      <c r="F228" s="220"/>
      <c r="H228" s="221"/>
      <c r="I228" s="222"/>
      <c r="K228" s="223"/>
      <c r="L228" s="223"/>
      <c r="M228" s="224" t="str">
        <f t="shared" si="3"/>
        <v> </v>
      </c>
    </row>
    <row r="229" spans="1:13" s="214" customFormat="1" ht="15">
      <c r="A229" s="218"/>
      <c r="B229" s="217"/>
      <c r="C229" s="218"/>
      <c r="D229" s="217"/>
      <c r="F229" s="220"/>
      <c r="H229" s="221"/>
      <c r="I229" s="222"/>
      <c r="K229" s="223"/>
      <c r="L229" s="223"/>
      <c r="M229" s="224" t="str">
        <f t="shared" si="3"/>
        <v> </v>
      </c>
    </row>
    <row r="230" spans="1:13" s="214" customFormat="1" ht="15">
      <c r="A230" s="218"/>
      <c r="B230" s="217"/>
      <c r="C230" s="218"/>
      <c r="D230" s="217"/>
      <c r="F230" s="220"/>
      <c r="H230" s="221"/>
      <c r="I230" s="222"/>
      <c r="K230" s="223"/>
      <c r="L230" s="223"/>
      <c r="M230" s="224" t="str">
        <f t="shared" si="3"/>
        <v> </v>
      </c>
    </row>
    <row r="231" spans="1:13" s="214" customFormat="1" ht="15">
      <c r="A231" s="218"/>
      <c r="B231" s="217"/>
      <c r="C231" s="218"/>
      <c r="D231" s="217"/>
      <c r="F231" s="220"/>
      <c r="H231" s="221"/>
      <c r="I231" s="222"/>
      <c r="K231" s="223"/>
      <c r="L231" s="223"/>
      <c r="M231" s="224" t="str">
        <f t="shared" si="3"/>
        <v> </v>
      </c>
    </row>
    <row r="232" spans="1:13" s="214" customFormat="1" ht="15">
      <c r="A232" s="218"/>
      <c r="B232" s="217"/>
      <c r="C232" s="218"/>
      <c r="D232" s="217"/>
      <c r="F232" s="220"/>
      <c r="H232" s="221"/>
      <c r="I232" s="222"/>
      <c r="K232" s="223"/>
      <c r="L232" s="223"/>
      <c r="M232" s="224" t="str">
        <f t="shared" si="3"/>
        <v> </v>
      </c>
    </row>
    <row r="233" spans="1:13" s="214" customFormat="1" ht="15">
      <c r="A233" s="218"/>
      <c r="B233" s="217"/>
      <c r="C233" s="218"/>
      <c r="D233" s="217"/>
      <c r="F233" s="220"/>
      <c r="H233" s="221"/>
      <c r="I233" s="222"/>
      <c r="K233" s="223"/>
      <c r="L233" s="223"/>
      <c r="M233" s="224" t="str">
        <f t="shared" si="3"/>
        <v> </v>
      </c>
    </row>
    <row r="234" spans="1:13" s="214" customFormat="1" ht="15">
      <c r="A234" s="218"/>
      <c r="B234" s="217"/>
      <c r="C234" s="218"/>
      <c r="D234" s="217"/>
      <c r="F234" s="220"/>
      <c r="H234" s="221"/>
      <c r="I234" s="222"/>
      <c r="K234" s="223"/>
      <c r="L234" s="223"/>
      <c r="M234" s="224" t="str">
        <f t="shared" si="3"/>
        <v> </v>
      </c>
    </row>
    <row r="235" spans="1:13" s="214" customFormat="1" ht="15">
      <c r="A235" s="218"/>
      <c r="B235" s="217"/>
      <c r="C235" s="218"/>
      <c r="D235" s="217"/>
      <c r="F235" s="220"/>
      <c r="H235" s="221"/>
      <c r="I235" s="222"/>
      <c r="K235" s="223"/>
      <c r="L235" s="223"/>
      <c r="M235" s="224" t="str">
        <f t="shared" si="3"/>
        <v> </v>
      </c>
    </row>
    <row r="236" spans="1:13" s="214" customFormat="1" ht="15">
      <c r="A236" s="218"/>
      <c r="B236" s="217"/>
      <c r="C236" s="218"/>
      <c r="D236" s="217"/>
      <c r="F236" s="220"/>
      <c r="H236" s="221"/>
      <c r="I236" s="222"/>
      <c r="K236" s="223"/>
      <c r="L236" s="223"/>
      <c r="M236" s="224" t="str">
        <f t="shared" si="3"/>
        <v> </v>
      </c>
    </row>
    <row r="237" spans="1:13" s="214" customFormat="1" ht="15">
      <c r="A237" s="218"/>
      <c r="B237" s="217"/>
      <c r="C237" s="218"/>
      <c r="D237" s="217"/>
      <c r="F237" s="220"/>
      <c r="H237" s="221"/>
      <c r="I237" s="222"/>
      <c r="K237" s="223"/>
      <c r="L237" s="223"/>
      <c r="M237" s="224" t="str">
        <f t="shared" si="3"/>
        <v> </v>
      </c>
    </row>
    <row r="238" spans="1:13" s="214" customFormat="1" ht="15">
      <c r="A238" s="218"/>
      <c r="B238" s="217"/>
      <c r="C238" s="218"/>
      <c r="D238" s="217"/>
      <c r="F238" s="220"/>
      <c r="H238" s="221"/>
      <c r="I238" s="222"/>
      <c r="K238" s="223"/>
      <c r="L238" s="223"/>
      <c r="M238" s="224" t="str">
        <f t="shared" si="3"/>
        <v> </v>
      </c>
    </row>
    <row r="239" spans="1:13" s="214" customFormat="1" ht="15">
      <c r="A239" s="218"/>
      <c r="B239" s="217"/>
      <c r="C239" s="218"/>
      <c r="D239" s="217"/>
      <c r="F239" s="220"/>
      <c r="H239" s="221"/>
      <c r="I239" s="222"/>
      <c r="K239" s="223"/>
      <c r="L239" s="223"/>
      <c r="M239" s="224" t="str">
        <f t="shared" si="3"/>
        <v> </v>
      </c>
    </row>
    <row r="240" spans="1:13" s="214" customFormat="1" ht="15">
      <c r="A240" s="218"/>
      <c r="B240" s="217"/>
      <c r="C240" s="218"/>
      <c r="D240" s="217"/>
      <c r="F240" s="220"/>
      <c r="H240" s="221"/>
      <c r="I240" s="222"/>
      <c r="K240" s="223"/>
      <c r="L240" s="223"/>
      <c r="M240" s="224" t="str">
        <f t="shared" si="3"/>
        <v> </v>
      </c>
    </row>
    <row r="241" spans="1:13" s="214" customFormat="1" ht="15">
      <c r="A241" s="218"/>
      <c r="B241" s="217"/>
      <c r="C241" s="218"/>
      <c r="D241" s="217"/>
      <c r="F241" s="220"/>
      <c r="H241" s="221"/>
      <c r="I241" s="222"/>
      <c r="K241" s="223"/>
      <c r="L241" s="223"/>
      <c r="M241" s="224" t="str">
        <f t="shared" si="3"/>
        <v> </v>
      </c>
    </row>
    <row r="242" spans="1:13" s="214" customFormat="1" ht="15">
      <c r="A242" s="218"/>
      <c r="B242" s="217"/>
      <c r="C242" s="218"/>
      <c r="D242" s="217"/>
      <c r="F242" s="220"/>
      <c r="H242" s="221"/>
      <c r="I242" s="222"/>
      <c r="K242" s="223"/>
      <c r="L242" s="223"/>
      <c r="M242" s="224" t="str">
        <f t="shared" si="3"/>
        <v> </v>
      </c>
    </row>
    <row r="243" spans="1:13" s="214" customFormat="1" ht="15">
      <c r="A243" s="218"/>
      <c r="B243" s="217"/>
      <c r="C243" s="218"/>
      <c r="D243" s="217"/>
      <c r="F243" s="220"/>
      <c r="H243" s="221"/>
      <c r="I243" s="222"/>
      <c r="K243" s="223"/>
      <c r="L243" s="223"/>
      <c r="M243" s="224" t="str">
        <f t="shared" si="3"/>
        <v> </v>
      </c>
    </row>
    <row r="244" spans="1:13" s="214" customFormat="1" ht="15">
      <c r="A244" s="218"/>
      <c r="B244" s="217"/>
      <c r="C244" s="218"/>
      <c r="D244" s="217"/>
      <c r="F244" s="220"/>
      <c r="H244" s="221"/>
      <c r="I244" s="222"/>
      <c r="K244" s="223"/>
      <c r="L244" s="223"/>
      <c r="M244" s="224" t="str">
        <f t="shared" si="3"/>
        <v> </v>
      </c>
    </row>
    <row r="245" spans="1:13" s="214" customFormat="1" ht="15">
      <c r="A245" s="218"/>
      <c r="B245" s="217"/>
      <c r="C245" s="218"/>
      <c r="D245" s="217"/>
      <c r="F245" s="220"/>
      <c r="H245" s="221"/>
      <c r="I245" s="222"/>
      <c r="K245" s="223"/>
      <c r="L245" s="223"/>
      <c r="M245" s="224" t="str">
        <f t="shared" si="3"/>
        <v> </v>
      </c>
    </row>
    <row r="246" spans="1:13" s="214" customFormat="1" ht="15">
      <c r="A246" s="218"/>
      <c r="B246" s="217"/>
      <c r="C246" s="218"/>
      <c r="D246" s="217"/>
      <c r="F246" s="220"/>
      <c r="H246" s="221"/>
      <c r="I246" s="222"/>
      <c r="K246" s="223"/>
      <c r="L246" s="223"/>
      <c r="M246" s="224" t="str">
        <f t="shared" si="3"/>
        <v> </v>
      </c>
    </row>
    <row r="247" spans="1:13" s="214" customFormat="1" ht="15">
      <c r="A247" s="218"/>
      <c r="B247" s="217"/>
      <c r="C247" s="218"/>
      <c r="D247" s="217"/>
      <c r="F247" s="220"/>
      <c r="H247" s="221"/>
      <c r="I247" s="222"/>
      <c r="K247" s="223"/>
      <c r="L247" s="223"/>
      <c r="M247" s="224" t="str">
        <f t="shared" si="3"/>
        <v> </v>
      </c>
    </row>
    <row r="248" spans="1:13" s="214" customFormat="1" ht="15">
      <c r="A248" s="218"/>
      <c r="B248" s="217"/>
      <c r="C248" s="218"/>
      <c r="D248" s="217"/>
      <c r="F248" s="220"/>
      <c r="H248" s="221"/>
      <c r="I248" s="222"/>
      <c r="K248" s="223"/>
      <c r="L248" s="223"/>
      <c r="M248" s="224" t="str">
        <f t="shared" si="3"/>
        <v> </v>
      </c>
    </row>
    <row r="249" spans="1:13" s="214" customFormat="1" ht="15">
      <c r="A249" s="218"/>
      <c r="B249" s="217"/>
      <c r="C249" s="218"/>
      <c r="D249" s="217"/>
      <c r="F249" s="220"/>
      <c r="H249" s="221"/>
      <c r="I249" s="222"/>
      <c r="K249" s="223"/>
      <c r="L249" s="223"/>
      <c r="M249" s="224" t="str">
        <f t="shared" si="3"/>
        <v> </v>
      </c>
    </row>
    <row r="250" spans="1:13" s="214" customFormat="1" ht="15">
      <c r="A250" s="218"/>
      <c r="B250" s="217"/>
      <c r="C250" s="218"/>
      <c r="D250" s="217"/>
      <c r="F250" s="220"/>
      <c r="H250" s="221"/>
      <c r="I250" s="222"/>
      <c r="K250" s="223"/>
      <c r="L250" s="223"/>
      <c r="M250" s="224" t="str">
        <f t="shared" si="3"/>
        <v> </v>
      </c>
    </row>
    <row r="251" spans="1:13" s="214" customFormat="1" ht="15">
      <c r="A251" s="218"/>
      <c r="B251" s="217"/>
      <c r="C251" s="218"/>
      <c r="D251" s="217"/>
      <c r="F251" s="220"/>
      <c r="H251" s="221"/>
      <c r="I251" s="222"/>
      <c r="K251" s="223"/>
      <c r="L251" s="223"/>
      <c r="M251" s="224" t="str">
        <f t="shared" si="3"/>
        <v> </v>
      </c>
    </row>
    <row r="252" spans="1:13" s="214" customFormat="1" ht="15">
      <c r="A252" s="218"/>
      <c r="B252" s="217"/>
      <c r="C252" s="218"/>
      <c r="D252" s="217"/>
      <c r="F252" s="220"/>
      <c r="H252" s="221"/>
      <c r="I252" s="222"/>
      <c r="K252" s="223"/>
      <c r="L252" s="223"/>
      <c r="M252" s="224" t="str">
        <f t="shared" si="3"/>
        <v> </v>
      </c>
    </row>
    <row r="253" spans="1:13" s="214" customFormat="1" ht="15">
      <c r="A253" s="218"/>
      <c r="B253" s="217"/>
      <c r="C253" s="218"/>
      <c r="D253" s="217"/>
      <c r="F253" s="220"/>
      <c r="H253" s="221"/>
      <c r="I253" s="222"/>
      <c r="K253" s="223"/>
      <c r="L253" s="223"/>
      <c r="M253" s="224" t="str">
        <f t="shared" si="3"/>
        <v> </v>
      </c>
    </row>
    <row r="254" spans="1:13" s="214" customFormat="1" ht="15">
      <c r="A254" s="218"/>
      <c r="B254" s="217"/>
      <c r="C254" s="218"/>
      <c r="D254" s="217"/>
      <c r="F254" s="220"/>
      <c r="H254" s="221"/>
      <c r="I254" s="222"/>
      <c r="K254" s="223"/>
      <c r="L254" s="223"/>
      <c r="M254" s="224" t="str">
        <f t="shared" si="3"/>
        <v> </v>
      </c>
    </row>
    <row r="255" spans="1:13" s="214" customFormat="1" ht="15">
      <c r="A255" s="218"/>
      <c r="B255" s="217"/>
      <c r="C255" s="218"/>
      <c r="D255" s="217"/>
      <c r="F255" s="220"/>
      <c r="H255" s="221"/>
      <c r="I255" s="222"/>
      <c r="K255" s="223"/>
      <c r="L255" s="223"/>
      <c r="M255" s="224" t="str">
        <f t="shared" si="3"/>
        <v> </v>
      </c>
    </row>
    <row r="256" spans="1:13" s="214" customFormat="1" ht="15">
      <c r="A256" s="218"/>
      <c r="B256" s="217"/>
      <c r="C256" s="218"/>
      <c r="D256" s="217"/>
      <c r="F256" s="220"/>
      <c r="H256" s="221"/>
      <c r="I256" s="222"/>
      <c r="K256" s="223"/>
      <c r="L256" s="223"/>
      <c r="M256" s="224" t="str">
        <f t="shared" si="3"/>
        <v> </v>
      </c>
    </row>
    <row r="257" spans="1:13" s="214" customFormat="1" ht="15">
      <c r="A257" s="218"/>
      <c r="B257" s="217"/>
      <c r="C257" s="218"/>
      <c r="D257" s="217"/>
      <c r="F257" s="220"/>
      <c r="H257" s="221"/>
      <c r="I257" s="222"/>
      <c r="K257" s="223"/>
      <c r="L257" s="223"/>
      <c r="M257" s="224" t="str">
        <f t="shared" si="3"/>
        <v> </v>
      </c>
    </row>
    <row r="258" spans="1:13" s="214" customFormat="1" ht="15">
      <c r="A258" s="218"/>
      <c r="B258" s="217"/>
      <c r="C258" s="218"/>
      <c r="D258" s="217"/>
      <c r="F258" s="220"/>
      <c r="H258" s="221"/>
      <c r="I258" s="222"/>
      <c r="K258" s="223"/>
      <c r="L258" s="223"/>
      <c r="M258" s="224" t="str">
        <f t="shared" si="3"/>
        <v> </v>
      </c>
    </row>
    <row r="259" spans="1:13" s="214" customFormat="1" ht="15">
      <c r="A259" s="218"/>
      <c r="B259" s="217"/>
      <c r="C259" s="218"/>
      <c r="D259" s="217"/>
      <c r="F259" s="220"/>
      <c r="H259" s="221"/>
      <c r="I259" s="222"/>
      <c r="K259" s="223"/>
      <c r="L259" s="223"/>
      <c r="M259" s="224" t="str">
        <f t="shared" si="3"/>
        <v> </v>
      </c>
    </row>
    <row r="260" spans="1:13" s="214" customFormat="1" ht="15">
      <c r="A260" s="218"/>
      <c r="B260" s="217"/>
      <c r="C260" s="218"/>
      <c r="D260" s="217"/>
      <c r="F260" s="220"/>
      <c r="H260" s="221"/>
      <c r="I260" s="222"/>
      <c r="K260" s="223"/>
      <c r="L260" s="223"/>
      <c r="M260" s="224" t="str">
        <f t="shared" si="3"/>
        <v> </v>
      </c>
    </row>
    <row r="261" spans="1:13" s="214" customFormat="1" ht="15">
      <c r="A261" s="218"/>
      <c r="B261" s="217"/>
      <c r="C261" s="218"/>
      <c r="D261" s="217"/>
      <c r="F261" s="220"/>
      <c r="H261" s="221"/>
      <c r="I261" s="222"/>
      <c r="K261" s="223"/>
      <c r="L261" s="223"/>
      <c r="M261" s="224" t="str">
        <f t="shared" si="3"/>
        <v> </v>
      </c>
    </row>
    <row r="262" spans="1:13" s="214" customFormat="1" ht="15">
      <c r="A262" s="218"/>
      <c r="B262" s="217"/>
      <c r="C262" s="218"/>
      <c r="D262" s="217"/>
      <c r="F262" s="220"/>
      <c r="H262" s="221"/>
      <c r="I262" s="222"/>
      <c r="K262" s="223"/>
      <c r="L262" s="223"/>
      <c r="M262" s="224" t="str">
        <f t="shared" si="3"/>
        <v> </v>
      </c>
    </row>
    <row r="263" spans="1:13" s="214" customFormat="1" ht="15">
      <c r="A263" s="218"/>
      <c r="B263" s="217"/>
      <c r="C263" s="218"/>
      <c r="D263" s="217"/>
      <c r="F263" s="220"/>
      <c r="H263" s="221"/>
      <c r="I263" s="222"/>
      <c r="K263" s="223"/>
      <c r="L263" s="223"/>
      <c r="M263" s="224" t="str">
        <f t="shared" si="3"/>
        <v> </v>
      </c>
    </row>
    <row r="264" spans="1:13" s="214" customFormat="1" ht="15">
      <c r="A264" s="218"/>
      <c r="B264" s="217"/>
      <c r="C264" s="218"/>
      <c r="D264" s="217"/>
      <c r="F264" s="220"/>
      <c r="H264" s="221"/>
      <c r="I264" s="222"/>
      <c r="K264" s="223"/>
      <c r="L264" s="223"/>
      <c r="M264" s="224" t="str">
        <f t="shared" si="3"/>
        <v> </v>
      </c>
    </row>
    <row r="265" spans="1:13" s="214" customFormat="1" ht="15">
      <c r="A265" s="218"/>
      <c r="B265" s="217"/>
      <c r="C265" s="218"/>
      <c r="D265" s="217"/>
      <c r="F265" s="220"/>
      <c r="H265" s="221"/>
      <c r="I265" s="222"/>
      <c r="K265" s="223"/>
      <c r="L265" s="223"/>
      <c r="M265" s="224" t="str">
        <f t="shared" si="3"/>
        <v> </v>
      </c>
    </row>
    <row r="266" spans="1:13" s="214" customFormat="1" ht="15">
      <c r="A266" s="218"/>
      <c r="B266" s="217"/>
      <c r="C266" s="218"/>
      <c r="D266" s="217"/>
      <c r="F266" s="220"/>
      <c r="H266" s="221"/>
      <c r="I266" s="222"/>
      <c r="K266" s="223"/>
      <c r="L266" s="223"/>
      <c r="M266" s="224" t="str">
        <f t="shared" si="3"/>
        <v> </v>
      </c>
    </row>
    <row r="267" spans="1:13" s="214" customFormat="1" ht="15">
      <c r="A267" s="218"/>
      <c r="B267" s="217"/>
      <c r="C267" s="218"/>
      <c r="D267" s="217"/>
      <c r="F267" s="220"/>
      <c r="H267" s="221"/>
      <c r="I267" s="222"/>
      <c r="K267" s="223"/>
      <c r="L267" s="223"/>
      <c r="M267" s="224" t="str">
        <f t="shared" si="3"/>
        <v> </v>
      </c>
    </row>
    <row r="268" spans="1:13" s="214" customFormat="1" ht="15">
      <c r="A268" s="218"/>
      <c r="B268" s="217"/>
      <c r="C268" s="218"/>
      <c r="D268" s="217"/>
      <c r="F268" s="220"/>
      <c r="H268" s="221"/>
      <c r="I268" s="222"/>
      <c r="K268" s="223"/>
      <c r="L268" s="223"/>
      <c r="M268" s="224" t="str">
        <f t="shared" si="3"/>
        <v> </v>
      </c>
    </row>
    <row r="269" spans="1:13" s="214" customFormat="1" ht="15">
      <c r="A269" s="218"/>
      <c r="B269" s="217"/>
      <c r="C269" s="218"/>
      <c r="D269" s="217"/>
      <c r="F269" s="220"/>
      <c r="H269" s="221"/>
      <c r="I269" s="222"/>
      <c r="K269" s="223"/>
      <c r="L269" s="223"/>
      <c r="M269" s="224" t="str">
        <f t="shared" si="3"/>
        <v> </v>
      </c>
    </row>
    <row r="270" spans="1:13" s="214" customFormat="1" ht="15">
      <c r="A270" s="218"/>
      <c r="B270" s="217"/>
      <c r="C270" s="218"/>
      <c r="D270" s="217"/>
      <c r="F270" s="220"/>
      <c r="H270" s="221"/>
      <c r="I270" s="222"/>
      <c r="K270" s="223"/>
      <c r="L270" s="223"/>
      <c r="M270" s="224" t="str">
        <f t="shared" si="3"/>
        <v> </v>
      </c>
    </row>
    <row r="271" spans="1:13" s="214" customFormat="1" ht="15">
      <c r="A271" s="218"/>
      <c r="B271" s="217"/>
      <c r="C271" s="218"/>
      <c r="D271" s="217"/>
      <c r="F271" s="220"/>
      <c r="H271" s="221"/>
      <c r="I271" s="222"/>
      <c r="K271" s="223"/>
      <c r="L271" s="223"/>
      <c r="M271" s="224" t="str">
        <f t="shared" si="3"/>
        <v> </v>
      </c>
    </row>
    <row r="272" spans="1:13" s="214" customFormat="1" ht="15">
      <c r="A272" s="218"/>
      <c r="B272" s="217"/>
      <c r="C272" s="218"/>
      <c r="D272" s="217"/>
      <c r="F272" s="220"/>
      <c r="H272" s="221"/>
      <c r="I272" s="222"/>
      <c r="K272" s="223"/>
      <c r="L272" s="223"/>
      <c r="M272" s="224" t="str">
        <f t="shared" si="3"/>
        <v> </v>
      </c>
    </row>
    <row r="273" spans="1:13" s="214" customFormat="1" ht="15">
      <c r="A273" s="218"/>
      <c r="B273" s="217"/>
      <c r="C273" s="218"/>
      <c r="D273" s="217"/>
      <c r="F273" s="220"/>
      <c r="H273" s="221"/>
      <c r="I273" s="222"/>
      <c r="K273" s="223"/>
      <c r="L273" s="223"/>
      <c r="M273" s="224" t="str">
        <f aca="true" t="shared" si="4" ref="M273:M336">IF(AND(I273&gt;0,K273&gt;0),ROUND(I273*K273,0)," ")</f>
        <v> </v>
      </c>
    </row>
    <row r="274" spans="1:13" s="214" customFormat="1" ht="15">
      <c r="A274" s="218"/>
      <c r="B274" s="217"/>
      <c r="C274" s="218"/>
      <c r="D274" s="217"/>
      <c r="F274" s="220"/>
      <c r="H274" s="221"/>
      <c r="I274" s="222"/>
      <c r="K274" s="223"/>
      <c r="L274" s="223"/>
      <c r="M274" s="224" t="str">
        <f t="shared" si="4"/>
        <v> </v>
      </c>
    </row>
    <row r="275" spans="1:13" s="214" customFormat="1" ht="15">
      <c r="A275" s="218"/>
      <c r="B275" s="217"/>
      <c r="C275" s="218"/>
      <c r="D275" s="217"/>
      <c r="F275" s="220"/>
      <c r="H275" s="221"/>
      <c r="I275" s="222"/>
      <c r="K275" s="223"/>
      <c r="L275" s="223"/>
      <c r="M275" s="224" t="str">
        <f t="shared" si="4"/>
        <v> </v>
      </c>
    </row>
    <row r="276" spans="1:13" s="214" customFormat="1" ht="15">
      <c r="A276" s="218"/>
      <c r="B276" s="217"/>
      <c r="C276" s="218"/>
      <c r="D276" s="217"/>
      <c r="F276" s="220"/>
      <c r="H276" s="221"/>
      <c r="I276" s="222"/>
      <c r="K276" s="223"/>
      <c r="L276" s="223"/>
      <c r="M276" s="224" t="str">
        <f t="shared" si="4"/>
        <v> </v>
      </c>
    </row>
    <row r="277" spans="1:13" s="214" customFormat="1" ht="15">
      <c r="A277" s="218"/>
      <c r="B277" s="217"/>
      <c r="C277" s="218"/>
      <c r="D277" s="217"/>
      <c r="F277" s="220"/>
      <c r="H277" s="221"/>
      <c r="I277" s="222"/>
      <c r="K277" s="223"/>
      <c r="L277" s="223"/>
      <c r="M277" s="224" t="str">
        <f t="shared" si="4"/>
        <v> </v>
      </c>
    </row>
    <row r="278" spans="1:13" s="214" customFormat="1" ht="15">
      <c r="A278" s="218"/>
      <c r="B278" s="217"/>
      <c r="C278" s="218"/>
      <c r="D278" s="217"/>
      <c r="F278" s="220"/>
      <c r="H278" s="221"/>
      <c r="I278" s="222"/>
      <c r="K278" s="223"/>
      <c r="L278" s="223"/>
      <c r="M278" s="224" t="str">
        <f t="shared" si="4"/>
        <v> </v>
      </c>
    </row>
    <row r="279" spans="1:13" s="214" customFormat="1" ht="15">
      <c r="A279" s="218"/>
      <c r="B279" s="217"/>
      <c r="C279" s="218"/>
      <c r="D279" s="217"/>
      <c r="F279" s="220"/>
      <c r="H279" s="221"/>
      <c r="I279" s="222"/>
      <c r="K279" s="223"/>
      <c r="L279" s="223"/>
      <c r="M279" s="224" t="str">
        <f t="shared" si="4"/>
        <v> </v>
      </c>
    </row>
    <row r="280" spans="1:13" s="214" customFormat="1" ht="15">
      <c r="A280" s="218"/>
      <c r="B280" s="217"/>
      <c r="C280" s="218"/>
      <c r="D280" s="217"/>
      <c r="F280" s="220"/>
      <c r="H280" s="221"/>
      <c r="I280" s="222"/>
      <c r="K280" s="223"/>
      <c r="L280" s="223"/>
      <c r="M280" s="224" t="str">
        <f t="shared" si="4"/>
        <v> </v>
      </c>
    </row>
    <row r="281" spans="1:13" s="214" customFormat="1" ht="15">
      <c r="A281" s="218"/>
      <c r="B281" s="217"/>
      <c r="C281" s="218"/>
      <c r="D281" s="217"/>
      <c r="F281" s="220"/>
      <c r="H281" s="221"/>
      <c r="I281" s="222"/>
      <c r="K281" s="223"/>
      <c r="L281" s="223"/>
      <c r="M281" s="224" t="str">
        <f t="shared" si="4"/>
        <v> </v>
      </c>
    </row>
    <row r="282" spans="1:13" s="214" customFormat="1" ht="15">
      <c r="A282" s="218"/>
      <c r="B282" s="217"/>
      <c r="C282" s="218"/>
      <c r="D282" s="217"/>
      <c r="F282" s="220"/>
      <c r="H282" s="221"/>
      <c r="I282" s="222"/>
      <c r="K282" s="223"/>
      <c r="L282" s="223"/>
      <c r="M282" s="224" t="str">
        <f t="shared" si="4"/>
        <v> </v>
      </c>
    </row>
    <row r="283" spans="1:13" s="214" customFormat="1" ht="15">
      <c r="A283" s="218"/>
      <c r="B283" s="217"/>
      <c r="C283" s="218"/>
      <c r="D283" s="217"/>
      <c r="F283" s="220"/>
      <c r="H283" s="221"/>
      <c r="I283" s="222"/>
      <c r="K283" s="223"/>
      <c r="L283" s="223"/>
      <c r="M283" s="224" t="str">
        <f t="shared" si="4"/>
        <v> </v>
      </c>
    </row>
    <row r="284" spans="1:13" s="214" customFormat="1" ht="15">
      <c r="A284" s="218"/>
      <c r="B284" s="217"/>
      <c r="C284" s="218"/>
      <c r="D284" s="217"/>
      <c r="F284" s="220"/>
      <c r="H284" s="221"/>
      <c r="I284" s="222"/>
      <c r="K284" s="223"/>
      <c r="L284" s="223"/>
      <c r="M284" s="224" t="str">
        <f t="shared" si="4"/>
        <v> </v>
      </c>
    </row>
    <row r="285" spans="1:13" s="214" customFormat="1" ht="15">
      <c r="A285" s="218"/>
      <c r="B285" s="217"/>
      <c r="C285" s="218"/>
      <c r="D285" s="217"/>
      <c r="F285" s="220"/>
      <c r="H285" s="221"/>
      <c r="I285" s="222"/>
      <c r="K285" s="223"/>
      <c r="L285" s="223"/>
      <c r="M285" s="224" t="str">
        <f t="shared" si="4"/>
        <v> </v>
      </c>
    </row>
    <row r="286" spans="1:13" s="214" customFormat="1" ht="15">
      <c r="A286" s="218"/>
      <c r="B286" s="217"/>
      <c r="C286" s="218"/>
      <c r="D286" s="217"/>
      <c r="F286" s="220"/>
      <c r="H286" s="221"/>
      <c r="I286" s="222"/>
      <c r="K286" s="223"/>
      <c r="L286" s="223"/>
      <c r="M286" s="224" t="str">
        <f t="shared" si="4"/>
        <v> </v>
      </c>
    </row>
    <row r="287" spans="1:13" s="214" customFormat="1" ht="15">
      <c r="A287" s="218"/>
      <c r="B287" s="217"/>
      <c r="C287" s="218"/>
      <c r="D287" s="217"/>
      <c r="F287" s="220"/>
      <c r="H287" s="221"/>
      <c r="I287" s="222"/>
      <c r="K287" s="223"/>
      <c r="L287" s="223"/>
      <c r="M287" s="224" t="str">
        <f t="shared" si="4"/>
        <v> </v>
      </c>
    </row>
    <row r="288" spans="1:13" s="214" customFormat="1" ht="15">
      <c r="A288" s="218"/>
      <c r="B288" s="217"/>
      <c r="C288" s="218"/>
      <c r="D288" s="217"/>
      <c r="F288" s="220"/>
      <c r="H288" s="221"/>
      <c r="I288" s="222"/>
      <c r="K288" s="223"/>
      <c r="L288" s="223"/>
      <c r="M288" s="224" t="str">
        <f t="shared" si="4"/>
        <v> </v>
      </c>
    </row>
    <row r="289" spans="1:13" s="214" customFormat="1" ht="15">
      <c r="A289" s="218"/>
      <c r="B289" s="217"/>
      <c r="C289" s="218"/>
      <c r="D289" s="217"/>
      <c r="F289" s="220"/>
      <c r="H289" s="221"/>
      <c r="I289" s="222"/>
      <c r="K289" s="223"/>
      <c r="L289" s="223"/>
      <c r="M289" s="224" t="str">
        <f t="shared" si="4"/>
        <v> </v>
      </c>
    </row>
    <row r="290" spans="1:13" s="214" customFormat="1" ht="15">
      <c r="A290" s="218"/>
      <c r="B290" s="217"/>
      <c r="C290" s="218"/>
      <c r="D290" s="217"/>
      <c r="F290" s="220"/>
      <c r="H290" s="221"/>
      <c r="I290" s="222"/>
      <c r="K290" s="223"/>
      <c r="L290" s="223"/>
      <c r="M290" s="224" t="str">
        <f t="shared" si="4"/>
        <v> </v>
      </c>
    </row>
    <row r="291" spans="1:13" s="214" customFormat="1" ht="15">
      <c r="A291" s="218"/>
      <c r="B291" s="217"/>
      <c r="C291" s="218"/>
      <c r="D291" s="217"/>
      <c r="F291" s="220"/>
      <c r="H291" s="221"/>
      <c r="I291" s="222"/>
      <c r="K291" s="223"/>
      <c r="L291" s="223"/>
      <c r="M291" s="224" t="str">
        <f t="shared" si="4"/>
        <v> </v>
      </c>
    </row>
    <row r="292" spans="1:13" s="214" customFormat="1" ht="15">
      <c r="A292" s="218"/>
      <c r="B292" s="217"/>
      <c r="C292" s="218"/>
      <c r="D292" s="217"/>
      <c r="F292" s="220"/>
      <c r="H292" s="221"/>
      <c r="I292" s="222"/>
      <c r="K292" s="223"/>
      <c r="L292" s="223"/>
      <c r="M292" s="224" t="str">
        <f t="shared" si="4"/>
        <v> </v>
      </c>
    </row>
    <row r="293" spans="1:13" s="214" customFormat="1" ht="15">
      <c r="A293" s="218"/>
      <c r="B293" s="217"/>
      <c r="C293" s="218"/>
      <c r="D293" s="217"/>
      <c r="F293" s="220"/>
      <c r="H293" s="221"/>
      <c r="I293" s="222"/>
      <c r="K293" s="223"/>
      <c r="L293" s="223"/>
      <c r="M293" s="224" t="str">
        <f t="shared" si="4"/>
        <v> </v>
      </c>
    </row>
    <row r="294" spans="1:13" s="214" customFormat="1" ht="15">
      <c r="A294" s="218"/>
      <c r="B294" s="217"/>
      <c r="C294" s="218"/>
      <c r="D294" s="217"/>
      <c r="F294" s="220"/>
      <c r="H294" s="221"/>
      <c r="I294" s="222"/>
      <c r="K294" s="223"/>
      <c r="L294" s="223"/>
      <c r="M294" s="224" t="str">
        <f t="shared" si="4"/>
        <v> </v>
      </c>
    </row>
    <row r="295" spans="1:13" s="214" customFormat="1" ht="15">
      <c r="A295" s="218"/>
      <c r="B295" s="217"/>
      <c r="C295" s="218"/>
      <c r="D295" s="217"/>
      <c r="F295" s="220"/>
      <c r="H295" s="221"/>
      <c r="I295" s="222"/>
      <c r="K295" s="223"/>
      <c r="L295" s="223"/>
      <c r="M295" s="224" t="str">
        <f t="shared" si="4"/>
        <v> </v>
      </c>
    </row>
    <row r="296" spans="1:13" s="214" customFormat="1" ht="15">
      <c r="A296" s="218"/>
      <c r="B296" s="217"/>
      <c r="C296" s="218"/>
      <c r="D296" s="217"/>
      <c r="F296" s="220"/>
      <c r="H296" s="221"/>
      <c r="I296" s="222"/>
      <c r="K296" s="223"/>
      <c r="L296" s="223"/>
      <c r="M296" s="224" t="str">
        <f t="shared" si="4"/>
        <v> </v>
      </c>
    </row>
    <row r="297" spans="1:13" s="214" customFormat="1" ht="15">
      <c r="A297" s="218"/>
      <c r="B297" s="217"/>
      <c r="C297" s="218"/>
      <c r="D297" s="217"/>
      <c r="F297" s="220"/>
      <c r="H297" s="221"/>
      <c r="I297" s="222"/>
      <c r="K297" s="223"/>
      <c r="L297" s="223"/>
      <c r="M297" s="224" t="str">
        <f t="shared" si="4"/>
        <v> </v>
      </c>
    </row>
    <row r="298" spans="1:13" s="214" customFormat="1" ht="15">
      <c r="A298" s="218"/>
      <c r="B298" s="217"/>
      <c r="C298" s="218"/>
      <c r="D298" s="217"/>
      <c r="F298" s="220"/>
      <c r="H298" s="221"/>
      <c r="I298" s="222"/>
      <c r="K298" s="223"/>
      <c r="L298" s="223"/>
      <c r="M298" s="224" t="str">
        <f t="shared" si="4"/>
        <v> </v>
      </c>
    </row>
    <row r="299" spans="1:13" s="214" customFormat="1" ht="15">
      <c r="A299" s="218"/>
      <c r="B299" s="217"/>
      <c r="C299" s="218"/>
      <c r="D299" s="217"/>
      <c r="F299" s="220"/>
      <c r="H299" s="221"/>
      <c r="I299" s="222"/>
      <c r="K299" s="223"/>
      <c r="L299" s="223"/>
      <c r="M299" s="224" t="str">
        <f t="shared" si="4"/>
        <v> </v>
      </c>
    </row>
    <row r="300" spans="1:13" s="214" customFormat="1" ht="15">
      <c r="A300" s="218"/>
      <c r="B300" s="217"/>
      <c r="C300" s="218"/>
      <c r="D300" s="217"/>
      <c r="F300" s="220"/>
      <c r="H300" s="221"/>
      <c r="I300" s="222"/>
      <c r="K300" s="223"/>
      <c r="L300" s="223"/>
      <c r="M300" s="224" t="str">
        <f t="shared" si="4"/>
        <v> </v>
      </c>
    </row>
    <row r="301" spans="1:13" s="214" customFormat="1" ht="15">
      <c r="A301" s="218"/>
      <c r="B301" s="217"/>
      <c r="C301" s="218"/>
      <c r="D301" s="217"/>
      <c r="F301" s="220"/>
      <c r="H301" s="221"/>
      <c r="I301" s="222"/>
      <c r="K301" s="223"/>
      <c r="L301" s="223"/>
      <c r="M301" s="224" t="str">
        <f t="shared" si="4"/>
        <v> </v>
      </c>
    </row>
    <row r="302" spans="1:13" s="214" customFormat="1" ht="15">
      <c r="A302" s="218"/>
      <c r="B302" s="217"/>
      <c r="C302" s="218"/>
      <c r="D302" s="217"/>
      <c r="F302" s="220"/>
      <c r="H302" s="221"/>
      <c r="I302" s="222"/>
      <c r="K302" s="223"/>
      <c r="L302" s="223"/>
      <c r="M302" s="224" t="str">
        <f t="shared" si="4"/>
        <v> </v>
      </c>
    </row>
    <row r="303" spans="1:13" s="214" customFormat="1" ht="15">
      <c r="A303" s="218"/>
      <c r="B303" s="217"/>
      <c r="C303" s="218"/>
      <c r="D303" s="217"/>
      <c r="F303" s="220"/>
      <c r="H303" s="221"/>
      <c r="I303" s="222"/>
      <c r="K303" s="223"/>
      <c r="L303" s="223"/>
      <c r="M303" s="224" t="str">
        <f t="shared" si="4"/>
        <v> </v>
      </c>
    </row>
    <row r="304" spans="1:13" s="214" customFormat="1" ht="15">
      <c r="A304" s="218"/>
      <c r="B304" s="217"/>
      <c r="C304" s="218"/>
      <c r="D304" s="217"/>
      <c r="F304" s="220"/>
      <c r="H304" s="221"/>
      <c r="I304" s="222"/>
      <c r="K304" s="223"/>
      <c r="L304" s="223"/>
      <c r="M304" s="224" t="str">
        <f t="shared" si="4"/>
        <v> </v>
      </c>
    </row>
    <row r="305" spans="1:13" s="214" customFormat="1" ht="15">
      <c r="A305" s="218"/>
      <c r="B305" s="217"/>
      <c r="C305" s="218"/>
      <c r="D305" s="217"/>
      <c r="F305" s="220"/>
      <c r="H305" s="221"/>
      <c r="I305" s="222"/>
      <c r="K305" s="223"/>
      <c r="L305" s="223"/>
      <c r="M305" s="224" t="str">
        <f t="shared" si="4"/>
        <v> </v>
      </c>
    </row>
    <row r="306" spans="1:13" s="214" customFormat="1" ht="15">
      <c r="A306" s="218"/>
      <c r="B306" s="217"/>
      <c r="C306" s="218"/>
      <c r="D306" s="217"/>
      <c r="F306" s="220"/>
      <c r="H306" s="221"/>
      <c r="I306" s="222"/>
      <c r="K306" s="223"/>
      <c r="L306" s="223"/>
      <c r="M306" s="224" t="str">
        <f t="shared" si="4"/>
        <v> </v>
      </c>
    </row>
    <row r="307" spans="1:13" s="214" customFormat="1" ht="15">
      <c r="A307" s="218"/>
      <c r="B307" s="217"/>
      <c r="C307" s="218"/>
      <c r="D307" s="217"/>
      <c r="F307" s="220"/>
      <c r="H307" s="221"/>
      <c r="I307" s="222"/>
      <c r="K307" s="223"/>
      <c r="L307" s="223"/>
      <c r="M307" s="224" t="str">
        <f t="shared" si="4"/>
        <v> </v>
      </c>
    </row>
    <row r="308" spans="1:13" s="214" customFormat="1" ht="15">
      <c r="A308" s="218"/>
      <c r="B308" s="217"/>
      <c r="C308" s="218"/>
      <c r="D308" s="217"/>
      <c r="F308" s="220"/>
      <c r="H308" s="221"/>
      <c r="I308" s="222"/>
      <c r="K308" s="223"/>
      <c r="L308" s="223"/>
      <c r="M308" s="224" t="str">
        <f t="shared" si="4"/>
        <v> </v>
      </c>
    </row>
    <row r="309" spans="1:13" s="214" customFormat="1" ht="15">
      <c r="A309" s="218"/>
      <c r="B309" s="217"/>
      <c r="C309" s="218"/>
      <c r="D309" s="217"/>
      <c r="F309" s="220"/>
      <c r="H309" s="221"/>
      <c r="I309" s="222"/>
      <c r="K309" s="223"/>
      <c r="L309" s="223"/>
      <c r="M309" s="224" t="str">
        <f t="shared" si="4"/>
        <v> </v>
      </c>
    </row>
    <row r="310" spans="1:13" s="214" customFormat="1" ht="15">
      <c r="A310" s="218"/>
      <c r="B310" s="217"/>
      <c r="C310" s="218"/>
      <c r="D310" s="217"/>
      <c r="F310" s="220"/>
      <c r="H310" s="221"/>
      <c r="I310" s="222"/>
      <c r="K310" s="223"/>
      <c r="L310" s="223"/>
      <c r="M310" s="224" t="str">
        <f t="shared" si="4"/>
        <v> </v>
      </c>
    </row>
    <row r="311" spans="1:13" s="214" customFormat="1" ht="15">
      <c r="A311" s="218"/>
      <c r="B311" s="217"/>
      <c r="C311" s="218"/>
      <c r="D311" s="217"/>
      <c r="F311" s="220"/>
      <c r="H311" s="221"/>
      <c r="I311" s="222"/>
      <c r="K311" s="223"/>
      <c r="L311" s="223"/>
      <c r="M311" s="224" t="str">
        <f t="shared" si="4"/>
        <v> </v>
      </c>
    </row>
    <row r="312" spans="1:13" s="214" customFormat="1" ht="15">
      <c r="A312" s="218"/>
      <c r="B312" s="217"/>
      <c r="C312" s="218"/>
      <c r="D312" s="217"/>
      <c r="F312" s="220"/>
      <c r="H312" s="221"/>
      <c r="I312" s="222"/>
      <c r="K312" s="223"/>
      <c r="L312" s="223"/>
      <c r="M312" s="224" t="str">
        <f t="shared" si="4"/>
        <v> </v>
      </c>
    </row>
    <row r="313" spans="1:13" s="214" customFormat="1" ht="15">
      <c r="A313" s="218"/>
      <c r="B313" s="217"/>
      <c r="C313" s="218"/>
      <c r="D313" s="217"/>
      <c r="F313" s="220"/>
      <c r="H313" s="221"/>
      <c r="I313" s="222"/>
      <c r="K313" s="223"/>
      <c r="L313" s="223"/>
      <c r="M313" s="224" t="str">
        <f t="shared" si="4"/>
        <v> </v>
      </c>
    </row>
    <row r="314" spans="1:13" s="214" customFormat="1" ht="15">
      <c r="A314" s="218"/>
      <c r="B314" s="217"/>
      <c r="C314" s="218"/>
      <c r="D314" s="217"/>
      <c r="F314" s="220"/>
      <c r="H314" s="221"/>
      <c r="I314" s="222"/>
      <c r="K314" s="223"/>
      <c r="L314" s="223"/>
      <c r="M314" s="224" t="str">
        <f t="shared" si="4"/>
        <v> </v>
      </c>
    </row>
    <row r="315" spans="1:13" s="214" customFormat="1" ht="15">
      <c r="A315" s="218"/>
      <c r="B315" s="217"/>
      <c r="C315" s="218"/>
      <c r="D315" s="217"/>
      <c r="F315" s="220"/>
      <c r="H315" s="221"/>
      <c r="I315" s="222"/>
      <c r="K315" s="223"/>
      <c r="L315" s="223"/>
      <c r="M315" s="224" t="str">
        <f t="shared" si="4"/>
        <v> </v>
      </c>
    </row>
    <row r="316" spans="1:13" s="214" customFormat="1" ht="15">
      <c r="A316" s="218"/>
      <c r="B316" s="217"/>
      <c r="C316" s="218"/>
      <c r="D316" s="217"/>
      <c r="F316" s="220"/>
      <c r="H316" s="221"/>
      <c r="I316" s="222"/>
      <c r="K316" s="223"/>
      <c r="L316" s="223"/>
      <c r="M316" s="224" t="str">
        <f t="shared" si="4"/>
        <v> </v>
      </c>
    </row>
    <row r="317" spans="1:13" s="214" customFormat="1" ht="15">
      <c r="A317" s="218"/>
      <c r="B317" s="217"/>
      <c r="C317" s="218"/>
      <c r="D317" s="217"/>
      <c r="F317" s="220"/>
      <c r="H317" s="221"/>
      <c r="I317" s="222"/>
      <c r="K317" s="223"/>
      <c r="L317" s="223"/>
      <c r="M317" s="224" t="str">
        <f t="shared" si="4"/>
        <v> </v>
      </c>
    </row>
    <row r="318" spans="1:13" s="214" customFormat="1" ht="15">
      <c r="A318" s="218"/>
      <c r="B318" s="217"/>
      <c r="C318" s="218"/>
      <c r="D318" s="217"/>
      <c r="F318" s="220"/>
      <c r="H318" s="221"/>
      <c r="I318" s="222"/>
      <c r="K318" s="223"/>
      <c r="L318" s="223"/>
      <c r="M318" s="224" t="str">
        <f t="shared" si="4"/>
        <v> </v>
      </c>
    </row>
    <row r="319" spans="1:13" s="214" customFormat="1" ht="15">
      <c r="A319" s="218"/>
      <c r="B319" s="217"/>
      <c r="C319" s="218"/>
      <c r="D319" s="217"/>
      <c r="F319" s="220"/>
      <c r="H319" s="221"/>
      <c r="I319" s="222"/>
      <c r="K319" s="223"/>
      <c r="L319" s="223"/>
      <c r="M319" s="224" t="str">
        <f t="shared" si="4"/>
        <v> </v>
      </c>
    </row>
    <row r="320" spans="1:13" s="214" customFormat="1" ht="15">
      <c r="A320" s="218"/>
      <c r="B320" s="217"/>
      <c r="C320" s="218"/>
      <c r="D320" s="217"/>
      <c r="F320" s="220"/>
      <c r="H320" s="221"/>
      <c r="I320" s="222"/>
      <c r="K320" s="223"/>
      <c r="L320" s="223"/>
      <c r="M320" s="224" t="str">
        <f t="shared" si="4"/>
        <v> </v>
      </c>
    </row>
    <row r="321" spans="1:13" s="214" customFormat="1" ht="15">
      <c r="A321" s="218"/>
      <c r="B321" s="217"/>
      <c r="C321" s="218"/>
      <c r="D321" s="217"/>
      <c r="F321" s="220"/>
      <c r="H321" s="221"/>
      <c r="I321" s="222"/>
      <c r="K321" s="223"/>
      <c r="L321" s="223"/>
      <c r="M321" s="224" t="str">
        <f t="shared" si="4"/>
        <v> </v>
      </c>
    </row>
    <row r="322" spans="1:13" s="214" customFormat="1" ht="15">
      <c r="A322" s="218"/>
      <c r="B322" s="217"/>
      <c r="C322" s="218"/>
      <c r="D322" s="217"/>
      <c r="F322" s="220"/>
      <c r="H322" s="221"/>
      <c r="I322" s="222"/>
      <c r="K322" s="223"/>
      <c r="L322" s="223"/>
      <c r="M322" s="224" t="str">
        <f t="shared" si="4"/>
        <v> </v>
      </c>
    </row>
    <row r="323" spans="1:13" s="214" customFormat="1" ht="15">
      <c r="A323" s="218"/>
      <c r="B323" s="217"/>
      <c r="C323" s="218"/>
      <c r="D323" s="217"/>
      <c r="F323" s="220"/>
      <c r="H323" s="221"/>
      <c r="I323" s="222"/>
      <c r="K323" s="223"/>
      <c r="L323" s="223"/>
      <c r="M323" s="224" t="str">
        <f t="shared" si="4"/>
        <v> </v>
      </c>
    </row>
    <row r="324" spans="1:13" s="214" customFormat="1" ht="15">
      <c r="A324" s="218"/>
      <c r="B324" s="217"/>
      <c r="C324" s="218"/>
      <c r="D324" s="217"/>
      <c r="F324" s="220"/>
      <c r="H324" s="221"/>
      <c r="I324" s="222"/>
      <c r="K324" s="223"/>
      <c r="L324" s="223"/>
      <c r="M324" s="224" t="str">
        <f t="shared" si="4"/>
        <v> </v>
      </c>
    </row>
    <row r="325" spans="1:13" s="214" customFormat="1" ht="15">
      <c r="A325" s="218"/>
      <c r="B325" s="217"/>
      <c r="C325" s="218"/>
      <c r="D325" s="217"/>
      <c r="F325" s="220"/>
      <c r="H325" s="221"/>
      <c r="I325" s="222"/>
      <c r="K325" s="223"/>
      <c r="L325" s="223"/>
      <c r="M325" s="224" t="str">
        <f t="shared" si="4"/>
        <v> </v>
      </c>
    </row>
    <row r="326" spans="1:13" s="214" customFormat="1" ht="15">
      <c r="A326" s="218"/>
      <c r="B326" s="217"/>
      <c r="C326" s="218"/>
      <c r="D326" s="217"/>
      <c r="F326" s="220"/>
      <c r="H326" s="221"/>
      <c r="I326" s="222"/>
      <c r="K326" s="223"/>
      <c r="L326" s="223"/>
      <c r="M326" s="224" t="str">
        <f t="shared" si="4"/>
        <v> </v>
      </c>
    </row>
    <row r="327" spans="1:13" s="214" customFormat="1" ht="15">
      <c r="A327" s="218"/>
      <c r="B327" s="217"/>
      <c r="C327" s="218"/>
      <c r="D327" s="217"/>
      <c r="F327" s="220"/>
      <c r="H327" s="221"/>
      <c r="I327" s="222"/>
      <c r="K327" s="223"/>
      <c r="L327" s="223"/>
      <c r="M327" s="224" t="str">
        <f t="shared" si="4"/>
        <v> </v>
      </c>
    </row>
    <row r="328" spans="1:13" s="214" customFormat="1" ht="15">
      <c r="A328" s="218"/>
      <c r="B328" s="217"/>
      <c r="C328" s="218"/>
      <c r="D328" s="217"/>
      <c r="F328" s="220"/>
      <c r="H328" s="221"/>
      <c r="I328" s="222"/>
      <c r="K328" s="223"/>
      <c r="L328" s="223"/>
      <c r="M328" s="224" t="str">
        <f t="shared" si="4"/>
        <v> </v>
      </c>
    </row>
    <row r="329" spans="1:13" s="214" customFormat="1" ht="15">
      <c r="A329" s="218"/>
      <c r="B329" s="217"/>
      <c r="C329" s="218"/>
      <c r="D329" s="217"/>
      <c r="F329" s="220"/>
      <c r="H329" s="221"/>
      <c r="I329" s="222"/>
      <c r="K329" s="223"/>
      <c r="L329" s="223"/>
      <c r="M329" s="224" t="str">
        <f t="shared" si="4"/>
        <v> </v>
      </c>
    </row>
    <row r="330" spans="1:13" s="214" customFormat="1" ht="15">
      <c r="A330" s="218"/>
      <c r="B330" s="217"/>
      <c r="C330" s="218"/>
      <c r="D330" s="217"/>
      <c r="F330" s="220"/>
      <c r="H330" s="221"/>
      <c r="I330" s="222"/>
      <c r="K330" s="223"/>
      <c r="L330" s="223"/>
      <c r="M330" s="224" t="str">
        <f t="shared" si="4"/>
        <v> </v>
      </c>
    </row>
    <row r="331" spans="1:13" s="214" customFormat="1" ht="15">
      <c r="A331" s="218"/>
      <c r="B331" s="217"/>
      <c r="C331" s="218"/>
      <c r="D331" s="217"/>
      <c r="F331" s="220"/>
      <c r="H331" s="221"/>
      <c r="I331" s="222"/>
      <c r="K331" s="223"/>
      <c r="L331" s="223"/>
      <c r="M331" s="224" t="str">
        <f t="shared" si="4"/>
        <v> </v>
      </c>
    </row>
    <row r="332" spans="1:13" s="214" customFormat="1" ht="15">
      <c r="A332" s="218"/>
      <c r="B332" s="217"/>
      <c r="C332" s="218"/>
      <c r="D332" s="217"/>
      <c r="F332" s="220"/>
      <c r="H332" s="221"/>
      <c r="I332" s="222"/>
      <c r="K332" s="223"/>
      <c r="L332" s="223"/>
      <c r="M332" s="224" t="str">
        <f t="shared" si="4"/>
        <v> </v>
      </c>
    </row>
    <row r="333" spans="1:13" s="214" customFormat="1" ht="15">
      <c r="A333" s="218"/>
      <c r="B333" s="217"/>
      <c r="C333" s="218"/>
      <c r="D333" s="217"/>
      <c r="F333" s="220"/>
      <c r="H333" s="221"/>
      <c r="I333" s="222"/>
      <c r="K333" s="223"/>
      <c r="L333" s="223"/>
      <c r="M333" s="224" t="str">
        <f t="shared" si="4"/>
        <v> </v>
      </c>
    </row>
    <row r="334" spans="1:13" s="214" customFormat="1" ht="15">
      <c r="A334" s="218"/>
      <c r="B334" s="217"/>
      <c r="C334" s="218"/>
      <c r="D334" s="217"/>
      <c r="F334" s="220"/>
      <c r="H334" s="221"/>
      <c r="I334" s="222"/>
      <c r="K334" s="223"/>
      <c r="L334" s="223"/>
      <c r="M334" s="224" t="str">
        <f t="shared" si="4"/>
        <v> </v>
      </c>
    </row>
    <row r="335" spans="1:13" s="214" customFormat="1" ht="15">
      <c r="A335" s="218"/>
      <c r="B335" s="217"/>
      <c r="C335" s="218"/>
      <c r="D335" s="217"/>
      <c r="F335" s="220"/>
      <c r="H335" s="221"/>
      <c r="I335" s="222"/>
      <c r="K335" s="223"/>
      <c r="L335" s="223"/>
      <c r="M335" s="224" t="str">
        <f t="shared" si="4"/>
        <v> </v>
      </c>
    </row>
    <row r="336" spans="1:13" s="214" customFormat="1" ht="15">
      <c r="A336" s="218"/>
      <c r="B336" s="217"/>
      <c r="C336" s="218"/>
      <c r="D336" s="217"/>
      <c r="F336" s="220"/>
      <c r="H336" s="221"/>
      <c r="I336" s="222"/>
      <c r="K336" s="223"/>
      <c r="L336" s="223"/>
      <c r="M336" s="224" t="str">
        <f t="shared" si="4"/>
        <v> </v>
      </c>
    </row>
    <row r="337" spans="1:13" s="214" customFormat="1" ht="15">
      <c r="A337" s="218"/>
      <c r="B337" s="217"/>
      <c r="C337" s="218"/>
      <c r="D337" s="217"/>
      <c r="F337" s="220"/>
      <c r="H337" s="221"/>
      <c r="I337" s="222"/>
      <c r="K337" s="223"/>
      <c r="L337" s="223"/>
      <c r="M337" s="224" t="str">
        <f aca="true" t="shared" si="5" ref="M337:M400">IF(AND(I337&gt;0,K337&gt;0),ROUND(I337*K337,0)," ")</f>
        <v> </v>
      </c>
    </row>
    <row r="338" spans="1:13" s="214" customFormat="1" ht="15">
      <c r="A338" s="218"/>
      <c r="B338" s="217"/>
      <c r="C338" s="218"/>
      <c r="D338" s="217"/>
      <c r="F338" s="220"/>
      <c r="H338" s="221"/>
      <c r="I338" s="222"/>
      <c r="K338" s="223"/>
      <c r="L338" s="223"/>
      <c r="M338" s="224" t="str">
        <f t="shared" si="5"/>
        <v> </v>
      </c>
    </row>
    <row r="339" spans="1:13" s="214" customFormat="1" ht="15">
      <c r="A339" s="218"/>
      <c r="B339" s="217"/>
      <c r="C339" s="218"/>
      <c r="D339" s="217"/>
      <c r="F339" s="220"/>
      <c r="H339" s="221"/>
      <c r="I339" s="222"/>
      <c r="K339" s="223"/>
      <c r="L339" s="223"/>
      <c r="M339" s="224" t="str">
        <f t="shared" si="5"/>
        <v> </v>
      </c>
    </row>
    <row r="340" spans="1:13" s="214" customFormat="1" ht="15">
      <c r="A340" s="218"/>
      <c r="B340" s="217"/>
      <c r="C340" s="218"/>
      <c r="D340" s="217"/>
      <c r="F340" s="220"/>
      <c r="H340" s="221"/>
      <c r="I340" s="222"/>
      <c r="K340" s="223"/>
      <c r="L340" s="223"/>
      <c r="M340" s="224" t="str">
        <f t="shared" si="5"/>
        <v> </v>
      </c>
    </row>
    <row r="341" spans="1:13" s="214" customFormat="1" ht="15">
      <c r="A341" s="218"/>
      <c r="B341" s="217"/>
      <c r="C341" s="218"/>
      <c r="D341" s="217"/>
      <c r="F341" s="220"/>
      <c r="H341" s="221"/>
      <c r="I341" s="222"/>
      <c r="K341" s="223"/>
      <c r="L341" s="223"/>
      <c r="M341" s="224" t="str">
        <f t="shared" si="5"/>
        <v> </v>
      </c>
    </row>
    <row r="342" spans="1:13" s="214" customFormat="1" ht="15">
      <c r="A342" s="218"/>
      <c r="B342" s="217"/>
      <c r="C342" s="218"/>
      <c r="D342" s="217"/>
      <c r="F342" s="220"/>
      <c r="H342" s="221"/>
      <c r="I342" s="222"/>
      <c r="K342" s="223"/>
      <c r="L342" s="223"/>
      <c r="M342" s="224" t="str">
        <f t="shared" si="5"/>
        <v> </v>
      </c>
    </row>
    <row r="343" spans="1:13" s="214" customFormat="1" ht="15">
      <c r="A343" s="218"/>
      <c r="B343" s="217"/>
      <c r="C343" s="218"/>
      <c r="D343" s="217"/>
      <c r="F343" s="220"/>
      <c r="H343" s="221"/>
      <c r="I343" s="222"/>
      <c r="K343" s="223"/>
      <c r="L343" s="223"/>
      <c r="M343" s="224" t="str">
        <f t="shared" si="5"/>
        <v> </v>
      </c>
    </row>
    <row r="344" spans="1:13" s="214" customFormat="1" ht="15">
      <c r="A344" s="218"/>
      <c r="B344" s="217"/>
      <c r="C344" s="218"/>
      <c r="D344" s="217"/>
      <c r="F344" s="220"/>
      <c r="H344" s="221"/>
      <c r="I344" s="222"/>
      <c r="K344" s="223"/>
      <c r="L344" s="223"/>
      <c r="M344" s="224" t="str">
        <f t="shared" si="5"/>
        <v> </v>
      </c>
    </row>
    <row r="345" spans="1:13" s="214" customFormat="1" ht="15">
      <c r="A345" s="218"/>
      <c r="B345" s="217"/>
      <c r="C345" s="218"/>
      <c r="D345" s="217"/>
      <c r="F345" s="220"/>
      <c r="H345" s="221"/>
      <c r="I345" s="222"/>
      <c r="K345" s="223"/>
      <c r="L345" s="223"/>
      <c r="M345" s="224" t="str">
        <f t="shared" si="5"/>
        <v> </v>
      </c>
    </row>
    <row r="346" spans="1:13" s="214" customFormat="1" ht="15">
      <c r="A346" s="218"/>
      <c r="B346" s="217"/>
      <c r="C346" s="218"/>
      <c r="D346" s="217"/>
      <c r="F346" s="220"/>
      <c r="H346" s="221"/>
      <c r="I346" s="222"/>
      <c r="K346" s="223"/>
      <c r="L346" s="223"/>
      <c r="M346" s="224" t="str">
        <f t="shared" si="5"/>
        <v> </v>
      </c>
    </row>
    <row r="347" spans="1:13" s="214" customFormat="1" ht="15">
      <c r="A347" s="218"/>
      <c r="B347" s="217"/>
      <c r="C347" s="218"/>
      <c r="D347" s="217"/>
      <c r="F347" s="220"/>
      <c r="H347" s="221"/>
      <c r="I347" s="222"/>
      <c r="K347" s="223"/>
      <c r="L347" s="223"/>
      <c r="M347" s="224" t="str">
        <f t="shared" si="5"/>
        <v> </v>
      </c>
    </row>
    <row r="348" spans="1:13" s="214" customFormat="1" ht="15">
      <c r="A348" s="218"/>
      <c r="B348" s="217"/>
      <c r="C348" s="218"/>
      <c r="D348" s="217"/>
      <c r="F348" s="220"/>
      <c r="H348" s="221"/>
      <c r="I348" s="222"/>
      <c r="K348" s="223"/>
      <c r="L348" s="223"/>
      <c r="M348" s="224" t="str">
        <f t="shared" si="5"/>
        <v> </v>
      </c>
    </row>
    <row r="349" spans="1:13" s="214" customFormat="1" ht="15">
      <c r="A349" s="218"/>
      <c r="B349" s="217"/>
      <c r="C349" s="218"/>
      <c r="D349" s="217"/>
      <c r="F349" s="220"/>
      <c r="H349" s="221"/>
      <c r="I349" s="222"/>
      <c r="K349" s="223"/>
      <c r="L349" s="223"/>
      <c r="M349" s="224" t="str">
        <f t="shared" si="5"/>
        <v> </v>
      </c>
    </row>
    <row r="350" spans="1:13" s="214" customFormat="1" ht="15">
      <c r="A350" s="218"/>
      <c r="B350" s="217"/>
      <c r="C350" s="218"/>
      <c r="D350" s="217"/>
      <c r="F350" s="220"/>
      <c r="H350" s="221"/>
      <c r="I350" s="222"/>
      <c r="K350" s="223"/>
      <c r="L350" s="223"/>
      <c r="M350" s="224" t="str">
        <f t="shared" si="5"/>
        <v> </v>
      </c>
    </row>
    <row r="351" spans="1:13" s="214" customFormat="1" ht="15">
      <c r="A351" s="218"/>
      <c r="B351" s="217"/>
      <c r="C351" s="218"/>
      <c r="D351" s="217"/>
      <c r="F351" s="220"/>
      <c r="H351" s="221"/>
      <c r="I351" s="222"/>
      <c r="K351" s="223"/>
      <c r="L351" s="223"/>
      <c r="M351" s="224" t="str">
        <f t="shared" si="5"/>
        <v> </v>
      </c>
    </row>
    <row r="352" spans="1:13" s="214" customFormat="1" ht="15">
      <c r="A352" s="218"/>
      <c r="B352" s="217"/>
      <c r="C352" s="218"/>
      <c r="D352" s="217"/>
      <c r="F352" s="220"/>
      <c r="H352" s="221"/>
      <c r="I352" s="222"/>
      <c r="K352" s="223"/>
      <c r="L352" s="223"/>
      <c r="M352" s="224" t="str">
        <f t="shared" si="5"/>
        <v> </v>
      </c>
    </row>
    <row r="353" spans="1:13" s="214" customFormat="1" ht="15">
      <c r="A353" s="218"/>
      <c r="B353" s="217"/>
      <c r="C353" s="218"/>
      <c r="D353" s="217"/>
      <c r="F353" s="220"/>
      <c r="H353" s="221"/>
      <c r="I353" s="222"/>
      <c r="K353" s="223"/>
      <c r="L353" s="223"/>
      <c r="M353" s="224" t="str">
        <f t="shared" si="5"/>
        <v> </v>
      </c>
    </row>
    <row r="354" spans="1:13" s="214" customFormat="1" ht="15">
      <c r="A354" s="218"/>
      <c r="B354" s="217"/>
      <c r="C354" s="218"/>
      <c r="D354" s="217"/>
      <c r="F354" s="220"/>
      <c r="H354" s="221"/>
      <c r="I354" s="222"/>
      <c r="K354" s="223"/>
      <c r="L354" s="223"/>
      <c r="M354" s="224" t="str">
        <f t="shared" si="5"/>
        <v> </v>
      </c>
    </row>
    <row r="355" spans="1:13" s="214" customFormat="1" ht="15">
      <c r="A355" s="218"/>
      <c r="B355" s="217"/>
      <c r="C355" s="218"/>
      <c r="D355" s="217"/>
      <c r="F355" s="220"/>
      <c r="H355" s="221"/>
      <c r="I355" s="222"/>
      <c r="K355" s="223"/>
      <c r="L355" s="223"/>
      <c r="M355" s="224" t="str">
        <f t="shared" si="5"/>
        <v> </v>
      </c>
    </row>
    <row r="356" spans="1:13" s="214" customFormat="1" ht="15">
      <c r="A356" s="218"/>
      <c r="B356" s="217"/>
      <c r="C356" s="218"/>
      <c r="D356" s="217"/>
      <c r="F356" s="220"/>
      <c r="H356" s="221"/>
      <c r="I356" s="222"/>
      <c r="K356" s="223"/>
      <c r="L356" s="223"/>
      <c r="M356" s="224" t="str">
        <f t="shared" si="5"/>
        <v> </v>
      </c>
    </row>
    <row r="357" spans="1:13" s="214" customFormat="1" ht="15">
      <c r="A357" s="218"/>
      <c r="B357" s="217"/>
      <c r="C357" s="218"/>
      <c r="D357" s="217"/>
      <c r="F357" s="220"/>
      <c r="H357" s="221"/>
      <c r="I357" s="222"/>
      <c r="K357" s="223"/>
      <c r="L357" s="223"/>
      <c r="M357" s="224" t="str">
        <f t="shared" si="5"/>
        <v> </v>
      </c>
    </row>
    <row r="358" spans="1:13" s="214" customFormat="1" ht="15">
      <c r="A358" s="218"/>
      <c r="B358" s="217"/>
      <c r="C358" s="218"/>
      <c r="D358" s="217"/>
      <c r="F358" s="220"/>
      <c r="H358" s="221"/>
      <c r="I358" s="222"/>
      <c r="K358" s="223"/>
      <c r="L358" s="223"/>
      <c r="M358" s="224" t="str">
        <f t="shared" si="5"/>
        <v> </v>
      </c>
    </row>
    <row r="359" spans="1:13" s="214" customFormat="1" ht="15">
      <c r="A359" s="218"/>
      <c r="B359" s="217"/>
      <c r="C359" s="218"/>
      <c r="D359" s="217"/>
      <c r="F359" s="220"/>
      <c r="H359" s="221"/>
      <c r="I359" s="222"/>
      <c r="K359" s="223"/>
      <c r="L359" s="223"/>
      <c r="M359" s="224" t="str">
        <f t="shared" si="5"/>
        <v> </v>
      </c>
    </row>
    <row r="360" spans="1:13" s="214" customFormat="1" ht="15">
      <c r="A360" s="218"/>
      <c r="B360" s="217"/>
      <c r="C360" s="218"/>
      <c r="D360" s="217"/>
      <c r="F360" s="220"/>
      <c r="H360" s="221"/>
      <c r="I360" s="222"/>
      <c r="K360" s="223"/>
      <c r="L360" s="223"/>
      <c r="M360" s="224" t="str">
        <f t="shared" si="5"/>
        <v> </v>
      </c>
    </row>
    <row r="361" spans="1:13" s="214" customFormat="1" ht="15">
      <c r="A361" s="218"/>
      <c r="B361" s="217"/>
      <c r="C361" s="218"/>
      <c r="D361" s="217"/>
      <c r="F361" s="220"/>
      <c r="H361" s="221"/>
      <c r="I361" s="222"/>
      <c r="K361" s="223"/>
      <c r="L361" s="223"/>
      <c r="M361" s="224" t="str">
        <f t="shared" si="5"/>
        <v> </v>
      </c>
    </row>
    <row r="362" spans="1:13" s="214" customFormat="1" ht="15">
      <c r="A362" s="218"/>
      <c r="B362" s="217"/>
      <c r="C362" s="218"/>
      <c r="D362" s="217"/>
      <c r="F362" s="220"/>
      <c r="H362" s="221"/>
      <c r="I362" s="222"/>
      <c r="K362" s="223"/>
      <c r="L362" s="223"/>
      <c r="M362" s="224" t="str">
        <f t="shared" si="5"/>
        <v> </v>
      </c>
    </row>
    <row r="363" spans="1:13" s="214" customFormat="1" ht="15">
      <c r="A363" s="218"/>
      <c r="B363" s="217"/>
      <c r="C363" s="218"/>
      <c r="D363" s="217"/>
      <c r="F363" s="220"/>
      <c r="H363" s="221"/>
      <c r="I363" s="222"/>
      <c r="K363" s="223"/>
      <c r="L363" s="223"/>
      <c r="M363" s="224" t="str">
        <f t="shared" si="5"/>
        <v> </v>
      </c>
    </row>
    <row r="364" spans="1:13" s="214" customFormat="1" ht="15">
      <c r="A364" s="218"/>
      <c r="B364" s="217"/>
      <c r="C364" s="218"/>
      <c r="D364" s="217"/>
      <c r="F364" s="220"/>
      <c r="H364" s="221"/>
      <c r="I364" s="222"/>
      <c r="K364" s="223"/>
      <c r="L364" s="223"/>
      <c r="M364" s="224" t="str">
        <f t="shared" si="5"/>
        <v> </v>
      </c>
    </row>
    <row r="365" spans="1:13" s="214" customFormat="1" ht="15">
      <c r="A365" s="218"/>
      <c r="B365" s="217"/>
      <c r="C365" s="218"/>
      <c r="D365" s="217"/>
      <c r="F365" s="220"/>
      <c r="H365" s="221"/>
      <c r="I365" s="222"/>
      <c r="K365" s="223"/>
      <c r="L365" s="223"/>
      <c r="M365" s="224" t="str">
        <f t="shared" si="5"/>
        <v> </v>
      </c>
    </row>
    <row r="366" spans="1:13" s="214" customFormat="1" ht="15">
      <c r="A366" s="218"/>
      <c r="B366" s="217"/>
      <c r="C366" s="218"/>
      <c r="D366" s="217"/>
      <c r="F366" s="220"/>
      <c r="H366" s="221"/>
      <c r="I366" s="222"/>
      <c r="K366" s="223"/>
      <c r="L366" s="223"/>
      <c r="M366" s="224" t="str">
        <f t="shared" si="5"/>
        <v> </v>
      </c>
    </row>
    <row r="367" spans="1:13" s="214" customFormat="1" ht="15">
      <c r="A367" s="218"/>
      <c r="B367" s="217"/>
      <c r="C367" s="218"/>
      <c r="D367" s="217"/>
      <c r="F367" s="220"/>
      <c r="H367" s="221"/>
      <c r="I367" s="222"/>
      <c r="K367" s="223"/>
      <c r="L367" s="223"/>
      <c r="M367" s="224" t="str">
        <f t="shared" si="5"/>
        <v> </v>
      </c>
    </row>
    <row r="368" spans="1:13" s="214" customFormat="1" ht="15">
      <c r="A368" s="218"/>
      <c r="B368" s="217"/>
      <c r="C368" s="218"/>
      <c r="D368" s="217"/>
      <c r="F368" s="220"/>
      <c r="H368" s="221"/>
      <c r="I368" s="222"/>
      <c r="K368" s="223"/>
      <c r="L368" s="223"/>
      <c r="M368" s="224" t="str">
        <f t="shared" si="5"/>
        <v> </v>
      </c>
    </row>
    <row r="369" spans="1:13" s="214" customFormat="1" ht="15">
      <c r="A369" s="218"/>
      <c r="B369" s="217"/>
      <c r="C369" s="218"/>
      <c r="D369" s="217"/>
      <c r="F369" s="220"/>
      <c r="H369" s="221"/>
      <c r="I369" s="222"/>
      <c r="K369" s="223"/>
      <c r="L369" s="223"/>
      <c r="M369" s="224" t="str">
        <f t="shared" si="5"/>
        <v> </v>
      </c>
    </row>
    <row r="370" spans="1:13" s="214" customFormat="1" ht="15">
      <c r="A370" s="218"/>
      <c r="B370" s="217"/>
      <c r="C370" s="218"/>
      <c r="D370" s="217"/>
      <c r="F370" s="220"/>
      <c r="H370" s="221"/>
      <c r="I370" s="222"/>
      <c r="K370" s="223"/>
      <c r="L370" s="223"/>
      <c r="M370" s="224" t="str">
        <f t="shared" si="5"/>
        <v> </v>
      </c>
    </row>
    <row r="371" spans="1:13" s="214" customFormat="1" ht="15">
      <c r="A371" s="218"/>
      <c r="B371" s="217"/>
      <c r="C371" s="218"/>
      <c r="D371" s="217"/>
      <c r="F371" s="220"/>
      <c r="H371" s="221"/>
      <c r="I371" s="222"/>
      <c r="K371" s="223"/>
      <c r="L371" s="223"/>
      <c r="M371" s="224" t="str">
        <f t="shared" si="5"/>
        <v> </v>
      </c>
    </row>
    <row r="372" spans="1:13" s="214" customFormat="1" ht="15">
      <c r="A372" s="218"/>
      <c r="B372" s="217"/>
      <c r="C372" s="218"/>
      <c r="D372" s="217"/>
      <c r="F372" s="220"/>
      <c r="H372" s="221"/>
      <c r="I372" s="222"/>
      <c r="K372" s="223"/>
      <c r="L372" s="223"/>
      <c r="M372" s="224" t="str">
        <f t="shared" si="5"/>
        <v> </v>
      </c>
    </row>
    <row r="373" spans="1:13" s="214" customFormat="1" ht="15">
      <c r="A373" s="218"/>
      <c r="B373" s="217"/>
      <c r="C373" s="218"/>
      <c r="D373" s="217"/>
      <c r="F373" s="220"/>
      <c r="H373" s="221"/>
      <c r="I373" s="222"/>
      <c r="K373" s="223"/>
      <c r="L373" s="223"/>
      <c r="M373" s="224" t="str">
        <f t="shared" si="5"/>
        <v> </v>
      </c>
    </row>
    <row r="374" spans="1:13" s="214" customFormat="1" ht="15">
      <c r="A374" s="218"/>
      <c r="B374" s="217"/>
      <c r="C374" s="218"/>
      <c r="D374" s="217"/>
      <c r="F374" s="220"/>
      <c r="H374" s="221"/>
      <c r="I374" s="222"/>
      <c r="K374" s="223"/>
      <c r="L374" s="223"/>
      <c r="M374" s="224" t="str">
        <f t="shared" si="5"/>
        <v> </v>
      </c>
    </row>
    <row r="375" spans="1:13" s="214" customFormat="1" ht="15">
      <c r="A375" s="218"/>
      <c r="B375" s="217"/>
      <c r="C375" s="218"/>
      <c r="D375" s="217"/>
      <c r="F375" s="220"/>
      <c r="H375" s="221"/>
      <c r="I375" s="222"/>
      <c r="K375" s="223"/>
      <c r="L375" s="223"/>
      <c r="M375" s="224" t="str">
        <f t="shared" si="5"/>
        <v> </v>
      </c>
    </row>
    <row r="376" spans="1:13" s="214" customFormat="1" ht="15">
      <c r="A376" s="218"/>
      <c r="B376" s="217"/>
      <c r="C376" s="218"/>
      <c r="D376" s="217"/>
      <c r="F376" s="220"/>
      <c r="H376" s="221"/>
      <c r="I376" s="222"/>
      <c r="K376" s="223"/>
      <c r="L376" s="223"/>
      <c r="M376" s="224" t="str">
        <f t="shared" si="5"/>
        <v> </v>
      </c>
    </row>
    <row r="377" spans="1:13" s="214" customFormat="1" ht="15">
      <c r="A377" s="218"/>
      <c r="B377" s="217"/>
      <c r="C377" s="218"/>
      <c r="D377" s="217"/>
      <c r="F377" s="220"/>
      <c r="H377" s="221"/>
      <c r="I377" s="222"/>
      <c r="K377" s="223"/>
      <c r="L377" s="223"/>
      <c r="M377" s="224" t="str">
        <f t="shared" si="5"/>
        <v> </v>
      </c>
    </row>
    <row r="378" spans="1:13" s="214" customFormat="1" ht="15">
      <c r="A378" s="218"/>
      <c r="B378" s="217"/>
      <c r="C378" s="218"/>
      <c r="D378" s="217"/>
      <c r="F378" s="220"/>
      <c r="H378" s="221"/>
      <c r="I378" s="222"/>
      <c r="K378" s="223"/>
      <c r="L378" s="223"/>
      <c r="M378" s="224" t="str">
        <f t="shared" si="5"/>
        <v> </v>
      </c>
    </row>
    <row r="379" spans="1:13" s="214" customFormat="1" ht="15">
      <c r="A379" s="218"/>
      <c r="B379" s="217"/>
      <c r="C379" s="218"/>
      <c r="D379" s="217"/>
      <c r="F379" s="220"/>
      <c r="H379" s="221"/>
      <c r="I379" s="222"/>
      <c r="K379" s="223"/>
      <c r="L379" s="223"/>
      <c r="M379" s="224" t="str">
        <f t="shared" si="5"/>
        <v> </v>
      </c>
    </row>
    <row r="380" spans="1:13" s="214" customFormat="1" ht="15">
      <c r="A380" s="218"/>
      <c r="B380" s="217"/>
      <c r="C380" s="218"/>
      <c r="D380" s="217"/>
      <c r="F380" s="220"/>
      <c r="H380" s="221"/>
      <c r="I380" s="222"/>
      <c r="K380" s="223"/>
      <c r="L380" s="223"/>
      <c r="M380" s="224" t="str">
        <f t="shared" si="5"/>
        <v> </v>
      </c>
    </row>
    <row r="381" spans="1:13" s="214" customFormat="1" ht="15">
      <c r="A381" s="218"/>
      <c r="B381" s="217"/>
      <c r="C381" s="218"/>
      <c r="D381" s="217"/>
      <c r="F381" s="220"/>
      <c r="H381" s="221"/>
      <c r="I381" s="222"/>
      <c r="K381" s="223"/>
      <c r="L381" s="223"/>
      <c r="M381" s="224" t="str">
        <f t="shared" si="5"/>
        <v> </v>
      </c>
    </row>
    <row r="382" spans="1:13" s="214" customFormat="1" ht="15">
      <c r="A382" s="218"/>
      <c r="B382" s="217"/>
      <c r="C382" s="218"/>
      <c r="D382" s="217"/>
      <c r="F382" s="220"/>
      <c r="H382" s="221"/>
      <c r="I382" s="222"/>
      <c r="K382" s="223"/>
      <c r="L382" s="223"/>
      <c r="M382" s="224" t="str">
        <f t="shared" si="5"/>
        <v> </v>
      </c>
    </row>
    <row r="383" spans="1:13" s="214" customFormat="1" ht="15">
      <c r="A383" s="218"/>
      <c r="B383" s="217"/>
      <c r="C383" s="218"/>
      <c r="D383" s="217"/>
      <c r="F383" s="220"/>
      <c r="H383" s="221"/>
      <c r="I383" s="222"/>
      <c r="K383" s="223"/>
      <c r="L383" s="223"/>
      <c r="M383" s="224" t="str">
        <f t="shared" si="5"/>
        <v> </v>
      </c>
    </row>
    <row r="384" spans="1:13" s="214" customFormat="1" ht="15">
      <c r="A384" s="218"/>
      <c r="B384" s="217"/>
      <c r="C384" s="218"/>
      <c r="D384" s="217"/>
      <c r="F384" s="220"/>
      <c r="H384" s="221"/>
      <c r="I384" s="222"/>
      <c r="K384" s="223"/>
      <c r="L384" s="223"/>
      <c r="M384" s="224" t="str">
        <f t="shared" si="5"/>
        <v> </v>
      </c>
    </row>
    <row r="385" spans="1:13" s="214" customFormat="1" ht="15">
      <c r="A385" s="218"/>
      <c r="B385" s="217"/>
      <c r="C385" s="218"/>
      <c r="D385" s="217"/>
      <c r="F385" s="220"/>
      <c r="H385" s="221"/>
      <c r="I385" s="222"/>
      <c r="K385" s="223"/>
      <c r="L385" s="223"/>
      <c r="M385" s="224" t="str">
        <f t="shared" si="5"/>
        <v> </v>
      </c>
    </row>
    <row r="386" spans="1:13" s="214" customFormat="1" ht="15">
      <c r="A386" s="218"/>
      <c r="B386" s="217"/>
      <c r="C386" s="218"/>
      <c r="D386" s="217"/>
      <c r="F386" s="220"/>
      <c r="H386" s="221"/>
      <c r="I386" s="222"/>
      <c r="K386" s="223"/>
      <c r="L386" s="223"/>
      <c r="M386" s="224" t="str">
        <f t="shared" si="5"/>
        <v> </v>
      </c>
    </row>
    <row r="387" spans="1:13" s="214" customFormat="1" ht="15">
      <c r="A387" s="218"/>
      <c r="B387" s="217"/>
      <c r="C387" s="218"/>
      <c r="D387" s="217"/>
      <c r="F387" s="220"/>
      <c r="H387" s="221"/>
      <c r="I387" s="222"/>
      <c r="K387" s="223"/>
      <c r="L387" s="223"/>
      <c r="M387" s="224" t="str">
        <f t="shared" si="5"/>
        <v> </v>
      </c>
    </row>
    <row r="388" spans="1:13" s="214" customFormat="1" ht="15">
      <c r="A388" s="218"/>
      <c r="B388" s="217"/>
      <c r="C388" s="218"/>
      <c r="D388" s="217"/>
      <c r="F388" s="220"/>
      <c r="H388" s="221"/>
      <c r="I388" s="222"/>
      <c r="K388" s="223"/>
      <c r="L388" s="223"/>
      <c r="M388" s="224" t="str">
        <f t="shared" si="5"/>
        <v> </v>
      </c>
    </row>
    <row r="389" spans="1:13" s="214" customFormat="1" ht="15">
      <c r="A389" s="218"/>
      <c r="B389" s="217"/>
      <c r="C389" s="218"/>
      <c r="D389" s="217"/>
      <c r="F389" s="220"/>
      <c r="H389" s="221"/>
      <c r="I389" s="222"/>
      <c r="K389" s="223"/>
      <c r="L389" s="223"/>
      <c r="M389" s="224" t="str">
        <f t="shared" si="5"/>
        <v> </v>
      </c>
    </row>
    <row r="390" spans="1:13" s="214" customFormat="1" ht="15">
      <c r="A390" s="218"/>
      <c r="B390" s="217"/>
      <c r="C390" s="218"/>
      <c r="D390" s="217"/>
      <c r="F390" s="220"/>
      <c r="H390" s="221"/>
      <c r="I390" s="222"/>
      <c r="K390" s="223"/>
      <c r="L390" s="223"/>
      <c r="M390" s="224" t="str">
        <f t="shared" si="5"/>
        <v> </v>
      </c>
    </row>
    <row r="391" spans="1:13" s="214" customFormat="1" ht="15">
      <c r="A391" s="218"/>
      <c r="B391" s="217"/>
      <c r="C391" s="218"/>
      <c r="D391" s="217"/>
      <c r="F391" s="220"/>
      <c r="H391" s="221"/>
      <c r="I391" s="222"/>
      <c r="K391" s="223"/>
      <c r="L391" s="223"/>
      <c r="M391" s="224" t="str">
        <f t="shared" si="5"/>
        <v> </v>
      </c>
    </row>
    <row r="392" spans="1:13" s="214" customFormat="1" ht="15">
      <c r="A392" s="218"/>
      <c r="B392" s="217"/>
      <c r="C392" s="218"/>
      <c r="D392" s="217"/>
      <c r="F392" s="220"/>
      <c r="H392" s="221"/>
      <c r="I392" s="222"/>
      <c r="K392" s="223"/>
      <c r="L392" s="223"/>
      <c r="M392" s="224" t="str">
        <f t="shared" si="5"/>
        <v> </v>
      </c>
    </row>
    <row r="393" spans="1:13" s="214" customFormat="1" ht="15">
      <c r="A393" s="218"/>
      <c r="B393" s="217"/>
      <c r="C393" s="218"/>
      <c r="D393" s="217"/>
      <c r="F393" s="220"/>
      <c r="H393" s="221"/>
      <c r="I393" s="222"/>
      <c r="K393" s="223"/>
      <c r="L393" s="223"/>
      <c r="M393" s="224" t="str">
        <f t="shared" si="5"/>
        <v> </v>
      </c>
    </row>
    <row r="394" spans="1:13" s="214" customFormat="1" ht="15">
      <c r="A394" s="218"/>
      <c r="B394" s="217"/>
      <c r="C394" s="218"/>
      <c r="D394" s="217"/>
      <c r="F394" s="220"/>
      <c r="H394" s="221"/>
      <c r="I394" s="222"/>
      <c r="K394" s="223"/>
      <c r="L394" s="223"/>
      <c r="M394" s="224" t="str">
        <f t="shared" si="5"/>
        <v> </v>
      </c>
    </row>
    <row r="395" spans="1:13" s="214" customFormat="1" ht="15">
      <c r="A395" s="218"/>
      <c r="B395" s="217"/>
      <c r="C395" s="218"/>
      <c r="D395" s="217"/>
      <c r="F395" s="220"/>
      <c r="H395" s="221"/>
      <c r="I395" s="222"/>
      <c r="K395" s="223"/>
      <c r="L395" s="223"/>
      <c r="M395" s="224" t="str">
        <f t="shared" si="5"/>
        <v> </v>
      </c>
    </row>
    <row r="396" spans="1:13" s="214" customFormat="1" ht="15">
      <c r="A396" s="218"/>
      <c r="B396" s="217"/>
      <c r="C396" s="218"/>
      <c r="D396" s="217"/>
      <c r="F396" s="220"/>
      <c r="H396" s="221"/>
      <c r="I396" s="222"/>
      <c r="K396" s="223"/>
      <c r="L396" s="223"/>
      <c r="M396" s="224" t="str">
        <f t="shared" si="5"/>
        <v> </v>
      </c>
    </row>
    <row r="397" spans="1:13" s="214" customFormat="1" ht="15">
      <c r="A397" s="218"/>
      <c r="B397" s="217"/>
      <c r="C397" s="218"/>
      <c r="D397" s="217"/>
      <c r="F397" s="220"/>
      <c r="H397" s="221"/>
      <c r="I397" s="222"/>
      <c r="K397" s="223"/>
      <c r="L397" s="223"/>
      <c r="M397" s="224" t="str">
        <f t="shared" si="5"/>
        <v> </v>
      </c>
    </row>
    <row r="398" spans="1:13" s="214" customFormat="1" ht="15">
      <c r="A398" s="218"/>
      <c r="B398" s="217"/>
      <c r="C398" s="218"/>
      <c r="D398" s="217"/>
      <c r="F398" s="220"/>
      <c r="H398" s="221"/>
      <c r="I398" s="222"/>
      <c r="K398" s="223"/>
      <c r="L398" s="223"/>
      <c r="M398" s="224" t="str">
        <f t="shared" si="5"/>
        <v> </v>
      </c>
    </row>
    <row r="399" spans="1:13" s="214" customFormat="1" ht="15">
      <c r="A399" s="218"/>
      <c r="B399" s="217"/>
      <c r="C399" s="218"/>
      <c r="D399" s="217"/>
      <c r="F399" s="220"/>
      <c r="H399" s="221"/>
      <c r="I399" s="222"/>
      <c r="K399" s="223"/>
      <c r="L399" s="223"/>
      <c r="M399" s="224" t="str">
        <f t="shared" si="5"/>
        <v> </v>
      </c>
    </row>
    <row r="400" spans="1:13" s="214" customFormat="1" ht="15">
      <c r="A400" s="218"/>
      <c r="B400" s="217"/>
      <c r="C400" s="218"/>
      <c r="D400" s="217"/>
      <c r="F400" s="220"/>
      <c r="H400" s="221"/>
      <c r="I400" s="222"/>
      <c r="K400" s="223"/>
      <c r="L400" s="223"/>
      <c r="M400" s="224" t="str">
        <f t="shared" si="5"/>
        <v> </v>
      </c>
    </row>
    <row r="401" spans="1:13" s="214" customFormat="1" ht="15">
      <c r="A401" s="218"/>
      <c r="B401" s="217"/>
      <c r="C401" s="218"/>
      <c r="D401" s="217"/>
      <c r="F401" s="220"/>
      <c r="H401" s="221"/>
      <c r="I401" s="222"/>
      <c r="K401" s="223"/>
      <c r="L401" s="223"/>
      <c r="M401" s="224" t="str">
        <f aca="true" t="shared" si="6" ref="M401:M464">IF(AND(I401&gt;0,K401&gt;0),ROUND(I401*K401,0)," ")</f>
        <v> </v>
      </c>
    </row>
    <row r="402" spans="1:13" s="214" customFormat="1" ht="15">
      <c r="A402" s="218"/>
      <c r="B402" s="217"/>
      <c r="C402" s="218"/>
      <c r="D402" s="217"/>
      <c r="F402" s="220"/>
      <c r="H402" s="221"/>
      <c r="I402" s="222"/>
      <c r="K402" s="223"/>
      <c r="L402" s="223"/>
      <c r="M402" s="224" t="str">
        <f t="shared" si="6"/>
        <v> </v>
      </c>
    </row>
    <row r="403" spans="1:13" s="214" customFormat="1" ht="15">
      <c r="A403" s="218"/>
      <c r="B403" s="217"/>
      <c r="C403" s="218"/>
      <c r="D403" s="217"/>
      <c r="F403" s="220"/>
      <c r="H403" s="221"/>
      <c r="I403" s="222"/>
      <c r="K403" s="223"/>
      <c r="L403" s="223"/>
      <c r="M403" s="224" t="str">
        <f t="shared" si="6"/>
        <v> </v>
      </c>
    </row>
    <row r="404" spans="1:13" s="214" customFormat="1" ht="15">
      <c r="A404" s="218"/>
      <c r="B404" s="217"/>
      <c r="C404" s="218"/>
      <c r="D404" s="217"/>
      <c r="F404" s="220"/>
      <c r="H404" s="221"/>
      <c r="I404" s="222"/>
      <c r="K404" s="223"/>
      <c r="L404" s="223"/>
      <c r="M404" s="224" t="str">
        <f t="shared" si="6"/>
        <v> </v>
      </c>
    </row>
    <row r="405" spans="1:13" s="214" customFormat="1" ht="15">
      <c r="A405" s="218"/>
      <c r="B405" s="217"/>
      <c r="C405" s="218"/>
      <c r="D405" s="217"/>
      <c r="F405" s="220"/>
      <c r="H405" s="221"/>
      <c r="I405" s="222"/>
      <c r="K405" s="223"/>
      <c r="L405" s="223"/>
      <c r="M405" s="224" t="str">
        <f t="shared" si="6"/>
        <v> </v>
      </c>
    </row>
    <row r="406" spans="1:13" s="214" customFormat="1" ht="15">
      <c r="A406" s="218"/>
      <c r="B406" s="217"/>
      <c r="C406" s="218"/>
      <c r="D406" s="217"/>
      <c r="F406" s="220"/>
      <c r="H406" s="221"/>
      <c r="I406" s="222"/>
      <c r="K406" s="223"/>
      <c r="L406" s="223"/>
      <c r="M406" s="224" t="str">
        <f t="shared" si="6"/>
        <v> </v>
      </c>
    </row>
    <row r="407" spans="1:13" s="214" customFormat="1" ht="15">
      <c r="A407" s="218"/>
      <c r="B407" s="217"/>
      <c r="C407" s="218"/>
      <c r="D407" s="217"/>
      <c r="F407" s="220"/>
      <c r="H407" s="221"/>
      <c r="I407" s="222"/>
      <c r="K407" s="223"/>
      <c r="L407" s="223"/>
      <c r="M407" s="224" t="str">
        <f t="shared" si="6"/>
        <v> </v>
      </c>
    </row>
    <row r="408" spans="1:13" s="214" customFormat="1" ht="15">
      <c r="A408" s="218"/>
      <c r="B408" s="217"/>
      <c r="C408" s="218"/>
      <c r="D408" s="217"/>
      <c r="F408" s="220"/>
      <c r="H408" s="221"/>
      <c r="I408" s="222"/>
      <c r="K408" s="223"/>
      <c r="L408" s="223"/>
      <c r="M408" s="224" t="str">
        <f t="shared" si="6"/>
        <v> </v>
      </c>
    </row>
    <row r="409" spans="1:13" s="214" customFormat="1" ht="15">
      <c r="A409" s="218"/>
      <c r="B409" s="217"/>
      <c r="C409" s="218"/>
      <c r="D409" s="217"/>
      <c r="F409" s="220"/>
      <c r="H409" s="221"/>
      <c r="I409" s="222"/>
      <c r="K409" s="223"/>
      <c r="L409" s="223"/>
      <c r="M409" s="224" t="str">
        <f t="shared" si="6"/>
        <v> </v>
      </c>
    </row>
    <row r="410" spans="1:13" s="214" customFormat="1" ht="15">
      <c r="A410" s="218"/>
      <c r="B410" s="217"/>
      <c r="C410" s="218"/>
      <c r="D410" s="217"/>
      <c r="F410" s="220"/>
      <c r="H410" s="221"/>
      <c r="I410" s="222"/>
      <c r="K410" s="223"/>
      <c r="L410" s="223"/>
      <c r="M410" s="224" t="str">
        <f t="shared" si="6"/>
        <v> </v>
      </c>
    </row>
    <row r="411" spans="1:13" s="214" customFormat="1" ht="15">
      <c r="A411" s="218"/>
      <c r="B411" s="217"/>
      <c r="C411" s="218"/>
      <c r="D411" s="217"/>
      <c r="F411" s="220"/>
      <c r="H411" s="221"/>
      <c r="I411" s="222"/>
      <c r="K411" s="223"/>
      <c r="L411" s="223"/>
      <c r="M411" s="224" t="str">
        <f t="shared" si="6"/>
        <v> </v>
      </c>
    </row>
    <row r="412" spans="1:13" s="214" customFormat="1" ht="15">
      <c r="A412" s="218"/>
      <c r="B412" s="217"/>
      <c r="C412" s="218"/>
      <c r="D412" s="217"/>
      <c r="F412" s="220"/>
      <c r="H412" s="221"/>
      <c r="I412" s="222"/>
      <c r="K412" s="223"/>
      <c r="L412" s="223"/>
      <c r="M412" s="224" t="str">
        <f t="shared" si="6"/>
        <v> </v>
      </c>
    </row>
    <row r="413" spans="1:13" s="214" customFormat="1" ht="15">
      <c r="A413" s="218"/>
      <c r="B413" s="217"/>
      <c r="C413" s="218"/>
      <c r="D413" s="217"/>
      <c r="F413" s="220"/>
      <c r="H413" s="221"/>
      <c r="I413" s="222"/>
      <c r="K413" s="223"/>
      <c r="L413" s="223"/>
      <c r="M413" s="224" t="str">
        <f t="shared" si="6"/>
        <v> </v>
      </c>
    </row>
    <row r="414" spans="1:13" s="214" customFormat="1" ht="15">
      <c r="A414" s="218"/>
      <c r="B414" s="217"/>
      <c r="C414" s="218"/>
      <c r="D414" s="217"/>
      <c r="F414" s="220"/>
      <c r="H414" s="221"/>
      <c r="I414" s="222"/>
      <c r="K414" s="223"/>
      <c r="L414" s="223"/>
      <c r="M414" s="224" t="str">
        <f t="shared" si="6"/>
        <v> </v>
      </c>
    </row>
    <row r="415" spans="1:13" s="214" customFormat="1" ht="15">
      <c r="A415" s="218"/>
      <c r="B415" s="217"/>
      <c r="C415" s="218"/>
      <c r="D415" s="217"/>
      <c r="F415" s="220"/>
      <c r="H415" s="221"/>
      <c r="I415" s="222"/>
      <c r="K415" s="223"/>
      <c r="L415" s="223"/>
      <c r="M415" s="224" t="str">
        <f t="shared" si="6"/>
        <v> </v>
      </c>
    </row>
    <row r="416" spans="1:13" s="214" customFormat="1" ht="15">
      <c r="A416" s="218"/>
      <c r="B416" s="217"/>
      <c r="C416" s="218"/>
      <c r="D416" s="217"/>
      <c r="F416" s="220"/>
      <c r="H416" s="221"/>
      <c r="I416" s="222"/>
      <c r="K416" s="223"/>
      <c r="L416" s="223"/>
      <c r="M416" s="224" t="str">
        <f t="shared" si="6"/>
        <v> </v>
      </c>
    </row>
    <row r="417" spans="1:13" s="214" customFormat="1" ht="15">
      <c r="A417" s="218"/>
      <c r="B417" s="217"/>
      <c r="C417" s="218"/>
      <c r="D417" s="217"/>
      <c r="F417" s="220"/>
      <c r="H417" s="221"/>
      <c r="I417" s="222"/>
      <c r="K417" s="223"/>
      <c r="L417" s="223"/>
      <c r="M417" s="224" t="str">
        <f t="shared" si="6"/>
        <v> </v>
      </c>
    </row>
    <row r="418" spans="1:13" s="214" customFormat="1" ht="15">
      <c r="A418" s="218"/>
      <c r="B418" s="217"/>
      <c r="C418" s="218"/>
      <c r="D418" s="217"/>
      <c r="F418" s="220"/>
      <c r="H418" s="221"/>
      <c r="I418" s="222"/>
      <c r="K418" s="223"/>
      <c r="L418" s="223"/>
      <c r="M418" s="224" t="str">
        <f t="shared" si="6"/>
        <v> </v>
      </c>
    </row>
    <row r="419" spans="1:13" s="214" customFormat="1" ht="15">
      <c r="A419" s="218"/>
      <c r="B419" s="217"/>
      <c r="C419" s="218"/>
      <c r="D419" s="217"/>
      <c r="F419" s="220"/>
      <c r="H419" s="221"/>
      <c r="I419" s="222"/>
      <c r="K419" s="223"/>
      <c r="L419" s="223"/>
      <c r="M419" s="224" t="str">
        <f t="shared" si="6"/>
        <v> </v>
      </c>
    </row>
    <row r="420" spans="1:13" s="214" customFormat="1" ht="15">
      <c r="A420" s="218"/>
      <c r="B420" s="217"/>
      <c r="C420" s="218"/>
      <c r="D420" s="217"/>
      <c r="F420" s="220"/>
      <c r="H420" s="221"/>
      <c r="I420" s="222"/>
      <c r="K420" s="223"/>
      <c r="L420" s="223"/>
      <c r="M420" s="224" t="str">
        <f t="shared" si="6"/>
        <v> </v>
      </c>
    </row>
    <row r="421" spans="1:13" s="214" customFormat="1" ht="15">
      <c r="A421" s="218"/>
      <c r="B421" s="217"/>
      <c r="C421" s="218"/>
      <c r="D421" s="217"/>
      <c r="F421" s="220"/>
      <c r="H421" s="221"/>
      <c r="I421" s="222"/>
      <c r="K421" s="223"/>
      <c r="L421" s="223"/>
      <c r="M421" s="224" t="str">
        <f t="shared" si="6"/>
        <v> </v>
      </c>
    </row>
    <row r="422" spans="1:13" s="214" customFormat="1" ht="15">
      <c r="A422" s="218"/>
      <c r="B422" s="217"/>
      <c r="C422" s="218"/>
      <c r="D422" s="217"/>
      <c r="F422" s="220"/>
      <c r="H422" s="221"/>
      <c r="I422" s="222"/>
      <c r="K422" s="223"/>
      <c r="L422" s="223"/>
      <c r="M422" s="224" t="str">
        <f t="shared" si="6"/>
        <v> </v>
      </c>
    </row>
    <row r="423" spans="1:13" s="214" customFormat="1" ht="15">
      <c r="A423" s="218"/>
      <c r="B423" s="217"/>
      <c r="C423" s="218"/>
      <c r="D423" s="217"/>
      <c r="F423" s="220"/>
      <c r="H423" s="221"/>
      <c r="I423" s="222"/>
      <c r="K423" s="223"/>
      <c r="L423" s="223"/>
      <c r="M423" s="224" t="str">
        <f t="shared" si="6"/>
        <v> </v>
      </c>
    </row>
    <row r="424" spans="1:13" s="214" customFormat="1" ht="15">
      <c r="A424" s="218"/>
      <c r="B424" s="217"/>
      <c r="C424" s="218"/>
      <c r="D424" s="217"/>
      <c r="F424" s="220"/>
      <c r="H424" s="221"/>
      <c r="I424" s="222"/>
      <c r="K424" s="223"/>
      <c r="L424" s="223"/>
      <c r="M424" s="224" t="str">
        <f t="shared" si="6"/>
        <v> </v>
      </c>
    </row>
    <row r="425" spans="1:13" s="214" customFormat="1" ht="15">
      <c r="A425" s="218"/>
      <c r="B425" s="217"/>
      <c r="C425" s="218"/>
      <c r="D425" s="217"/>
      <c r="F425" s="220"/>
      <c r="H425" s="221"/>
      <c r="I425" s="222"/>
      <c r="K425" s="223"/>
      <c r="L425" s="223"/>
      <c r="M425" s="224" t="str">
        <f t="shared" si="6"/>
        <v> </v>
      </c>
    </row>
    <row r="426" spans="1:13" s="214" customFormat="1" ht="15">
      <c r="A426" s="218"/>
      <c r="B426" s="217"/>
      <c r="C426" s="218"/>
      <c r="D426" s="217"/>
      <c r="F426" s="220"/>
      <c r="H426" s="221"/>
      <c r="I426" s="222"/>
      <c r="K426" s="223"/>
      <c r="L426" s="223"/>
      <c r="M426" s="224" t="str">
        <f t="shared" si="6"/>
        <v> </v>
      </c>
    </row>
    <row r="427" spans="1:13" s="214" customFormat="1" ht="15">
      <c r="A427" s="218"/>
      <c r="B427" s="217"/>
      <c r="C427" s="218"/>
      <c r="D427" s="217"/>
      <c r="F427" s="220"/>
      <c r="H427" s="221"/>
      <c r="I427" s="222"/>
      <c r="K427" s="223"/>
      <c r="L427" s="223"/>
      <c r="M427" s="224" t="str">
        <f t="shared" si="6"/>
        <v> </v>
      </c>
    </row>
    <row r="428" spans="1:13" s="214" customFormat="1" ht="15">
      <c r="A428" s="218"/>
      <c r="B428" s="217"/>
      <c r="C428" s="218"/>
      <c r="D428" s="217"/>
      <c r="F428" s="220"/>
      <c r="H428" s="221"/>
      <c r="I428" s="222"/>
      <c r="K428" s="223"/>
      <c r="L428" s="223"/>
      <c r="M428" s="224" t="str">
        <f t="shared" si="6"/>
        <v> </v>
      </c>
    </row>
    <row r="429" spans="1:13" s="214" customFormat="1" ht="15">
      <c r="A429" s="218"/>
      <c r="B429" s="217"/>
      <c r="C429" s="218"/>
      <c r="D429" s="217"/>
      <c r="F429" s="220"/>
      <c r="H429" s="221"/>
      <c r="I429" s="222"/>
      <c r="K429" s="223"/>
      <c r="L429" s="223"/>
      <c r="M429" s="224" t="str">
        <f t="shared" si="6"/>
        <v> </v>
      </c>
    </row>
    <row r="430" spans="1:13" s="214" customFormat="1" ht="15">
      <c r="A430" s="218"/>
      <c r="B430" s="217"/>
      <c r="C430" s="218"/>
      <c r="D430" s="217"/>
      <c r="F430" s="220"/>
      <c r="H430" s="221"/>
      <c r="I430" s="222"/>
      <c r="K430" s="223"/>
      <c r="L430" s="223"/>
      <c r="M430" s="224" t="str">
        <f t="shared" si="6"/>
        <v> </v>
      </c>
    </row>
    <row r="431" spans="1:13" s="214" customFormat="1" ht="15">
      <c r="A431" s="218"/>
      <c r="B431" s="217"/>
      <c r="C431" s="218"/>
      <c r="D431" s="217"/>
      <c r="F431" s="220"/>
      <c r="H431" s="221"/>
      <c r="I431" s="222"/>
      <c r="K431" s="223"/>
      <c r="L431" s="223"/>
      <c r="M431" s="224" t="str">
        <f t="shared" si="6"/>
        <v> </v>
      </c>
    </row>
    <row r="432" spans="1:13" s="214" customFormat="1" ht="15">
      <c r="A432" s="218"/>
      <c r="B432" s="217"/>
      <c r="C432" s="218"/>
      <c r="D432" s="217"/>
      <c r="F432" s="220"/>
      <c r="H432" s="221"/>
      <c r="I432" s="222"/>
      <c r="K432" s="223"/>
      <c r="L432" s="223"/>
      <c r="M432" s="224" t="str">
        <f t="shared" si="6"/>
        <v> </v>
      </c>
    </row>
    <row r="433" spans="1:13" s="214" customFormat="1" ht="15">
      <c r="A433" s="218"/>
      <c r="B433" s="217"/>
      <c r="C433" s="218"/>
      <c r="D433" s="217"/>
      <c r="F433" s="220"/>
      <c r="H433" s="221"/>
      <c r="I433" s="222"/>
      <c r="K433" s="223"/>
      <c r="L433" s="223"/>
      <c r="M433" s="224" t="str">
        <f t="shared" si="6"/>
        <v> </v>
      </c>
    </row>
    <row r="434" spans="1:13" s="214" customFormat="1" ht="15">
      <c r="A434" s="218"/>
      <c r="B434" s="217"/>
      <c r="C434" s="218"/>
      <c r="D434" s="217"/>
      <c r="F434" s="220"/>
      <c r="H434" s="221"/>
      <c r="I434" s="222"/>
      <c r="K434" s="223"/>
      <c r="L434" s="223"/>
      <c r="M434" s="224" t="str">
        <f t="shared" si="6"/>
        <v> </v>
      </c>
    </row>
    <row r="435" spans="1:13" s="214" customFormat="1" ht="15">
      <c r="A435" s="218"/>
      <c r="B435" s="217"/>
      <c r="C435" s="218"/>
      <c r="D435" s="217"/>
      <c r="F435" s="220"/>
      <c r="H435" s="221"/>
      <c r="I435" s="222"/>
      <c r="K435" s="223"/>
      <c r="L435" s="223"/>
      <c r="M435" s="224" t="str">
        <f t="shared" si="6"/>
        <v> </v>
      </c>
    </row>
    <row r="436" spans="1:13" s="214" customFormat="1" ht="15">
      <c r="A436" s="218"/>
      <c r="B436" s="217"/>
      <c r="C436" s="218"/>
      <c r="D436" s="217"/>
      <c r="F436" s="220"/>
      <c r="H436" s="221"/>
      <c r="I436" s="222"/>
      <c r="K436" s="223"/>
      <c r="L436" s="223"/>
      <c r="M436" s="224" t="str">
        <f t="shared" si="6"/>
        <v> </v>
      </c>
    </row>
    <row r="437" spans="1:13" s="214" customFormat="1" ht="15">
      <c r="A437" s="218"/>
      <c r="B437" s="217"/>
      <c r="C437" s="218"/>
      <c r="D437" s="217"/>
      <c r="F437" s="220"/>
      <c r="H437" s="221"/>
      <c r="I437" s="222"/>
      <c r="K437" s="223"/>
      <c r="L437" s="223"/>
      <c r="M437" s="224" t="str">
        <f t="shared" si="6"/>
        <v> </v>
      </c>
    </row>
    <row r="438" spans="1:13" s="214" customFormat="1" ht="15">
      <c r="A438" s="218"/>
      <c r="B438" s="217"/>
      <c r="C438" s="218"/>
      <c r="D438" s="217"/>
      <c r="F438" s="220"/>
      <c r="H438" s="221"/>
      <c r="I438" s="222"/>
      <c r="K438" s="223"/>
      <c r="L438" s="223"/>
      <c r="M438" s="224" t="str">
        <f t="shared" si="6"/>
        <v> </v>
      </c>
    </row>
    <row r="439" spans="1:13" s="214" customFormat="1" ht="15">
      <c r="A439" s="218"/>
      <c r="B439" s="217"/>
      <c r="C439" s="218"/>
      <c r="D439" s="217"/>
      <c r="F439" s="220"/>
      <c r="H439" s="221"/>
      <c r="I439" s="222"/>
      <c r="K439" s="223"/>
      <c r="L439" s="223"/>
      <c r="M439" s="224" t="str">
        <f t="shared" si="6"/>
        <v> </v>
      </c>
    </row>
    <row r="440" spans="1:13" s="214" customFormat="1" ht="15">
      <c r="A440" s="218"/>
      <c r="B440" s="217"/>
      <c r="C440" s="218"/>
      <c r="D440" s="217"/>
      <c r="F440" s="220"/>
      <c r="H440" s="221"/>
      <c r="I440" s="222"/>
      <c r="K440" s="223"/>
      <c r="L440" s="223"/>
      <c r="M440" s="224" t="str">
        <f t="shared" si="6"/>
        <v> </v>
      </c>
    </row>
    <row r="441" spans="1:13" s="214" customFormat="1" ht="15">
      <c r="A441" s="218"/>
      <c r="B441" s="217"/>
      <c r="C441" s="218"/>
      <c r="D441" s="217"/>
      <c r="F441" s="220"/>
      <c r="H441" s="221"/>
      <c r="I441" s="222"/>
      <c r="K441" s="223"/>
      <c r="L441" s="223"/>
      <c r="M441" s="224" t="str">
        <f t="shared" si="6"/>
        <v> </v>
      </c>
    </row>
    <row r="442" spans="1:13" s="214" customFormat="1" ht="15">
      <c r="A442" s="218"/>
      <c r="B442" s="217"/>
      <c r="C442" s="218"/>
      <c r="D442" s="217"/>
      <c r="F442" s="220"/>
      <c r="H442" s="221"/>
      <c r="I442" s="222"/>
      <c r="K442" s="223"/>
      <c r="L442" s="223"/>
      <c r="M442" s="224" t="str">
        <f t="shared" si="6"/>
        <v> </v>
      </c>
    </row>
    <row r="443" spans="1:13" s="214" customFormat="1" ht="15">
      <c r="A443" s="218"/>
      <c r="B443" s="217"/>
      <c r="C443" s="218"/>
      <c r="D443" s="217"/>
      <c r="F443" s="220"/>
      <c r="H443" s="221"/>
      <c r="I443" s="222"/>
      <c r="K443" s="223"/>
      <c r="L443" s="223"/>
      <c r="M443" s="224" t="str">
        <f t="shared" si="6"/>
        <v> </v>
      </c>
    </row>
    <row r="444" spans="1:13" s="214" customFormat="1" ht="15">
      <c r="A444" s="218"/>
      <c r="B444" s="217"/>
      <c r="C444" s="218"/>
      <c r="D444" s="217"/>
      <c r="F444" s="220"/>
      <c r="H444" s="221"/>
      <c r="I444" s="222"/>
      <c r="K444" s="223"/>
      <c r="L444" s="223"/>
      <c r="M444" s="224" t="str">
        <f t="shared" si="6"/>
        <v> </v>
      </c>
    </row>
    <row r="445" spans="1:13" s="214" customFormat="1" ht="15">
      <c r="A445" s="218"/>
      <c r="B445" s="217"/>
      <c r="C445" s="218"/>
      <c r="D445" s="217"/>
      <c r="F445" s="220"/>
      <c r="H445" s="221"/>
      <c r="I445" s="222"/>
      <c r="K445" s="223"/>
      <c r="L445" s="223"/>
      <c r="M445" s="224" t="str">
        <f t="shared" si="6"/>
        <v> </v>
      </c>
    </row>
    <row r="446" spans="1:13" s="214" customFormat="1" ht="15">
      <c r="A446" s="218"/>
      <c r="B446" s="217"/>
      <c r="C446" s="218"/>
      <c r="D446" s="217"/>
      <c r="F446" s="220"/>
      <c r="H446" s="221"/>
      <c r="I446" s="222"/>
      <c r="K446" s="223"/>
      <c r="L446" s="223"/>
      <c r="M446" s="224" t="str">
        <f t="shared" si="6"/>
        <v> </v>
      </c>
    </row>
    <row r="447" spans="1:13" s="214" customFormat="1" ht="15">
      <c r="A447" s="218"/>
      <c r="B447" s="217"/>
      <c r="C447" s="218"/>
      <c r="D447" s="217"/>
      <c r="F447" s="220"/>
      <c r="H447" s="221"/>
      <c r="I447" s="222"/>
      <c r="K447" s="223"/>
      <c r="L447" s="223"/>
      <c r="M447" s="224" t="str">
        <f t="shared" si="6"/>
        <v> </v>
      </c>
    </row>
    <row r="448" spans="1:13" s="214" customFormat="1" ht="15">
      <c r="A448" s="218"/>
      <c r="B448" s="217"/>
      <c r="C448" s="218"/>
      <c r="D448" s="217"/>
      <c r="F448" s="220"/>
      <c r="H448" s="221"/>
      <c r="I448" s="222"/>
      <c r="K448" s="223"/>
      <c r="L448" s="223"/>
      <c r="M448" s="224" t="str">
        <f t="shared" si="6"/>
        <v> </v>
      </c>
    </row>
    <row r="449" spans="1:13" s="214" customFormat="1" ht="15">
      <c r="A449" s="218"/>
      <c r="B449" s="217"/>
      <c r="C449" s="218"/>
      <c r="D449" s="217"/>
      <c r="F449" s="220"/>
      <c r="H449" s="221"/>
      <c r="I449" s="222"/>
      <c r="K449" s="223"/>
      <c r="L449" s="223"/>
      <c r="M449" s="224" t="str">
        <f t="shared" si="6"/>
        <v> </v>
      </c>
    </row>
    <row r="450" spans="1:13" s="214" customFormat="1" ht="15">
      <c r="A450" s="218"/>
      <c r="B450" s="217"/>
      <c r="C450" s="218"/>
      <c r="D450" s="217"/>
      <c r="F450" s="220"/>
      <c r="H450" s="221"/>
      <c r="I450" s="222"/>
      <c r="K450" s="223"/>
      <c r="L450" s="223"/>
      <c r="M450" s="224" t="str">
        <f t="shared" si="6"/>
        <v> </v>
      </c>
    </row>
    <row r="451" spans="1:13" s="214" customFormat="1" ht="15">
      <c r="A451" s="218"/>
      <c r="B451" s="217"/>
      <c r="C451" s="218"/>
      <c r="D451" s="217"/>
      <c r="F451" s="220"/>
      <c r="H451" s="221"/>
      <c r="I451" s="222"/>
      <c r="K451" s="223"/>
      <c r="L451" s="223"/>
      <c r="M451" s="224" t="str">
        <f t="shared" si="6"/>
        <v> </v>
      </c>
    </row>
    <row r="452" spans="1:13" s="214" customFormat="1" ht="15">
      <c r="A452" s="218"/>
      <c r="B452" s="217"/>
      <c r="C452" s="218"/>
      <c r="D452" s="217"/>
      <c r="F452" s="220"/>
      <c r="H452" s="221"/>
      <c r="I452" s="222"/>
      <c r="K452" s="223"/>
      <c r="L452" s="223"/>
      <c r="M452" s="224" t="str">
        <f t="shared" si="6"/>
        <v> </v>
      </c>
    </row>
    <row r="453" spans="1:13" s="214" customFormat="1" ht="15">
      <c r="A453" s="218"/>
      <c r="B453" s="217"/>
      <c r="C453" s="218"/>
      <c r="D453" s="217"/>
      <c r="F453" s="220"/>
      <c r="H453" s="221"/>
      <c r="I453" s="222"/>
      <c r="K453" s="223"/>
      <c r="L453" s="223"/>
      <c r="M453" s="224" t="str">
        <f t="shared" si="6"/>
        <v> </v>
      </c>
    </row>
    <row r="454" spans="1:13" s="214" customFormat="1" ht="15">
      <c r="A454" s="218"/>
      <c r="B454" s="217"/>
      <c r="C454" s="218"/>
      <c r="D454" s="217"/>
      <c r="F454" s="220"/>
      <c r="H454" s="221"/>
      <c r="I454" s="222"/>
      <c r="K454" s="223"/>
      <c r="L454" s="223"/>
      <c r="M454" s="224" t="str">
        <f t="shared" si="6"/>
        <v> </v>
      </c>
    </row>
    <row r="455" spans="1:13" s="214" customFormat="1" ht="15">
      <c r="A455" s="218"/>
      <c r="B455" s="217"/>
      <c r="C455" s="218"/>
      <c r="D455" s="217"/>
      <c r="F455" s="220"/>
      <c r="H455" s="221"/>
      <c r="I455" s="222"/>
      <c r="K455" s="223"/>
      <c r="L455" s="223"/>
      <c r="M455" s="224" t="str">
        <f t="shared" si="6"/>
        <v> </v>
      </c>
    </row>
    <row r="456" spans="1:13" s="214" customFormat="1" ht="15">
      <c r="A456" s="218"/>
      <c r="B456" s="217"/>
      <c r="C456" s="218"/>
      <c r="D456" s="217"/>
      <c r="F456" s="220"/>
      <c r="H456" s="221"/>
      <c r="I456" s="222"/>
      <c r="K456" s="223"/>
      <c r="L456" s="223"/>
      <c r="M456" s="224" t="str">
        <f t="shared" si="6"/>
        <v> </v>
      </c>
    </row>
    <row r="457" spans="1:13" s="214" customFormat="1" ht="15">
      <c r="A457" s="218"/>
      <c r="B457" s="217"/>
      <c r="C457" s="218"/>
      <c r="D457" s="217"/>
      <c r="F457" s="220"/>
      <c r="H457" s="221"/>
      <c r="I457" s="222"/>
      <c r="K457" s="223"/>
      <c r="L457" s="223"/>
      <c r="M457" s="224" t="str">
        <f t="shared" si="6"/>
        <v> </v>
      </c>
    </row>
    <row r="458" spans="1:13" s="214" customFormat="1" ht="15">
      <c r="A458" s="218"/>
      <c r="B458" s="217"/>
      <c r="C458" s="218"/>
      <c r="D458" s="217"/>
      <c r="F458" s="220"/>
      <c r="H458" s="221"/>
      <c r="I458" s="222"/>
      <c r="K458" s="223"/>
      <c r="L458" s="223"/>
      <c r="M458" s="224" t="str">
        <f t="shared" si="6"/>
        <v> </v>
      </c>
    </row>
    <row r="459" spans="1:13" s="214" customFormat="1" ht="15">
      <c r="A459" s="218"/>
      <c r="B459" s="217"/>
      <c r="C459" s="218"/>
      <c r="D459" s="217"/>
      <c r="F459" s="220"/>
      <c r="H459" s="221"/>
      <c r="I459" s="222"/>
      <c r="K459" s="223"/>
      <c r="L459" s="223"/>
      <c r="M459" s="224" t="str">
        <f t="shared" si="6"/>
        <v> </v>
      </c>
    </row>
    <row r="460" spans="1:13" s="214" customFormat="1" ht="15">
      <c r="A460" s="218"/>
      <c r="B460" s="217"/>
      <c r="C460" s="218"/>
      <c r="D460" s="217"/>
      <c r="F460" s="220"/>
      <c r="H460" s="221"/>
      <c r="I460" s="222"/>
      <c r="K460" s="223"/>
      <c r="L460" s="223"/>
      <c r="M460" s="224" t="str">
        <f t="shared" si="6"/>
        <v> </v>
      </c>
    </row>
    <row r="461" spans="1:13" s="214" customFormat="1" ht="15">
      <c r="A461" s="218"/>
      <c r="B461" s="217"/>
      <c r="C461" s="218"/>
      <c r="D461" s="217"/>
      <c r="F461" s="220"/>
      <c r="H461" s="221"/>
      <c r="I461" s="222"/>
      <c r="K461" s="223"/>
      <c r="L461" s="223"/>
      <c r="M461" s="224" t="str">
        <f t="shared" si="6"/>
        <v> </v>
      </c>
    </row>
    <row r="462" spans="1:13" s="214" customFormat="1" ht="15">
      <c r="A462" s="218"/>
      <c r="B462" s="217"/>
      <c r="C462" s="218"/>
      <c r="D462" s="217"/>
      <c r="F462" s="220"/>
      <c r="H462" s="221"/>
      <c r="I462" s="222"/>
      <c r="K462" s="223"/>
      <c r="L462" s="223"/>
      <c r="M462" s="224" t="str">
        <f t="shared" si="6"/>
        <v> </v>
      </c>
    </row>
    <row r="463" spans="1:13" s="214" customFormat="1" ht="15">
      <c r="A463" s="218"/>
      <c r="B463" s="217"/>
      <c r="C463" s="218"/>
      <c r="D463" s="217"/>
      <c r="F463" s="220"/>
      <c r="H463" s="221"/>
      <c r="I463" s="222"/>
      <c r="K463" s="223"/>
      <c r="L463" s="223"/>
      <c r="M463" s="224" t="str">
        <f t="shared" si="6"/>
        <v> </v>
      </c>
    </row>
    <row r="464" spans="1:13" s="214" customFormat="1" ht="15">
      <c r="A464" s="218"/>
      <c r="B464" s="217"/>
      <c r="C464" s="218"/>
      <c r="D464" s="217"/>
      <c r="F464" s="220"/>
      <c r="H464" s="221"/>
      <c r="I464" s="222"/>
      <c r="K464" s="223"/>
      <c r="L464" s="223"/>
      <c r="M464" s="224" t="str">
        <f t="shared" si="6"/>
        <v> </v>
      </c>
    </row>
    <row r="465" spans="1:13" s="214" customFormat="1" ht="15">
      <c r="A465" s="218"/>
      <c r="B465" s="217"/>
      <c r="C465" s="218"/>
      <c r="D465" s="217"/>
      <c r="F465" s="220"/>
      <c r="H465" s="221"/>
      <c r="I465" s="222"/>
      <c r="K465" s="223"/>
      <c r="L465" s="223"/>
      <c r="M465" s="224" t="str">
        <f aca="true" t="shared" si="7" ref="M465:M528">IF(AND(I465&gt;0,K465&gt;0),ROUND(I465*K465,0)," ")</f>
        <v> </v>
      </c>
    </row>
    <row r="466" spans="1:13" s="214" customFormat="1" ht="15">
      <c r="A466" s="218"/>
      <c r="B466" s="217"/>
      <c r="C466" s="218"/>
      <c r="D466" s="217"/>
      <c r="F466" s="220"/>
      <c r="H466" s="221"/>
      <c r="I466" s="222"/>
      <c r="K466" s="223"/>
      <c r="L466" s="223"/>
      <c r="M466" s="224" t="str">
        <f t="shared" si="7"/>
        <v> </v>
      </c>
    </row>
    <row r="467" spans="1:13" s="214" customFormat="1" ht="15">
      <c r="A467" s="218"/>
      <c r="B467" s="217"/>
      <c r="C467" s="218"/>
      <c r="D467" s="217"/>
      <c r="F467" s="220"/>
      <c r="H467" s="221"/>
      <c r="I467" s="222"/>
      <c r="K467" s="223"/>
      <c r="L467" s="223"/>
      <c r="M467" s="224" t="str">
        <f t="shared" si="7"/>
        <v> </v>
      </c>
    </row>
    <row r="468" spans="1:13" s="214" customFormat="1" ht="15">
      <c r="A468" s="218"/>
      <c r="B468" s="217"/>
      <c r="C468" s="218"/>
      <c r="D468" s="217"/>
      <c r="F468" s="220"/>
      <c r="H468" s="221"/>
      <c r="I468" s="222"/>
      <c r="K468" s="223"/>
      <c r="L468" s="223"/>
      <c r="M468" s="224" t="str">
        <f t="shared" si="7"/>
        <v> </v>
      </c>
    </row>
    <row r="469" spans="1:13" s="214" customFormat="1" ht="15">
      <c r="A469" s="218"/>
      <c r="B469" s="217"/>
      <c r="C469" s="218"/>
      <c r="D469" s="217"/>
      <c r="F469" s="220"/>
      <c r="H469" s="221"/>
      <c r="I469" s="222"/>
      <c r="K469" s="223"/>
      <c r="L469" s="223"/>
      <c r="M469" s="224" t="str">
        <f t="shared" si="7"/>
        <v> </v>
      </c>
    </row>
    <row r="470" spans="1:13" s="214" customFormat="1" ht="15">
      <c r="A470" s="218"/>
      <c r="B470" s="217"/>
      <c r="C470" s="218"/>
      <c r="D470" s="217"/>
      <c r="F470" s="220"/>
      <c r="H470" s="221"/>
      <c r="I470" s="222"/>
      <c r="K470" s="223"/>
      <c r="L470" s="223"/>
      <c r="M470" s="224" t="str">
        <f t="shared" si="7"/>
        <v> </v>
      </c>
    </row>
    <row r="471" spans="1:13" s="214" customFormat="1" ht="15">
      <c r="A471" s="218"/>
      <c r="B471" s="217"/>
      <c r="C471" s="218"/>
      <c r="D471" s="217"/>
      <c r="F471" s="220"/>
      <c r="H471" s="221"/>
      <c r="I471" s="222"/>
      <c r="K471" s="223"/>
      <c r="L471" s="223"/>
      <c r="M471" s="224" t="str">
        <f t="shared" si="7"/>
        <v> </v>
      </c>
    </row>
    <row r="472" spans="1:13" s="214" customFormat="1" ht="15">
      <c r="A472" s="218"/>
      <c r="B472" s="217"/>
      <c r="C472" s="218"/>
      <c r="D472" s="217"/>
      <c r="F472" s="220"/>
      <c r="H472" s="221"/>
      <c r="I472" s="222"/>
      <c r="K472" s="223"/>
      <c r="L472" s="223"/>
      <c r="M472" s="224" t="str">
        <f t="shared" si="7"/>
        <v> </v>
      </c>
    </row>
    <row r="473" spans="1:13" s="214" customFormat="1" ht="15">
      <c r="A473" s="218"/>
      <c r="B473" s="217"/>
      <c r="C473" s="218"/>
      <c r="D473" s="217"/>
      <c r="F473" s="220"/>
      <c r="H473" s="221"/>
      <c r="I473" s="222"/>
      <c r="K473" s="223"/>
      <c r="L473" s="223"/>
      <c r="M473" s="224" t="str">
        <f t="shared" si="7"/>
        <v> </v>
      </c>
    </row>
    <row r="474" spans="1:13" s="214" customFormat="1" ht="15">
      <c r="A474" s="218"/>
      <c r="B474" s="217"/>
      <c r="C474" s="218"/>
      <c r="D474" s="217"/>
      <c r="F474" s="220"/>
      <c r="H474" s="221"/>
      <c r="I474" s="222"/>
      <c r="K474" s="223"/>
      <c r="L474" s="223"/>
      <c r="M474" s="224" t="str">
        <f t="shared" si="7"/>
        <v> </v>
      </c>
    </row>
    <row r="475" spans="1:13" s="214" customFormat="1" ht="15">
      <c r="A475" s="218"/>
      <c r="B475" s="217"/>
      <c r="C475" s="218"/>
      <c r="D475" s="217"/>
      <c r="F475" s="220"/>
      <c r="H475" s="221"/>
      <c r="I475" s="222"/>
      <c r="K475" s="223"/>
      <c r="L475" s="223"/>
      <c r="M475" s="224" t="str">
        <f t="shared" si="7"/>
        <v> </v>
      </c>
    </row>
    <row r="476" spans="1:13" s="214" customFormat="1" ht="15">
      <c r="A476" s="218"/>
      <c r="B476" s="217"/>
      <c r="C476" s="218"/>
      <c r="D476" s="217"/>
      <c r="F476" s="220"/>
      <c r="H476" s="221"/>
      <c r="I476" s="222"/>
      <c r="K476" s="223"/>
      <c r="L476" s="223"/>
      <c r="M476" s="224" t="str">
        <f t="shared" si="7"/>
        <v> </v>
      </c>
    </row>
    <row r="477" spans="1:13" s="214" customFormat="1" ht="15">
      <c r="A477" s="218"/>
      <c r="B477" s="217"/>
      <c r="C477" s="218"/>
      <c r="D477" s="217"/>
      <c r="F477" s="220"/>
      <c r="H477" s="221"/>
      <c r="I477" s="222"/>
      <c r="K477" s="223"/>
      <c r="L477" s="223"/>
      <c r="M477" s="224" t="str">
        <f t="shared" si="7"/>
        <v> </v>
      </c>
    </row>
    <row r="478" spans="1:13" s="214" customFormat="1" ht="15">
      <c r="A478" s="218"/>
      <c r="B478" s="217"/>
      <c r="C478" s="218"/>
      <c r="D478" s="217"/>
      <c r="F478" s="220"/>
      <c r="H478" s="221"/>
      <c r="I478" s="222"/>
      <c r="K478" s="223"/>
      <c r="L478" s="223"/>
      <c r="M478" s="224" t="str">
        <f t="shared" si="7"/>
        <v> </v>
      </c>
    </row>
    <row r="479" spans="1:13" s="214" customFormat="1" ht="15">
      <c r="A479" s="218"/>
      <c r="B479" s="217"/>
      <c r="C479" s="218"/>
      <c r="D479" s="217"/>
      <c r="F479" s="220"/>
      <c r="H479" s="221"/>
      <c r="I479" s="222"/>
      <c r="K479" s="223"/>
      <c r="L479" s="223"/>
      <c r="M479" s="224" t="str">
        <f t="shared" si="7"/>
        <v> </v>
      </c>
    </row>
    <row r="480" spans="1:13" s="214" customFormat="1" ht="15">
      <c r="A480" s="218"/>
      <c r="B480" s="217"/>
      <c r="C480" s="218"/>
      <c r="D480" s="217"/>
      <c r="F480" s="220"/>
      <c r="H480" s="221"/>
      <c r="I480" s="222"/>
      <c r="K480" s="223"/>
      <c r="L480" s="223"/>
      <c r="M480" s="224" t="str">
        <f t="shared" si="7"/>
        <v> </v>
      </c>
    </row>
    <row r="481" spans="1:13" s="214" customFormat="1" ht="15">
      <c r="A481" s="218"/>
      <c r="B481" s="217"/>
      <c r="C481" s="218"/>
      <c r="D481" s="217"/>
      <c r="F481" s="220"/>
      <c r="H481" s="221"/>
      <c r="I481" s="222"/>
      <c r="K481" s="223"/>
      <c r="L481" s="223"/>
      <c r="M481" s="224" t="str">
        <f t="shared" si="7"/>
        <v> </v>
      </c>
    </row>
    <row r="482" spans="1:13" s="214" customFormat="1" ht="15">
      <c r="A482" s="218"/>
      <c r="B482" s="217"/>
      <c r="C482" s="218"/>
      <c r="D482" s="217"/>
      <c r="F482" s="220"/>
      <c r="H482" s="221"/>
      <c r="I482" s="222"/>
      <c r="K482" s="223"/>
      <c r="L482" s="223"/>
      <c r="M482" s="224" t="str">
        <f t="shared" si="7"/>
        <v> </v>
      </c>
    </row>
    <row r="483" spans="1:13" s="214" customFormat="1" ht="15">
      <c r="A483" s="218"/>
      <c r="B483" s="217"/>
      <c r="C483" s="218"/>
      <c r="D483" s="217"/>
      <c r="F483" s="220"/>
      <c r="H483" s="221"/>
      <c r="I483" s="222"/>
      <c r="K483" s="223"/>
      <c r="L483" s="223"/>
      <c r="M483" s="224" t="str">
        <f t="shared" si="7"/>
        <v> </v>
      </c>
    </row>
    <row r="484" spans="1:13" s="214" customFormat="1" ht="15">
      <c r="A484" s="218"/>
      <c r="B484" s="217"/>
      <c r="C484" s="218"/>
      <c r="D484" s="217"/>
      <c r="F484" s="220"/>
      <c r="H484" s="221"/>
      <c r="I484" s="222"/>
      <c r="K484" s="223"/>
      <c r="L484" s="223"/>
      <c r="M484" s="224" t="str">
        <f t="shared" si="7"/>
        <v> </v>
      </c>
    </row>
    <row r="485" spans="1:13" s="214" customFormat="1" ht="15">
      <c r="A485" s="218"/>
      <c r="B485" s="217"/>
      <c r="C485" s="218"/>
      <c r="D485" s="217"/>
      <c r="F485" s="220"/>
      <c r="H485" s="221"/>
      <c r="I485" s="222"/>
      <c r="K485" s="223"/>
      <c r="L485" s="223"/>
      <c r="M485" s="224" t="str">
        <f t="shared" si="7"/>
        <v> </v>
      </c>
    </row>
    <row r="486" spans="1:13" s="214" customFormat="1" ht="15">
      <c r="A486" s="218"/>
      <c r="B486" s="217"/>
      <c r="C486" s="218"/>
      <c r="D486" s="217"/>
      <c r="F486" s="220"/>
      <c r="H486" s="221"/>
      <c r="I486" s="222"/>
      <c r="K486" s="223"/>
      <c r="L486" s="223"/>
      <c r="M486" s="224" t="str">
        <f t="shared" si="7"/>
        <v> </v>
      </c>
    </row>
    <row r="487" spans="1:13" s="214" customFormat="1" ht="15">
      <c r="A487" s="218"/>
      <c r="B487" s="217"/>
      <c r="C487" s="218"/>
      <c r="D487" s="217"/>
      <c r="F487" s="220"/>
      <c r="H487" s="221"/>
      <c r="I487" s="222"/>
      <c r="K487" s="223"/>
      <c r="L487" s="223"/>
      <c r="M487" s="224" t="str">
        <f t="shared" si="7"/>
        <v> </v>
      </c>
    </row>
    <row r="488" spans="1:13" s="214" customFormat="1" ht="15">
      <c r="A488" s="218"/>
      <c r="B488" s="217"/>
      <c r="C488" s="218"/>
      <c r="D488" s="217"/>
      <c r="F488" s="220"/>
      <c r="H488" s="221"/>
      <c r="I488" s="222"/>
      <c r="K488" s="223"/>
      <c r="L488" s="223"/>
      <c r="M488" s="224" t="str">
        <f t="shared" si="7"/>
        <v> </v>
      </c>
    </row>
    <row r="489" spans="1:13" s="214" customFormat="1" ht="15">
      <c r="A489" s="218"/>
      <c r="B489" s="217"/>
      <c r="C489" s="218"/>
      <c r="D489" s="217"/>
      <c r="F489" s="220"/>
      <c r="H489" s="221"/>
      <c r="I489" s="222"/>
      <c r="K489" s="223"/>
      <c r="L489" s="223"/>
      <c r="M489" s="224" t="str">
        <f t="shared" si="7"/>
        <v> </v>
      </c>
    </row>
    <row r="490" spans="1:13" s="214" customFormat="1" ht="15">
      <c r="A490" s="218"/>
      <c r="B490" s="217"/>
      <c r="C490" s="218"/>
      <c r="D490" s="217"/>
      <c r="F490" s="220"/>
      <c r="H490" s="221"/>
      <c r="I490" s="222"/>
      <c r="K490" s="223"/>
      <c r="L490" s="223"/>
      <c r="M490" s="224" t="str">
        <f t="shared" si="7"/>
        <v> </v>
      </c>
    </row>
    <row r="491" spans="1:13" s="214" customFormat="1" ht="15">
      <c r="A491" s="218"/>
      <c r="B491" s="217"/>
      <c r="C491" s="218"/>
      <c r="D491" s="217"/>
      <c r="F491" s="220"/>
      <c r="H491" s="221"/>
      <c r="I491" s="222"/>
      <c r="K491" s="223"/>
      <c r="L491" s="223"/>
      <c r="M491" s="224" t="str">
        <f t="shared" si="7"/>
        <v> </v>
      </c>
    </row>
    <row r="492" spans="1:13" s="214" customFormat="1" ht="15">
      <c r="A492" s="218"/>
      <c r="B492" s="217"/>
      <c r="C492" s="218"/>
      <c r="D492" s="217"/>
      <c r="F492" s="220"/>
      <c r="H492" s="221"/>
      <c r="I492" s="222"/>
      <c r="K492" s="223"/>
      <c r="L492" s="223"/>
      <c r="M492" s="224" t="str">
        <f t="shared" si="7"/>
        <v> </v>
      </c>
    </row>
    <row r="493" spans="1:13" s="214" customFormat="1" ht="15">
      <c r="A493" s="218"/>
      <c r="B493" s="217"/>
      <c r="C493" s="218"/>
      <c r="D493" s="217"/>
      <c r="F493" s="220"/>
      <c r="H493" s="221"/>
      <c r="I493" s="222"/>
      <c r="K493" s="223"/>
      <c r="L493" s="223"/>
      <c r="M493" s="224" t="str">
        <f t="shared" si="7"/>
        <v> </v>
      </c>
    </row>
    <row r="494" spans="1:13" s="214" customFormat="1" ht="15">
      <c r="A494" s="218"/>
      <c r="B494" s="217"/>
      <c r="C494" s="218"/>
      <c r="D494" s="217"/>
      <c r="F494" s="220"/>
      <c r="H494" s="221"/>
      <c r="I494" s="222"/>
      <c r="K494" s="223"/>
      <c r="L494" s="223"/>
      <c r="M494" s="224" t="str">
        <f t="shared" si="7"/>
        <v> </v>
      </c>
    </row>
    <row r="495" spans="1:13" s="214" customFormat="1" ht="15">
      <c r="A495" s="218"/>
      <c r="B495" s="217"/>
      <c r="C495" s="218"/>
      <c r="D495" s="217"/>
      <c r="F495" s="220"/>
      <c r="H495" s="221"/>
      <c r="I495" s="222"/>
      <c r="K495" s="223"/>
      <c r="L495" s="223"/>
      <c r="M495" s="224" t="str">
        <f t="shared" si="7"/>
        <v> </v>
      </c>
    </row>
    <row r="496" spans="1:13" s="214" customFormat="1" ht="15">
      <c r="A496" s="218"/>
      <c r="B496" s="217"/>
      <c r="C496" s="218"/>
      <c r="D496" s="217"/>
      <c r="F496" s="220"/>
      <c r="H496" s="221"/>
      <c r="I496" s="222"/>
      <c r="K496" s="223"/>
      <c r="L496" s="223"/>
      <c r="M496" s="224" t="str">
        <f t="shared" si="7"/>
        <v> </v>
      </c>
    </row>
    <row r="497" spans="1:13" s="214" customFormat="1" ht="15">
      <c r="A497" s="218"/>
      <c r="B497" s="217"/>
      <c r="C497" s="218"/>
      <c r="D497" s="217"/>
      <c r="F497" s="220"/>
      <c r="H497" s="221"/>
      <c r="I497" s="222"/>
      <c r="K497" s="223"/>
      <c r="L497" s="223"/>
      <c r="M497" s="224" t="str">
        <f t="shared" si="7"/>
        <v> </v>
      </c>
    </row>
    <row r="498" spans="1:13" s="214" customFormat="1" ht="15">
      <c r="A498" s="218"/>
      <c r="B498" s="217"/>
      <c r="C498" s="218"/>
      <c r="D498" s="217"/>
      <c r="F498" s="220"/>
      <c r="H498" s="221"/>
      <c r="I498" s="222"/>
      <c r="K498" s="223"/>
      <c r="L498" s="223"/>
      <c r="M498" s="224" t="str">
        <f t="shared" si="7"/>
        <v> </v>
      </c>
    </row>
    <row r="499" spans="1:13" s="214" customFormat="1" ht="15">
      <c r="A499" s="218"/>
      <c r="B499" s="217"/>
      <c r="C499" s="218"/>
      <c r="D499" s="217"/>
      <c r="F499" s="220"/>
      <c r="H499" s="221"/>
      <c r="I499" s="222"/>
      <c r="K499" s="223"/>
      <c r="L499" s="223"/>
      <c r="M499" s="224" t="str">
        <f t="shared" si="7"/>
        <v> </v>
      </c>
    </row>
    <row r="500" spans="1:13" s="214" customFormat="1" ht="15">
      <c r="A500" s="218"/>
      <c r="B500" s="217"/>
      <c r="C500" s="218"/>
      <c r="D500" s="217"/>
      <c r="F500" s="220"/>
      <c r="H500" s="221"/>
      <c r="I500" s="222"/>
      <c r="K500" s="223"/>
      <c r="L500" s="223"/>
      <c r="M500" s="224" t="str">
        <f t="shared" si="7"/>
        <v> </v>
      </c>
    </row>
    <row r="501" spans="1:13" s="214" customFormat="1" ht="15">
      <c r="A501" s="218"/>
      <c r="B501" s="217"/>
      <c r="C501" s="218"/>
      <c r="D501" s="217"/>
      <c r="F501" s="220"/>
      <c r="H501" s="221"/>
      <c r="I501" s="222"/>
      <c r="K501" s="223"/>
      <c r="L501" s="223"/>
      <c r="M501" s="224" t="str">
        <f t="shared" si="7"/>
        <v> </v>
      </c>
    </row>
    <row r="502" spans="1:13" s="214" customFormat="1" ht="15">
      <c r="A502" s="218"/>
      <c r="B502" s="217"/>
      <c r="C502" s="218"/>
      <c r="D502" s="217"/>
      <c r="F502" s="220"/>
      <c r="H502" s="221"/>
      <c r="I502" s="222"/>
      <c r="K502" s="223"/>
      <c r="L502" s="223"/>
      <c r="M502" s="224" t="str">
        <f t="shared" si="7"/>
        <v> </v>
      </c>
    </row>
    <row r="503" spans="1:13" s="214" customFormat="1" ht="15">
      <c r="A503" s="218"/>
      <c r="B503" s="217"/>
      <c r="C503" s="218"/>
      <c r="D503" s="217"/>
      <c r="F503" s="220"/>
      <c r="H503" s="221"/>
      <c r="I503" s="222"/>
      <c r="K503" s="223"/>
      <c r="L503" s="223"/>
      <c r="M503" s="224" t="str">
        <f t="shared" si="7"/>
        <v> </v>
      </c>
    </row>
    <row r="504" spans="1:13" s="214" customFormat="1" ht="15">
      <c r="A504" s="218"/>
      <c r="B504" s="217"/>
      <c r="C504" s="218"/>
      <c r="D504" s="217"/>
      <c r="F504" s="220"/>
      <c r="H504" s="221"/>
      <c r="I504" s="222"/>
      <c r="K504" s="223"/>
      <c r="L504" s="223"/>
      <c r="M504" s="224" t="str">
        <f t="shared" si="7"/>
        <v> </v>
      </c>
    </row>
    <row r="505" spans="1:13" s="214" customFormat="1" ht="15">
      <c r="A505" s="218"/>
      <c r="B505" s="217"/>
      <c r="C505" s="218"/>
      <c r="D505" s="217"/>
      <c r="F505" s="220"/>
      <c r="H505" s="221"/>
      <c r="I505" s="222"/>
      <c r="K505" s="223"/>
      <c r="L505" s="223"/>
      <c r="M505" s="224" t="str">
        <f t="shared" si="7"/>
        <v> </v>
      </c>
    </row>
    <row r="506" spans="1:13" s="214" customFormat="1" ht="15">
      <c r="A506" s="218"/>
      <c r="B506" s="217"/>
      <c r="C506" s="218"/>
      <c r="D506" s="217"/>
      <c r="F506" s="220"/>
      <c r="H506" s="221"/>
      <c r="I506" s="222"/>
      <c r="K506" s="223"/>
      <c r="L506" s="223"/>
      <c r="M506" s="224" t="str">
        <f t="shared" si="7"/>
        <v> </v>
      </c>
    </row>
    <row r="507" spans="1:13" s="214" customFormat="1" ht="15">
      <c r="A507" s="218"/>
      <c r="B507" s="217"/>
      <c r="C507" s="218"/>
      <c r="D507" s="217"/>
      <c r="F507" s="220"/>
      <c r="H507" s="221"/>
      <c r="I507" s="222"/>
      <c r="K507" s="223"/>
      <c r="L507" s="223"/>
      <c r="M507" s="224" t="str">
        <f t="shared" si="7"/>
        <v> </v>
      </c>
    </row>
    <row r="508" spans="1:13" s="214" customFormat="1" ht="15">
      <c r="A508" s="218"/>
      <c r="B508" s="217"/>
      <c r="C508" s="218"/>
      <c r="D508" s="217"/>
      <c r="F508" s="220"/>
      <c r="H508" s="221"/>
      <c r="I508" s="222"/>
      <c r="K508" s="223"/>
      <c r="L508" s="223"/>
      <c r="M508" s="224" t="str">
        <f t="shared" si="7"/>
        <v> </v>
      </c>
    </row>
    <row r="509" spans="1:13" s="214" customFormat="1" ht="15">
      <c r="A509" s="218"/>
      <c r="B509" s="217"/>
      <c r="C509" s="218"/>
      <c r="D509" s="217"/>
      <c r="F509" s="220"/>
      <c r="H509" s="221"/>
      <c r="I509" s="222"/>
      <c r="K509" s="223"/>
      <c r="L509" s="223"/>
      <c r="M509" s="224" t="str">
        <f t="shared" si="7"/>
        <v> </v>
      </c>
    </row>
    <row r="510" spans="1:13" s="214" customFormat="1" ht="15">
      <c r="A510" s="218"/>
      <c r="B510" s="217"/>
      <c r="C510" s="218"/>
      <c r="D510" s="217"/>
      <c r="F510" s="220"/>
      <c r="H510" s="221"/>
      <c r="I510" s="222"/>
      <c r="K510" s="223"/>
      <c r="L510" s="223"/>
      <c r="M510" s="224" t="str">
        <f t="shared" si="7"/>
        <v> </v>
      </c>
    </row>
    <row r="511" spans="1:13" s="214" customFormat="1" ht="15">
      <c r="A511" s="218"/>
      <c r="B511" s="217"/>
      <c r="C511" s="218"/>
      <c r="D511" s="217"/>
      <c r="F511" s="220"/>
      <c r="H511" s="221"/>
      <c r="I511" s="222"/>
      <c r="K511" s="223"/>
      <c r="L511" s="223"/>
      <c r="M511" s="224" t="str">
        <f t="shared" si="7"/>
        <v> </v>
      </c>
    </row>
    <row r="512" spans="1:13" s="214" customFormat="1" ht="15">
      <c r="A512" s="218"/>
      <c r="B512" s="217"/>
      <c r="C512" s="218"/>
      <c r="D512" s="217"/>
      <c r="F512" s="220"/>
      <c r="H512" s="221"/>
      <c r="I512" s="222"/>
      <c r="K512" s="223"/>
      <c r="L512" s="223"/>
      <c r="M512" s="224" t="str">
        <f t="shared" si="7"/>
        <v> </v>
      </c>
    </row>
    <row r="513" spans="1:13" s="214" customFormat="1" ht="15">
      <c r="A513" s="218"/>
      <c r="B513" s="217"/>
      <c r="C513" s="218"/>
      <c r="D513" s="217"/>
      <c r="F513" s="220"/>
      <c r="H513" s="221"/>
      <c r="I513" s="222"/>
      <c r="K513" s="223"/>
      <c r="L513" s="223"/>
      <c r="M513" s="224" t="str">
        <f t="shared" si="7"/>
        <v> </v>
      </c>
    </row>
    <row r="514" spans="1:13" s="214" customFormat="1" ht="15">
      <c r="A514" s="218"/>
      <c r="B514" s="217"/>
      <c r="C514" s="218"/>
      <c r="D514" s="217"/>
      <c r="F514" s="220"/>
      <c r="H514" s="221"/>
      <c r="I514" s="222"/>
      <c r="K514" s="223"/>
      <c r="L514" s="223"/>
      <c r="M514" s="224" t="str">
        <f t="shared" si="7"/>
        <v> </v>
      </c>
    </row>
    <row r="515" spans="1:13" s="214" customFormat="1" ht="15">
      <c r="A515" s="218"/>
      <c r="B515" s="217"/>
      <c r="C515" s="218"/>
      <c r="D515" s="217"/>
      <c r="F515" s="220"/>
      <c r="H515" s="221"/>
      <c r="I515" s="222"/>
      <c r="K515" s="223"/>
      <c r="L515" s="223"/>
      <c r="M515" s="224" t="str">
        <f t="shared" si="7"/>
        <v> </v>
      </c>
    </row>
    <row r="516" spans="1:13" s="214" customFormat="1" ht="15">
      <c r="A516" s="218"/>
      <c r="B516" s="217"/>
      <c r="C516" s="218"/>
      <c r="D516" s="217"/>
      <c r="F516" s="220"/>
      <c r="H516" s="221"/>
      <c r="I516" s="222"/>
      <c r="K516" s="223"/>
      <c r="L516" s="223"/>
      <c r="M516" s="224" t="str">
        <f t="shared" si="7"/>
        <v> </v>
      </c>
    </row>
    <row r="517" spans="1:13" s="214" customFormat="1" ht="15">
      <c r="A517" s="218"/>
      <c r="B517" s="217"/>
      <c r="C517" s="218"/>
      <c r="D517" s="217"/>
      <c r="F517" s="220"/>
      <c r="H517" s="221"/>
      <c r="I517" s="222"/>
      <c r="K517" s="223"/>
      <c r="L517" s="223"/>
      <c r="M517" s="224" t="str">
        <f t="shared" si="7"/>
        <v> </v>
      </c>
    </row>
    <row r="518" spans="1:13" s="214" customFormat="1" ht="15">
      <c r="A518" s="218"/>
      <c r="B518" s="217"/>
      <c r="C518" s="218"/>
      <c r="D518" s="217"/>
      <c r="F518" s="220"/>
      <c r="H518" s="221"/>
      <c r="I518" s="222"/>
      <c r="K518" s="223"/>
      <c r="L518" s="223"/>
      <c r="M518" s="224" t="str">
        <f t="shared" si="7"/>
        <v> </v>
      </c>
    </row>
    <row r="519" spans="1:13" s="214" customFormat="1" ht="15">
      <c r="A519" s="218"/>
      <c r="B519" s="217"/>
      <c r="C519" s="218"/>
      <c r="D519" s="217"/>
      <c r="F519" s="220"/>
      <c r="H519" s="221"/>
      <c r="I519" s="222"/>
      <c r="K519" s="223"/>
      <c r="L519" s="223"/>
      <c r="M519" s="224" t="str">
        <f t="shared" si="7"/>
        <v> </v>
      </c>
    </row>
    <row r="520" spans="1:13" s="214" customFormat="1" ht="15">
      <c r="A520" s="218"/>
      <c r="B520" s="217"/>
      <c r="C520" s="218"/>
      <c r="D520" s="217"/>
      <c r="F520" s="220"/>
      <c r="H520" s="221"/>
      <c r="I520" s="222"/>
      <c r="K520" s="223"/>
      <c r="L520" s="223"/>
      <c r="M520" s="224" t="str">
        <f t="shared" si="7"/>
        <v> </v>
      </c>
    </row>
    <row r="521" spans="1:13" s="214" customFormat="1" ht="15">
      <c r="A521" s="218"/>
      <c r="B521" s="217"/>
      <c r="C521" s="218"/>
      <c r="D521" s="217"/>
      <c r="F521" s="220"/>
      <c r="H521" s="221"/>
      <c r="I521" s="222"/>
      <c r="K521" s="223"/>
      <c r="L521" s="223"/>
      <c r="M521" s="224" t="str">
        <f t="shared" si="7"/>
        <v> </v>
      </c>
    </row>
    <row r="522" spans="1:13" s="214" customFormat="1" ht="15">
      <c r="A522" s="218"/>
      <c r="B522" s="217"/>
      <c r="C522" s="218"/>
      <c r="D522" s="217"/>
      <c r="F522" s="220"/>
      <c r="H522" s="221"/>
      <c r="I522" s="222"/>
      <c r="K522" s="223"/>
      <c r="L522" s="223"/>
      <c r="M522" s="224" t="str">
        <f t="shared" si="7"/>
        <v> </v>
      </c>
    </row>
    <row r="523" spans="1:13" s="214" customFormat="1" ht="15">
      <c r="A523" s="218"/>
      <c r="B523" s="217"/>
      <c r="C523" s="218"/>
      <c r="D523" s="217"/>
      <c r="F523" s="220"/>
      <c r="H523" s="221"/>
      <c r="I523" s="222"/>
      <c r="K523" s="223"/>
      <c r="L523" s="223"/>
      <c r="M523" s="224" t="str">
        <f t="shared" si="7"/>
        <v> </v>
      </c>
    </row>
    <row r="524" spans="1:13" s="214" customFormat="1" ht="15">
      <c r="A524" s="218"/>
      <c r="B524" s="217"/>
      <c r="C524" s="218"/>
      <c r="D524" s="217"/>
      <c r="F524" s="220"/>
      <c r="H524" s="221"/>
      <c r="I524" s="222"/>
      <c r="K524" s="223"/>
      <c r="L524" s="223"/>
      <c r="M524" s="224" t="str">
        <f t="shared" si="7"/>
        <v> </v>
      </c>
    </row>
    <row r="525" spans="1:13" s="214" customFormat="1" ht="15">
      <c r="A525" s="218"/>
      <c r="B525" s="217"/>
      <c r="C525" s="218"/>
      <c r="D525" s="217"/>
      <c r="F525" s="220"/>
      <c r="H525" s="221"/>
      <c r="I525" s="222"/>
      <c r="K525" s="223"/>
      <c r="L525" s="223"/>
      <c r="M525" s="224" t="str">
        <f t="shared" si="7"/>
        <v> </v>
      </c>
    </row>
    <row r="526" spans="1:13" s="214" customFormat="1" ht="15">
      <c r="A526" s="218"/>
      <c r="B526" s="217"/>
      <c r="C526" s="218"/>
      <c r="D526" s="217"/>
      <c r="F526" s="220"/>
      <c r="H526" s="221"/>
      <c r="I526" s="222"/>
      <c r="K526" s="223"/>
      <c r="L526" s="223"/>
      <c r="M526" s="224" t="str">
        <f t="shared" si="7"/>
        <v> </v>
      </c>
    </row>
    <row r="527" spans="1:13" s="214" customFormat="1" ht="15">
      <c r="A527" s="218"/>
      <c r="B527" s="217"/>
      <c r="C527" s="218"/>
      <c r="D527" s="217"/>
      <c r="F527" s="220"/>
      <c r="H527" s="221"/>
      <c r="I527" s="222"/>
      <c r="K527" s="223"/>
      <c r="L527" s="223"/>
      <c r="M527" s="224" t="str">
        <f t="shared" si="7"/>
        <v> </v>
      </c>
    </row>
    <row r="528" spans="1:13" s="214" customFormat="1" ht="15">
      <c r="A528" s="218"/>
      <c r="B528" s="217"/>
      <c r="C528" s="218"/>
      <c r="D528" s="217"/>
      <c r="F528" s="220"/>
      <c r="H528" s="221"/>
      <c r="I528" s="222"/>
      <c r="K528" s="223"/>
      <c r="L528" s="223"/>
      <c r="M528" s="224" t="str">
        <f t="shared" si="7"/>
        <v> </v>
      </c>
    </row>
    <row r="529" spans="1:13" s="214" customFormat="1" ht="15">
      <c r="A529" s="218"/>
      <c r="B529" s="217"/>
      <c r="C529" s="218"/>
      <c r="D529" s="217"/>
      <c r="F529" s="220"/>
      <c r="H529" s="221"/>
      <c r="I529" s="222"/>
      <c r="K529" s="223"/>
      <c r="L529" s="223"/>
      <c r="M529" s="224" t="str">
        <f aca="true" t="shared" si="8" ref="M529:M592">IF(AND(I529&gt;0,K529&gt;0),ROUND(I529*K529,0)," ")</f>
        <v> </v>
      </c>
    </row>
    <row r="530" spans="1:13" s="214" customFormat="1" ht="15">
      <c r="A530" s="218"/>
      <c r="B530" s="217"/>
      <c r="C530" s="218"/>
      <c r="D530" s="217"/>
      <c r="F530" s="220"/>
      <c r="H530" s="221"/>
      <c r="I530" s="222"/>
      <c r="K530" s="223"/>
      <c r="L530" s="223"/>
      <c r="M530" s="224" t="str">
        <f t="shared" si="8"/>
        <v> </v>
      </c>
    </row>
    <row r="531" spans="1:13" s="214" customFormat="1" ht="15">
      <c r="A531" s="218"/>
      <c r="B531" s="217"/>
      <c r="C531" s="218"/>
      <c r="D531" s="217"/>
      <c r="F531" s="220"/>
      <c r="H531" s="221"/>
      <c r="I531" s="222"/>
      <c r="K531" s="223"/>
      <c r="L531" s="223"/>
      <c r="M531" s="224" t="str">
        <f t="shared" si="8"/>
        <v> </v>
      </c>
    </row>
    <row r="532" spans="1:13" s="214" customFormat="1" ht="15">
      <c r="A532" s="218"/>
      <c r="B532" s="217"/>
      <c r="C532" s="218"/>
      <c r="D532" s="217"/>
      <c r="F532" s="220"/>
      <c r="H532" s="221"/>
      <c r="I532" s="222"/>
      <c r="K532" s="223"/>
      <c r="L532" s="223"/>
      <c r="M532" s="224" t="str">
        <f t="shared" si="8"/>
        <v> </v>
      </c>
    </row>
    <row r="533" spans="1:13" s="214" customFormat="1" ht="15">
      <c r="A533" s="218"/>
      <c r="B533" s="217"/>
      <c r="C533" s="218"/>
      <c r="D533" s="217"/>
      <c r="F533" s="220"/>
      <c r="H533" s="221"/>
      <c r="I533" s="222"/>
      <c r="K533" s="223"/>
      <c r="L533" s="223"/>
      <c r="M533" s="224" t="str">
        <f t="shared" si="8"/>
        <v> </v>
      </c>
    </row>
    <row r="534" spans="1:13" s="214" customFormat="1" ht="15">
      <c r="A534" s="218"/>
      <c r="B534" s="217"/>
      <c r="C534" s="218"/>
      <c r="D534" s="217"/>
      <c r="F534" s="220"/>
      <c r="H534" s="221"/>
      <c r="I534" s="222"/>
      <c r="K534" s="223"/>
      <c r="L534" s="223"/>
      <c r="M534" s="224" t="str">
        <f t="shared" si="8"/>
        <v> </v>
      </c>
    </row>
    <row r="535" spans="1:13" s="214" customFormat="1" ht="15">
      <c r="A535" s="218"/>
      <c r="B535" s="217"/>
      <c r="C535" s="218"/>
      <c r="D535" s="217"/>
      <c r="F535" s="220"/>
      <c r="H535" s="221"/>
      <c r="I535" s="222"/>
      <c r="K535" s="223"/>
      <c r="L535" s="223"/>
      <c r="M535" s="224" t="str">
        <f t="shared" si="8"/>
        <v> </v>
      </c>
    </row>
    <row r="536" spans="1:13" s="214" customFormat="1" ht="15">
      <c r="A536" s="218"/>
      <c r="B536" s="217"/>
      <c r="C536" s="218"/>
      <c r="D536" s="217"/>
      <c r="F536" s="220"/>
      <c r="H536" s="221"/>
      <c r="I536" s="222"/>
      <c r="K536" s="223"/>
      <c r="L536" s="223"/>
      <c r="M536" s="224" t="str">
        <f t="shared" si="8"/>
        <v> </v>
      </c>
    </row>
    <row r="537" spans="1:13" s="214" customFormat="1" ht="15">
      <c r="A537" s="218"/>
      <c r="B537" s="217"/>
      <c r="C537" s="218"/>
      <c r="D537" s="217"/>
      <c r="F537" s="220"/>
      <c r="H537" s="221"/>
      <c r="I537" s="222"/>
      <c r="K537" s="223"/>
      <c r="L537" s="223"/>
      <c r="M537" s="224" t="str">
        <f t="shared" si="8"/>
        <v> </v>
      </c>
    </row>
    <row r="538" spans="1:13" s="214" customFormat="1" ht="15">
      <c r="A538" s="218"/>
      <c r="B538" s="217"/>
      <c r="C538" s="218"/>
      <c r="D538" s="217"/>
      <c r="F538" s="220"/>
      <c r="H538" s="221"/>
      <c r="I538" s="222"/>
      <c r="K538" s="223"/>
      <c r="L538" s="223"/>
      <c r="M538" s="224" t="str">
        <f t="shared" si="8"/>
        <v> </v>
      </c>
    </row>
    <row r="539" spans="1:13" s="214" customFormat="1" ht="15">
      <c r="A539" s="218"/>
      <c r="B539" s="217"/>
      <c r="C539" s="218"/>
      <c r="D539" s="217"/>
      <c r="F539" s="220"/>
      <c r="H539" s="221"/>
      <c r="I539" s="222"/>
      <c r="K539" s="223"/>
      <c r="L539" s="223"/>
      <c r="M539" s="224" t="str">
        <f t="shared" si="8"/>
        <v> </v>
      </c>
    </row>
    <row r="540" spans="1:13" s="214" customFormat="1" ht="15">
      <c r="A540" s="218"/>
      <c r="B540" s="217"/>
      <c r="C540" s="218"/>
      <c r="D540" s="217"/>
      <c r="F540" s="220"/>
      <c r="H540" s="221"/>
      <c r="I540" s="222"/>
      <c r="K540" s="223"/>
      <c r="L540" s="223"/>
      <c r="M540" s="224" t="str">
        <f t="shared" si="8"/>
        <v> </v>
      </c>
    </row>
    <row r="541" spans="1:13" s="214" customFormat="1" ht="15">
      <c r="A541" s="218"/>
      <c r="B541" s="217"/>
      <c r="C541" s="218"/>
      <c r="D541" s="217"/>
      <c r="F541" s="220"/>
      <c r="H541" s="221"/>
      <c r="I541" s="222"/>
      <c r="K541" s="223"/>
      <c r="L541" s="223"/>
      <c r="M541" s="224" t="str">
        <f t="shared" si="8"/>
        <v> </v>
      </c>
    </row>
    <row r="542" spans="1:13" s="214" customFormat="1" ht="15">
      <c r="A542" s="218"/>
      <c r="B542" s="217"/>
      <c r="C542" s="218"/>
      <c r="D542" s="217"/>
      <c r="F542" s="220"/>
      <c r="H542" s="221"/>
      <c r="I542" s="222"/>
      <c r="K542" s="223"/>
      <c r="L542" s="223"/>
      <c r="M542" s="224" t="str">
        <f t="shared" si="8"/>
        <v> </v>
      </c>
    </row>
    <row r="543" spans="1:13" s="214" customFormat="1" ht="15">
      <c r="A543" s="218"/>
      <c r="B543" s="217"/>
      <c r="C543" s="218"/>
      <c r="D543" s="217"/>
      <c r="F543" s="220"/>
      <c r="H543" s="221"/>
      <c r="I543" s="222"/>
      <c r="K543" s="223"/>
      <c r="L543" s="223"/>
      <c r="M543" s="224" t="str">
        <f t="shared" si="8"/>
        <v> </v>
      </c>
    </row>
    <row r="544" spans="1:13" s="214" customFormat="1" ht="15">
      <c r="A544" s="218"/>
      <c r="B544" s="217"/>
      <c r="C544" s="218"/>
      <c r="D544" s="217"/>
      <c r="F544" s="220"/>
      <c r="H544" s="221"/>
      <c r="I544" s="222"/>
      <c r="K544" s="223"/>
      <c r="L544" s="223"/>
      <c r="M544" s="224" t="str">
        <f t="shared" si="8"/>
        <v> </v>
      </c>
    </row>
    <row r="545" spans="1:13" s="214" customFormat="1" ht="15">
      <c r="A545" s="218"/>
      <c r="B545" s="217"/>
      <c r="C545" s="218"/>
      <c r="D545" s="217"/>
      <c r="F545" s="220"/>
      <c r="H545" s="221"/>
      <c r="I545" s="222"/>
      <c r="K545" s="223"/>
      <c r="L545" s="223"/>
      <c r="M545" s="224" t="str">
        <f t="shared" si="8"/>
        <v> </v>
      </c>
    </row>
    <row r="546" spans="1:13" s="214" customFormat="1" ht="15">
      <c r="A546" s="218"/>
      <c r="B546" s="217"/>
      <c r="C546" s="218"/>
      <c r="D546" s="217"/>
      <c r="F546" s="220"/>
      <c r="H546" s="221"/>
      <c r="I546" s="222"/>
      <c r="K546" s="223"/>
      <c r="L546" s="223"/>
      <c r="M546" s="224" t="str">
        <f t="shared" si="8"/>
        <v> </v>
      </c>
    </row>
    <row r="547" spans="1:13" s="214" customFormat="1" ht="15">
      <c r="A547" s="218"/>
      <c r="B547" s="217"/>
      <c r="C547" s="218"/>
      <c r="D547" s="217"/>
      <c r="F547" s="220"/>
      <c r="H547" s="221"/>
      <c r="I547" s="222"/>
      <c r="K547" s="223"/>
      <c r="L547" s="223"/>
      <c r="M547" s="224" t="str">
        <f t="shared" si="8"/>
        <v> </v>
      </c>
    </row>
    <row r="548" spans="1:13" s="214" customFormat="1" ht="15">
      <c r="A548" s="218"/>
      <c r="B548" s="217"/>
      <c r="C548" s="218"/>
      <c r="D548" s="217"/>
      <c r="F548" s="220"/>
      <c r="H548" s="221"/>
      <c r="I548" s="222"/>
      <c r="K548" s="223"/>
      <c r="L548" s="223"/>
      <c r="M548" s="224" t="str">
        <f t="shared" si="8"/>
        <v> </v>
      </c>
    </row>
    <row r="549" spans="1:13" s="214" customFormat="1" ht="15">
      <c r="A549" s="218"/>
      <c r="B549" s="217"/>
      <c r="C549" s="218"/>
      <c r="D549" s="217"/>
      <c r="F549" s="220"/>
      <c r="H549" s="221"/>
      <c r="I549" s="222"/>
      <c r="K549" s="223"/>
      <c r="L549" s="223"/>
      <c r="M549" s="224" t="str">
        <f t="shared" si="8"/>
        <v> </v>
      </c>
    </row>
    <row r="550" spans="1:13" s="214" customFormat="1" ht="15">
      <c r="A550" s="218"/>
      <c r="B550" s="217"/>
      <c r="C550" s="218"/>
      <c r="D550" s="217"/>
      <c r="F550" s="220"/>
      <c r="H550" s="221"/>
      <c r="I550" s="222"/>
      <c r="K550" s="223"/>
      <c r="L550" s="223"/>
      <c r="M550" s="224" t="str">
        <f t="shared" si="8"/>
        <v> </v>
      </c>
    </row>
    <row r="551" spans="1:13" s="214" customFormat="1" ht="15">
      <c r="A551" s="218"/>
      <c r="B551" s="217"/>
      <c r="C551" s="218"/>
      <c r="D551" s="217"/>
      <c r="F551" s="220"/>
      <c r="H551" s="221"/>
      <c r="I551" s="222"/>
      <c r="K551" s="223"/>
      <c r="L551" s="223"/>
      <c r="M551" s="224" t="str">
        <f t="shared" si="8"/>
        <v> </v>
      </c>
    </row>
    <row r="552" spans="1:13" s="214" customFormat="1" ht="15">
      <c r="A552" s="218"/>
      <c r="B552" s="217"/>
      <c r="C552" s="218"/>
      <c r="D552" s="217"/>
      <c r="F552" s="220"/>
      <c r="H552" s="221"/>
      <c r="I552" s="222"/>
      <c r="K552" s="223"/>
      <c r="L552" s="223"/>
      <c r="M552" s="224" t="str">
        <f t="shared" si="8"/>
        <v> </v>
      </c>
    </row>
    <row r="553" spans="1:13" s="214" customFormat="1" ht="15">
      <c r="A553" s="218"/>
      <c r="B553" s="217"/>
      <c r="C553" s="218"/>
      <c r="D553" s="217"/>
      <c r="F553" s="220"/>
      <c r="H553" s="221"/>
      <c r="I553" s="222"/>
      <c r="K553" s="223"/>
      <c r="L553" s="223"/>
      <c r="M553" s="224" t="str">
        <f t="shared" si="8"/>
        <v> </v>
      </c>
    </row>
    <row r="554" spans="1:13" s="214" customFormat="1" ht="15">
      <c r="A554" s="218"/>
      <c r="B554" s="217"/>
      <c r="C554" s="218"/>
      <c r="D554" s="217"/>
      <c r="F554" s="220"/>
      <c r="H554" s="221"/>
      <c r="I554" s="222"/>
      <c r="K554" s="223"/>
      <c r="L554" s="223"/>
      <c r="M554" s="224" t="str">
        <f t="shared" si="8"/>
        <v> </v>
      </c>
    </row>
    <row r="555" spans="1:13" s="214" customFormat="1" ht="15">
      <c r="A555" s="218"/>
      <c r="B555" s="217"/>
      <c r="C555" s="218"/>
      <c r="D555" s="217"/>
      <c r="F555" s="220"/>
      <c r="H555" s="221"/>
      <c r="I555" s="222"/>
      <c r="K555" s="223"/>
      <c r="L555" s="223"/>
      <c r="M555" s="224" t="str">
        <f t="shared" si="8"/>
        <v> </v>
      </c>
    </row>
    <row r="556" spans="1:13" s="214" customFormat="1" ht="15">
      <c r="A556" s="218"/>
      <c r="B556" s="217"/>
      <c r="C556" s="218"/>
      <c r="D556" s="217"/>
      <c r="F556" s="220"/>
      <c r="H556" s="221"/>
      <c r="I556" s="222"/>
      <c r="K556" s="223"/>
      <c r="L556" s="223"/>
      <c r="M556" s="224" t="str">
        <f t="shared" si="8"/>
        <v> </v>
      </c>
    </row>
    <row r="557" spans="1:13" s="214" customFormat="1" ht="15">
      <c r="A557" s="218"/>
      <c r="B557" s="217"/>
      <c r="C557" s="218"/>
      <c r="D557" s="217"/>
      <c r="F557" s="220"/>
      <c r="H557" s="221"/>
      <c r="I557" s="222"/>
      <c r="K557" s="223"/>
      <c r="L557" s="223"/>
      <c r="M557" s="224" t="str">
        <f t="shared" si="8"/>
        <v> </v>
      </c>
    </row>
    <row r="558" spans="1:13" s="214" customFormat="1" ht="15">
      <c r="A558" s="218"/>
      <c r="B558" s="217"/>
      <c r="C558" s="218"/>
      <c r="D558" s="217"/>
      <c r="F558" s="220"/>
      <c r="H558" s="221"/>
      <c r="I558" s="222"/>
      <c r="K558" s="223"/>
      <c r="L558" s="223"/>
      <c r="M558" s="224" t="str">
        <f t="shared" si="8"/>
        <v> </v>
      </c>
    </row>
    <row r="559" spans="1:13" s="214" customFormat="1" ht="15">
      <c r="A559" s="218"/>
      <c r="B559" s="217"/>
      <c r="C559" s="218"/>
      <c r="D559" s="217"/>
      <c r="F559" s="220"/>
      <c r="H559" s="221"/>
      <c r="I559" s="222"/>
      <c r="K559" s="223"/>
      <c r="L559" s="223"/>
      <c r="M559" s="224" t="str">
        <f t="shared" si="8"/>
        <v> </v>
      </c>
    </row>
    <row r="560" spans="1:13" s="214" customFormat="1" ht="15">
      <c r="A560" s="218"/>
      <c r="B560" s="217"/>
      <c r="C560" s="218"/>
      <c r="D560" s="217"/>
      <c r="F560" s="220"/>
      <c r="H560" s="221"/>
      <c r="I560" s="222"/>
      <c r="K560" s="223"/>
      <c r="L560" s="223"/>
      <c r="M560" s="224" t="str">
        <f t="shared" si="8"/>
        <v> </v>
      </c>
    </row>
    <row r="561" spans="1:13" s="214" customFormat="1" ht="15">
      <c r="A561" s="218"/>
      <c r="B561" s="217"/>
      <c r="C561" s="218"/>
      <c r="D561" s="217"/>
      <c r="F561" s="220"/>
      <c r="H561" s="221"/>
      <c r="I561" s="222"/>
      <c r="K561" s="223"/>
      <c r="L561" s="223"/>
      <c r="M561" s="224" t="str">
        <f t="shared" si="8"/>
        <v> </v>
      </c>
    </row>
    <row r="562" spans="1:13" s="214" customFormat="1" ht="15">
      <c r="A562" s="218"/>
      <c r="B562" s="217"/>
      <c r="C562" s="218"/>
      <c r="D562" s="217"/>
      <c r="F562" s="220"/>
      <c r="H562" s="221"/>
      <c r="I562" s="222"/>
      <c r="K562" s="223"/>
      <c r="L562" s="223"/>
      <c r="M562" s="224" t="str">
        <f t="shared" si="8"/>
        <v> </v>
      </c>
    </row>
    <row r="563" spans="1:13" s="214" customFormat="1" ht="15">
      <c r="A563" s="218"/>
      <c r="B563" s="217"/>
      <c r="C563" s="218"/>
      <c r="D563" s="217"/>
      <c r="F563" s="220"/>
      <c r="H563" s="221"/>
      <c r="I563" s="222"/>
      <c r="K563" s="223"/>
      <c r="L563" s="223"/>
      <c r="M563" s="224" t="str">
        <f t="shared" si="8"/>
        <v> </v>
      </c>
    </row>
    <row r="564" spans="1:13" s="214" customFormat="1" ht="15">
      <c r="A564" s="218"/>
      <c r="B564" s="217"/>
      <c r="C564" s="218"/>
      <c r="D564" s="217"/>
      <c r="F564" s="220"/>
      <c r="H564" s="221"/>
      <c r="I564" s="222"/>
      <c r="K564" s="223"/>
      <c r="L564" s="223"/>
      <c r="M564" s="224" t="str">
        <f t="shared" si="8"/>
        <v> </v>
      </c>
    </row>
    <row r="565" spans="1:13" s="214" customFormat="1" ht="15">
      <c r="A565" s="218"/>
      <c r="B565" s="217"/>
      <c r="C565" s="218"/>
      <c r="D565" s="217"/>
      <c r="F565" s="220"/>
      <c r="H565" s="221"/>
      <c r="I565" s="222"/>
      <c r="K565" s="223"/>
      <c r="L565" s="223"/>
      <c r="M565" s="224" t="str">
        <f t="shared" si="8"/>
        <v> </v>
      </c>
    </row>
    <row r="566" spans="1:13" s="214" customFormat="1" ht="15">
      <c r="A566" s="218"/>
      <c r="B566" s="217"/>
      <c r="C566" s="218"/>
      <c r="D566" s="217"/>
      <c r="F566" s="220"/>
      <c r="H566" s="221"/>
      <c r="I566" s="222"/>
      <c r="K566" s="223"/>
      <c r="L566" s="223"/>
      <c r="M566" s="224" t="str">
        <f t="shared" si="8"/>
        <v> </v>
      </c>
    </row>
    <row r="567" spans="1:13" s="214" customFormat="1" ht="15">
      <c r="A567" s="218"/>
      <c r="B567" s="217"/>
      <c r="C567" s="218"/>
      <c r="D567" s="217"/>
      <c r="F567" s="220"/>
      <c r="H567" s="221"/>
      <c r="I567" s="222"/>
      <c r="K567" s="223"/>
      <c r="L567" s="223"/>
      <c r="M567" s="224" t="str">
        <f t="shared" si="8"/>
        <v> </v>
      </c>
    </row>
    <row r="568" spans="1:13" s="214" customFormat="1" ht="15">
      <c r="A568" s="218"/>
      <c r="B568" s="217"/>
      <c r="C568" s="218"/>
      <c r="D568" s="217"/>
      <c r="F568" s="220"/>
      <c r="H568" s="221"/>
      <c r="I568" s="222"/>
      <c r="K568" s="223"/>
      <c r="L568" s="223"/>
      <c r="M568" s="224" t="str">
        <f t="shared" si="8"/>
        <v> </v>
      </c>
    </row>
    <row r="569" spans="1:13" s="214" customFormat="1" ht="15">
      <c r="A569" s="218"/>
      <c r="B569" s="217"/>
      <c r="C569" s="218"/>
      <c r="D569" s="217"/>
      <c r="F569" s="220"/>
      <c r="H569" s="221"/>
      <c r="I569" s="222"/>
      <c r="K569" s="223"/>
      <c r="L569" s="223"/>
      <c r="M569" s="224" t="str">
        <f t="shared" si="8"/>
        <v> </v>
      </c>
    </row>
    <row r="570" spans="1:13" s="214" customFormat="1" ht="15">
      <c r="A570" s="218"/>
      <c r="B570" s="217"/>
      <c r="C570" s="218"/>
      <c r="D570" s="217"/>
      <c r="F570" s="220"/>
      <c r="H570" s="221"/>
      <c r="I570" s="222"/>
      <c r="K570" s="223"/>
      <c r="L570" s="223"/>
      <c r="M570" s="224" t="str">
        <f t="shared" si="8"/>
        <v> </v>
      </c>
    </row>
    <row r="571" spans="1:13" s="214" customFormat="1" ht="15">
      <c r="A571" s="218"/>
      <c r="B571" s="217"/>
      <c r="C571" s="218"/>
      <c r="D571" s="217"/>
      <c r="F571" s="220"/>
      <c r="H571" s="221"/>
      <c r="I571" s="222"/>
      <c r="K571" s="223"/>
      <c r="L571" s="223"/>
      <c r="M571" s="224" t="str">
        <f t="shared" si="8"/>
        <v> </v>
      </c>
    </row>
    <row r="572" spans="1:13" s="214" customFormat="1" ht="15">
      <c r="A572" s="218"/>
      <c r="B572" s="217"/>
      <c r="C572" s="218"/>
      <c r="D572" s="217"/>
      <c r="F572" s="220"/>
      <c r="H572" s="221"/>
      <c r="I572" s="222"/>
      <c r="K572" s="223"/>
      <c r="L572" s="223"/>
      <c r="M572" s="224" t="str">
        <f t="shared" si="8"/>
        <v> </v>
      </c>
    </row>
    <row r="573" spans="1:13" s="214" customFormat="1" ht="15">
      <c r="A573" s="218"/>
      <c r="B573" s="217"/>
      <c r="C573" s="218"/>
      <c r="D573" s="217"/>
      <c r="F573" s="220"/>
      <c r="H573" s="221"/>
      <c r="I573" s="222"/>
      <c r="K573" s="223"/>
      <c r="L573" s="223"/>
      <c r="M573" s="224" t="str">
        <f t="shared" si="8"/>
        <v> </v>
      </c>
    </row>
    <row r="574" spans="1:13" s="214" customFormat="1" ht="15">
      <c r="A574" s="218"/>
      <c r="B574" s="217"/>
      <c r="C574" s="218"/>
      <c r="D574" s="217"/>
      <c r="F574" s="220"/>
      <c r="H574" s="221"/>
      <c r="I574" s="222"/>
      <c r="K574" s="223"/>
      <c r="L574" s="223"/>
      <c r="M574" s="224" t="str">
        <f t="shared" si="8"/>
        <v> </v>
      </c>
    </row>
    <row r="575" spans="1:13" s="214" customFormat="1" ht="15">
      <c r="A575" s="218"/>
      <c r="B575" s="217"/>
      <c r="C575" s="218"/>
      <c r="D575" s="217"/>
      <c r="F575" s="220"/>
      <c r="H575" s="221"/>
      <c r="I575" s="222"/>
      <c r="K575" s="223"/>
      <c r="L575" s="223"/>
      <c r="M575" s="224" t="str">
        <f t="shared" si="8"/>
        <v> </v>
      </c>
    </row>
    <row r="576" spans="1:13" s="214" customFormat="1" ht="15">
      <c r="A576" s="218"/>
      <c r="B576" s="217"/>
      <c r="C576" s="218"/>
      <c r="D576" s="217"/>
      <c r="F576" s="220"/>
      <c r="H576" s="221"/>
      <c r="I576" s="222"/>
      <c r="K576" s="223"/>
      <c r="L576" s="223"/>
      <c r="M576" s="224" t="str">
        <f t="shared" si="8"/>
        <v> </v>
      </c>
    </row>
    <row r="577" spans="1:13" s="214" customFormat="1" ht="15">
      <c r="A577" s="218"/>
      <c r="B577" s="217"/>
      <c r="C577" s="218"/>
      <c r="D577" s="217"/>
      <c r="F577" s="220"/>
      <c r="H577" s="221"/>
      <c r="I577" s="222"/>
      <c r="K577" s="223"/>
      <c r="L577" s="223"/>
      <c r="M577" s="224" t="str">
        <f t="shared" si="8"/>
        <v> </v>
      </c>
    </row>
    <row r="578" spans="1:13" s="214" customFormat="1" ht="15">
      <c r="A578" s="218"/>
      <c r="B578" s="217"/>
      <c r="C578" s="218"/>
      <c r="D578" s="217"/>
      <c r="F578" s="220"/>
      <c r="H578" s="221"/>
      <c r="I578" s="222"/>
      <c r="K578" s="223"/>
      <c r="L578" s="223"/>
      <c r="M578" s="224" t="str">
        <f t="shared" si="8"/>
        <v> </v>
      </c>
    </row>
    <row r="579" spans="1:13" s="214" customFormat="1" ht="15">
      <c r="A579" s="218"/>
      <c r="B579" s="217"/>
      <c r="C579" s="218"/>
      <c r="D579" s="217"/>
      <c r="F579" s="220"/>
      <c r="H579" s="221"/>
      <c r="I579" s="222"/>
      <c r="K579" s="223"/>
      <c r="L579" s="223"/>
      <c r="M579" s="224" t="str">
        <f t="shared" si="8"/>
        <v> </v>
      </c>
    </row>
    <row r="580" spans="1:13" s="214" customFormat="1" ht="15">
      <c r="A580" s="218"/>
      <c r="B580" s="217"/>
      <c r="C580" s="218"/>
      <c r="D580" s="217"/>
      <c r="F580" s="220"/>
      <c r="H580" s="221"/>
      <c r="I580" s="222"/>
      <c r="K580" s="223"/>
      <c r="L580" s="223"/>
      <c r="M580" s="224" t="str">
        <f t="shared" si="8"/>
        <v> </v>
      </c>
    </row>
    <row r="581" spans="1:13" s="214" customFormat="1" ht="15">
      <c r="A581" s="218"/>
      <c r="B581" s="217"/>
      <c r="C581" s="218"/>
      <c r="D581" s="217"/>
      <c r="F581" s="220"/>
      <c r="H581" s="221"/>
      <c r="I581" s="222"/>
      <c r="K581" s="223"/>
      <c r="L581" s="223"/>
      <c r="M581" s="224" t="str">
        <f t="shared" si="8"/>
        <v> </v>
      </c>
    </row>
    <row r="582" spans="1:13" s="214" customFormat="1" ht="15">
      <c r="A582" s="218"/>
      <c r="B582" s="217"/>
      <c r="C582" s="218"/>
      <c r="D582" s="217"/>
      <c r="F582" s="220"/>
      <c r="H582" s="221"/>
      <c r="I582" s="222"/>
      <c r="K582" s="223"/>
      <c r="L582" s="223"/>
      <c r="M582" s="224" t="str">
        <f t="shared" si="8"/>
        <v> </v>
      </c>
    </row>
    <row r="583" spans="1:13" s="214" customFormat="1" ht="15">
      <c r="A583" s="218"/>
      <c r="B583" s="217"/>
      <c r="C583" s="218"/>
      <c r="D583" s="217"/>
      <c r="F583" s="220"/>
      <c r="H583" s="221"/>
      <c r="I583" s="222"/>
      <c r="K583" s="223"/>
      <c r="L583" s="223"/>
      <c r="M583" s="224" t="str">
        <f t="shared" si="8"/>
        <v> </v>
      </c>
    </row>
    <row r="584" spans="1:13" s="214" customFormat="1" ht="15">
      <c r="A584" s="218"/>
      <c r="B584" s="217"/>
      <c r="C584" s="218"/>
      <c r="D584" s="217"/>
      <c r="F584" s="220"/>
      <c r="H584" s="221"/>
      <c r="I584" s="222"/>
      <c r="K584" s="223"/>
      <c r="L584" s="223"/>
      <c r="M584" s="224" t="str">
        <f t="shared" si="8"/>
        <v> </v>
      </c>
    </row>
    <row r="585" spans="1:13" s="214" customFormat="1" ht="15">
      <c r="A585" s="218"/>
      <c r="B585" s="217"/>
      <c r="C585" s="218"/>
      <c r="D585" s="217"/>
      <c r="F585" s="220"/>
      <c r="H585" s="221"/>
      <c r="I585" s="222"/>
      <c r="K585" s="223"/>
      <c r="L585" s="223"/>
      <c r="M585" s="224" t="str">
        <f t="shared" si="8"/>
        <v> </v>
      </c>
    </row>
    <row r="586" spans="1:13" s="214" customFormat="1" ht="15">
      <c r="A586" s="218"/>
      <c r="B586" s="217"/>
      <c r="C586" s="218"/>
      <c r="D586" s="217"/>
      <c r="F586" s="220"/>
      <c r="H586" s="221"/>
      <c r="I586" s="222"/>
      <c r="K586" s="223"/>
      <c r="L586" s="223"/>
      <c r="M586" s="224" t="str">
        <f t="shared" si="8"/>
        <v> </v>
      </c>
    </row>
    <row r="587" spans="1:13" s="214" customFormat="1" ht="15">
      <c r="A587" s="218"/>
      <c r="B587" s="217"/>
      <c r="C587" s="218"/>
      <c r="D587" s="217"/>
      <c r="F587" s="220"/>
      <c r="H587" s="221"/>
      <c r="I587" s="222"/>
      <c r="K587" s="223"/>
      <c r="L587" s="223"/>
      <c r="M587" s="224" t="str">
        <f t="shared" si="8"/>
        <v> </v>
      </c>
    </row>
    <row r="588" spans="1:13" s="214" customFormat="1" ht="15">
      <c r="A588" s="218"/>
      <c r="B588" s="217"/>
      <c r="C588" s="218"/>
      <c r="D588" s="217"/>
      <c r="F588" s="220"/>
      <c r="H588" s="221"/>
      <c r="I588" s="222"/>
      <c r="K588" s="223"/>
      <c r="L588" s="223"/>
      <c r="M588" s="224" t="str">
        <f t="shared" si="8"/>
        <v> </v>
      </c>
    </row>
    <row r="589" spans="1:13" s="214" customFormat="1" ht="15">
      <c r="A589" s="218"/>
      <c r="B589" s="217"/>
      <c r="C589" s="218"/>
      <c r="D589" s="217"/>
      <c r="F589" s="220"/>
      <c r="H589" s="221"/>
      <c r="I589" s="222"/>
      <c r="K589" s="223"/>
      <c r="L589" s="223"/>
      <c r="M589" s="224" t="str">
        <f t="shared" si="8"/>
        <v> </v>
      </c>
    </row>
    <row r="590" spans="1:13" s="214" customFormat="1" ht="15">
      <c r="A590" s="218"/>
      <c r="B590" s="217"/>
      <c r="C590" s="218"/>
      <c r="D590" s="217"/>
      <c r="F590" s="220"/>
      <c r="H590" s="221"/>
      <c r="I590" s="222"/>
      <c r="K590" s="223"/>
      <c r="L590" s="223"/>
      <c r="M590" s="224" t="str">
        <f t="shared" si="8"/>
        <v> </v>
      </c>
    </row>
    <row r="591" spans="1:13" s="214" customFormat="1" ht="15">
      <c r="A591" s="218"/>
      <c r="B591" s="217"/>
      <c r="C591" s="218"/>
      <c r="D591" s="217"/>
      <c r="F591" s="220"/>
      <c r="H591" s="221"/>
      <c r="I591" s="222"/>
      <c r="K591" s="223"/>
      <c r="L591" s="223"/>
      <c r="M591" s="224" t="str">
        <f t="shared" si="8"/>
        <v> </v>
      </c>
    </row>
    <row r="592" spans="1:13" s="214" customFormat="1" ht="15">
      <c r="A592" s="218"/>
      <c r="B592" s="217"/>
      <c r="C592" s="218"/>
      <c r="D592" s="217"/>
      <c r="F592" s="220"/>
      <c r="H592" s="221"/>
      <c r="I592" s="222"/>
      <c r="K592" s="223"/>
      <c r="L592" s="223"/>
      <c r="M592" s="224" t="str">
        <f t="shared" si="8"/>
        <v> </v>
      </c>
    </row>
    <row r="593" spans="1:13" s="214" customFormat="1" ht="15">
      <c r="A593" s="218"/>
      <c r="B593" s="217"/>
      <c r="C593" s="218"/>
      <c r="D593" s="217"/>
      <c r="F593" s="220"/>
      <c r="H593" s="221"/>
      <c r="I593" s="222"/>
      <c r="K593" s="223"/>
      <c r="L593" s="223"/>
      <c r="M593" s="224" t="str">
        <f aca="true" t="shared" si="9" ref="M593:M656">IF(AND(I593&gt;0,K593&gt;0),ROUND(I593*K593,0)," ")</f>
        <v> </v>
      </c>
    </row>
    <row r="594" spans="1:13" s="214" customFormat="1" ht="15">
      <c r="A594" s="218"/>
      <c r="B594" s="217"/>
      <c r="C594" s="218"/>
      <c r="D594" s="217"/>
      <c r="F594" s="220"/>
      <c r="H594" s="221"/>
      <c r="I594" s="222"/>
      <c r="K594" s="223"/>
      <c r="L594" s="223"/>
      <c r="M594" s="224" t="str">
        <f t="shared" si="9"/>
        <v> </v>
      </c>
    </row>
    <row r="595" spans="1:13" s="214" customFormat="1" ht="15">
      <c r="A595" s="218"/>
      <c r="B595" s="217"/>
      <c r="C595" s="218"/>
      <c r="D595" s="217"/>
      <c r="F595" s="220"/>
      <c r="H595" s="221"/>
      <c r="I595" s="222"/>
      <c r="K595" s="223"/>
      <c r="L595" s="223"/>
      <c r="M595" s="224" t="str">
        <f t="shared" si="9"/>
        <v> </v>
      </c>
    </row>
    <row r="596" spans="1:13" s="214" customFormat="1" ht="15">
      <c r="A596" s="218"/>
      <c r="B596" s="217"/>
      <c r="C596" s="218"/>
      <c r="D596" s="217"/>
      <c r="F596" s="220"/>
      <c r="H596" s="221"/>
      <c r="I596" s="222"/>
      <c r="K596" s="223"/>
      <c r="L596" s="223"/>
      <c r="M596" s="224" t="str">
        <f t="shared" si="9"/>
        <v> </v>
      </c>
    </row>
    <row r="597" spans="1:13" s="214" customFormat="1" ht="15">
      <c r="A597" s="218"/>
      <c r="B597" s="217"/>
      <c r="C597" s="218"/>
      <c r="D597" s="217"/>
      <c r="F597" s="220"/>
      <c r="H597" s="221"/>
      <c r="I597" s="222"/>
      <c r="K597" s="223"/>
      <c r="L597" s="223"/>
      <c r="M597" s="224" t="str">
        <f t="shared" si="9"/>
        <v> </v>
      </c>
    </row>
    <row r="598" spans="1:13" s="214" customFormat="1" ht="15">
      <c r="A598" s="218"/>
      <c r="B598" s="217"/>
      <c r="C598" s="218"/>
      <c r="D598" s="217"/>
      <c r="F598" s="220"/>
      <c r="H598" s="221"/>
      <c r="I598" s="222"/>
      <c r="K598" s="223"/>
      <c r="L598" s="223"/>
      <c r="M598" s="224" t="str">
        <f t="shared" si="9"/>
        <v> </v>
      </c>
    </row>
    <row r="599" spans="1:13" s="214" customFormat="1" ht="15">
      <c r="A599" s="218"/>
      <c r="B599" s="217"/>
      <c r="C599" s="218"/>
      <c r="D599" s="217"/>
      <c r="F599" s="220"/>
      <c r="H599" s="221"/>
      <c r="I599" s="222"/>
      <c r="K599" s="223"/>
      <c r="L599" s="223"/>
      <c r="M599" s="224" t="str">
        <f t="shared" si="9"/>
        <v> </v>
      </c>
    </row>
    <row r="600" spans="1:13" s="214" customFormat="1" ht="15">
      <c r="A600" s="218"/>
      <c r="B600" s="217"/>
      <c r="C600" s="218"/>
      <c r="D600" s="217"/>
      <c r="F600" s="220"/>
      <c r="H600" s="221"/>
      <c r="I600" s="222"/>
      <c r="K600" s="223"/>
      <c r="L600" s="223"/>
      <c r="M600" s="224" t="str">
        <f t="shared" si="9"/>
        <v> </v>
      </c>
    </row>
    <row r="601" spans="1:13" s="214" customFormat="1" ht="15">
      <c r="A601" s="218"/>
      <c r="B601" s="217"/>
      <c r="C601" s="218"/>
      <c r="D601" s="217"/>
      <c r="F601" s="220"/>
      <c r="H601" s="221"/>
      <c r="I601" s="222"/>
      <c r="K601" s="223"/>
      <c r="L601" s="223"/>
      <c r="M601" s="224" t="str">
        <f t="shared" si="9"/>
        <v> </v>
      </c>
    </row>
    <row r="602" spans="1:13" s="214" customFormat="1" ht="15">
      <c r="A602" s="218"/>
      <c r="B602" s="217"/>
      <c r="C602" s="218"/>
      <c r="D602" s="217"/>
      <c r="F602" s="220"/>
      <c r="H602" s="221"/>
      <c r="I602" s="222"/>
      <c r="K602" s="223"/>
      <c r="L602" s="223"/>
      <c r="M602" s="224" t="str">
        <f t="shared" si="9"/>
        <v> </v>
      </c>
    </row>
    <row r="603" spans="1:13" s="214" customFormat="1" ht="15">
      <c r="A603" s="218"/>
      <c r="B603" s="217"/>
      <c r="C603" s="218"/>
      <c r="D603" s="217"/>
      <c r="F603" s="220"/>
      <c r="H603" s="221"/>
      <c r="I603" s="222"/>
      <c r="K603" s="223"/>
      <c r="L603" s="223"/>
      <c r="M603" s="224" t="str">
        <f t="shared" si="9"/>
        <v> </v>
      </c>
    </row>
    <row r="604" spans="1:13" s="214" customFormat="1" ht="15">
      <c r="A604" s="218"/>
      <c r="B604" s="217"/>
      <c r="C604" s="218"/>
      <c r="D604" s="217"/>
      <c r="F604" s="220"/>
      <c r="H604" s="221"/>
      <c r="I604" s="222"/>
      <c r="K604" s="223"/>
      <c r="L604" s="223"/>
      <c r="M604" s="224" t="str">
        <f t="shared" si="9"/>
        <v> </v>
      </c>
    </row>
    <row r="605" spans="1:13" s="214" customFormat="1" ht="15">
      <c r="A605" s="218"/>
      <c r="B605" s="217"/>
      <c r="C605" s="218"/>
      <c r="D605" s="217"/>
      <c r="F605" s="220"/>
      <c r="H605" s="221"/>
      <c r="I605" s="222"/>
      <c r="K605" s="223"/>
      <c r="L605" s="223"/>
      <c r="M605" s="224" t="str">
        <f t="shared" si="9"/>
        <v> </v>
      </c>
    </row>
    <row r="606" spans="1:13" s="214" customFormat="1" ht="15">
      <c r="A606" s="218"/>
      <c r="B606" s="217"/>
      <c r="C606" s="218"/>
      <c r="D606" s="217"/>
      <c r="F606" s="220"/>
      <c r="H606" s="221"/>
      <c r="I606" s="222"/>
      <c r="K606" s="223"/>
      <c r="L606" s="223"/>
      <c r="M606" s="224" t="str">
        <f t="shared" si="9"/>
        <v> </v>
      </c>
    </row>
    <row r="607" spans="1:13" s="214" customFormat="1" ht="15">
      <c r="A607" s="218"/>
      <c r="B607" s="217"/>
      <c r="C607" s="218"/>
      <c r="D607" s="217"/>
      <c r="F607" s="220"/>
      <c r="H607" s="221"/>
      <c r="I607" s="222"/>
      <c r="K607" s="223"/>
      <c r="L607" s="223"/>
      <c r="M607" s="224" t="str">
        <f t="shared" si="9"/>
        <v> </v>
      </c>
    </row>
    <row r="608" spans="1:13" s="214" customFormat="1" ht="15">
      <c r="A608" s="218"/>
      <c r="B608" s="217"/>
      <c r="C608" s="218"/>
      <c r="D608" s="217"/>
      <c r="F608" s="220"/>
      <c r="H608" s="221"/>
      <c r="I608" s="222"/>
      <c r="K608" s="223"/>
      <c r="L608" s="223"/>
      <c r="M608" s="224" t="str">
        <f t="shared" si="9"/>
        <v> </v>
      </c>
    </row>
    <row r="609" spans="1:13" s="214" customFormat="1" ht="15">
      <c r="A609" s="218"/>
      <c r="B609" s="217"/>
      <c r="C609" s="218"/>
      <c r="D609" s="217"/>
      <c r="F609" s="220"/>
      <c r="H609" s="221"/>
      <c r="I609" s="222"/>
      <c r="K609" s="223"/>
      <c r="L609" s="223"/>
      <c r="M609" s="224" t="str">
        <f t="shared" si="9"/>
        <v> </v>
      </c>
    </row>
    <row r="610" spans="1:13" s="214" customFormat="1" ht="15">
      <c r="A610" s="218"/>
      <c r="B610" s="217"/>
      <c r="C610" s="218"/>
      <c r="D610" s="217"/>
      <c r="F610" s="220"/>
      <c r="H610" s="221"/>
      <c r="I610" s="222"/>
      <c r="K610" s="223"/>
      <c r="L610" s="223"/>
      <c r="M610" s="224" t="str">
        <f t="shared" si="9"/>
        <v> </v>
      </c>
    </row>
    <row r="611" spans="1:13" s="214" customFormat="1" ht="15">
      <c r="A611" s="218"/>
      <c r="B611" s="217"/>
      <c r="C611" s="218"/>
      <c r="D611" s="217"/>
      <c r="F611" s="220"/>
      <c r="H611" s="221"/>
      <c r="I611" s="222"/>
      <c r="K611" s="223"/>
      <c r="L611" s="223"/>
      <c r="M611" s="224" t="str">
        <f t="shared" si="9"/>
        <v> </v>
      </c>
    </row>
    <row r="612" spans="1:13" s="214" customFormat="1" ht="15">
      <c r="A612" s="218"/>
      <c r="B612" s="217"/>
      <c r="C612" s="218"/>
      <c r="D612" s="217"/>
      <c r="F612" s="220"/>
      <c r="H612" s="221"/>
      <c r="I612" s="222"/>
      <c r="K612" s="223"/>
      <c r="L612" s="223"/>
      <c r="M612" s="224" t="str">
        <f t="shared" si="9"/>
        <v> </v>
      </c>
    </row>
    <row r="613" spans="1:13" s="214" customFormat="1" ht="15">
      <c r="A613" s="218"/>
      <c r="B613" s="217"/>
      <c r="C613" s="218"/>
      <c r="D613" s="217"/>
      <c r="F613" s="220"/>
      <c r="H613" s="221"/>
      <c r="I613" s="222"/>
      <c r="K613" s="223"/>
      <c r="L613" s="223"/>
      <c r="M613" s="224" t="str">
        <f t="shared" si="9"/>
        <v> </v>
      </c>
    </row>
    <row r="614" spans="1:13" s="214" customFormat="1" ht="15">
      <c r="A614" s="218"/>
      <c r="B614" s="217"/>
      <c r="C614" s="218"/>
      <c r="D614" s="217"/>
      <c r="F614" s="220"/>
      <c r="H614" s="221"/>
      <c r="I614" s="222"/>
      <c r="K614" s="223"/>
      <c r="L614" s="223"/>
      <c r="M614" s="224" t="str">
        <f t="shared" si="9"/>
        <v> </v>
      </c>
    </row>
    <row r="615" spans="1:13" s="214" customFormat="1" ht="15">
      <c r="A615" s="218"/>
      <c r="B615" s="217"/>
      <c r="C615" s="218"/>
      <c r="D615" s="217"/>
      <c r="F615" s="220"/>
      <c r="H615" s="221"/>
      <c r="I615" s="222"/>
      <c r="K615" s="223"/>
      <c r="L615" s="223"/>
      <c r="M615" s="224" t="str">
        <f t="shared" si="9"/>
        <v> </v>
      </c>
    </row>
    <row r="616" spans="1:13" s="214" customFormat="1" ht="15">
      <c r="A616" s="218"/>
      <c r="B616" s="217"/>
      <c r="C616" s="218"/>
      <c r="D616" s="217"/>
      <c r="F616" s="220"/>
      <c r="H616" s="221"/>
      <c r="I616" s="222"/>
      <c r="K616" s="223"/>
      <c r="L616" s="223"/>
      <c r="M616" s="224" t="str">
        <f t="shared" si="9"/>
        <v> </v>
      </c>
    </row>
    <row r="617" spans="1:13" s="214" customFormat="1" ht="15">
      <c r="A617" s="218"/>
      <c r="B617" s="217"/>
      <c r="C617" s="218"/>
      <c r="D617" s="217"/>
      <c r="F617" s="220"/>
      <c r="H617" s="221"/>
      <c r="I617" s="222"/>
      <c r="K617" s="223"/>
      <c r="L617" s="223"/>
      <c r="M617" s="224" t="str">
        <f t="shared" si="9"/>
        <v> </v>
      </c>
    </row>
    <row r="618" spans="1:13" s="214" customFormat="1" ht="15">
      <c r="A618" s="218"/>
      <c r="B618" s="217"/>
      <c r="C618" s="218"/>
      <c r="D618" s="217"/>
      <c r="F618" s="220"/>
      <c r="H618" s="221"/>
      <c r="I618" s="222"/>
      <c r="K618" s="223"/>
      <c r="L618" s="223"/>
      <c r="M618" s="224" t="str">
        <f t="shared" si="9"/>
        <v> </v>
      </c>
    </row>
    <row r="619" spans="1:13" s="214" customFormat="1" ht="15">
      <c r="A619" s="218"/>
      <c r="B619" s="217"/>
      <c r="C619" s="218"/>
      <c r="D619" s="217"/>
      <c r="F619" s="220"/>
      <c r="H619" s="221"/>
      <c r="I619" s="222"/>
      <c r="K619" s="223"/>
      <c r="L619" s="223"/>
      <c r="M619" s="224" t="str">
        <f t="shared" si="9"/>
        <v> </v>
      </c>
    </row>
    <row r="620" spans="1:13" s="214" customFormat="1" ht="15">
      <c r="A620" s="218"/>
      <c r="B620" s="217"/>
      <c r="C620" s="218"/>
      <c r="D620" s="217"/>
      <c r="F620" s="220"/>
      <c r="H620" s="221"/>
      <c r="I620" s="222"/>
      <c r="K620" s="223"/>
      <c r="L620" s="223"/>
      <c r="M620" s="224" t="str">
        <f t="shared" si="9"/>
        <v> </v>
      </c>
    </row>
    <row r="621" spans="1:13" s="214" customFormat="1" ht="15">
      <c r="A621" s="218"/>
      <c r="B621" s="217"/>
      <c r="C621" s="218"/>
      <c r="D621" s="217"/>
      <c r="F621" s="220"/>
      <c r="H621" s="221"/>
      <c r="I621" s="222"/>
      <c r="K621" s="223"/>
      <c r="L621" s="223"/>
      <c r="M621" s="224" t="str">
        <f t="shared" si="9"/>
        <v> </v>
      </c>
    </row>
    <row r="622" spans="1:13" s="214" customFormat="1" ht="15">
      <c r="A622" s="218"/>
      <c r="B622" s="217"/>
      <c r="C622" s="218"/>
      <c r="D622" s="217"/>
      <c r="F622" s="220"/>
      <c r="H622" s="221"/>
      <c r="I622" s="222"/>
      <c r="K622" s="223"/>
      <c r="L622" s="223"/>
      <c r="M622" s="224" t="str">
        <f t="shared" si="9"/>
        <v> </v>
      </c>
    </row>
    <row r="623" spans="1:13" s="214" customFormat="1" ht="15">
      <c r="A623" s="218"/>
      <c r="B623" s="217"/>
      <c r="C623" s="218"/>
      <c r="D623" s="217"/>
      <c r="F623" s="220"/>
      <c r="H623" s="221"/>
      <c r="I623" s="222"/>
      <c r="K623" s="223"/>
      <c r="L623" s="223"/>
      <c r="M623" s="224" t="str">
        <f t="shared" si="9"/>
        <v> </v>
      </c>
    </row>
    <row r="624" spans="1:13" s="214" customFormat="1" ht="15">
      <c r="A624" s="218"/>
      <c r="B624" s="217"/>
      <c r="C624" s="218"/>
      <c r="D624" s="217"/>
      <c r="F624" s="220"/>
      <c r="H624" s="221"/>
      <c r="I624" s="222"/>
      <c r="K624" s="223"/>
      <c r="L624" s="223"/>
      <c r="M624" s="224" t="str">
        <f t="shared" si="9"/>
        <v> </v>
      </c>
    </row>
    <row r="625" spans="1:13" s="214" customFormat="1" ht="15">
      <c r="A625" s="218"/>
      <c r="B625" s="217"/>
      <c r="C625" s="218"/>
      <c r="D625" s="217"/>
      <c r="F625" s="220"/>
      <c r="H625" s="221"/>
      <c r="I625" s="222"/>
      <c r="K625" s="223"/>
      <c r="L625" s="223"/>
      <c r="M625" s="224" t="str">
        <f t="shared" si="9"/>
        <v> </v>
      </c>
    </row>
    <row r="626" spans="1:13" s="214" customFormat="1" ht="15">
      <c r="A626" s="218"/>
      <c r="B626" s="217"/>
      <c r="C626" s="218"/>
      <c r="D626" s="217"/>
      <c r="F626" s="220"/>
      <c r="H626" s="221"/>
      <c r="I626" s="222"/>
      <c r="K626" s="223"/>
      <c r="L626" s="223"/>
      <c r="M626" s="224" t="str">
        <f t="shared" si="9"/>
        <v> </v>
      </c>
    </row>
    <row r="627" spans="1:13" s="214" customFormat="1" ht="15">
      <c r="A627" s="218"/>
      <c r="B627" s="217"/>
      <c r="C627" s="218"/>
      <c r="D627" s="217"/>
      <c r="F627" s="220"/>
      <c r="H627" s="221"/>
      <c r="I627" s="222"/>
      <c r="K627" s="223"/>
      <c r="L627" s="223"/>
      <c r="M627" s="224" t="str">
        <f t="shared" si="9"/>
        <v> </v>
      </c>
    </row>
    <row r="628" spans="1:13" s="214" customFormat="1" ht="15">
      <c r="A628" s="218"/>
      <c r="B628" s="217"/>
      <c r="C628" s="218"/>
      <c r="D628" s="217"/>
      <c r="F628" s="220"/>
      <c r="H628" s="221"/>
      <c r="I628" s="222"/>
      <c r="K628" s="223"/>
      <c r="L628" s="223"/>
      <c r="M628" s="224" t="str">
        <f t="shared" si="9"/>
        <v> </v>
      </c>
    </row>
    <row r="629" spans="1:13" s="214" customFormat="1" ht="15">
      <c r="A629" s="218"/>
      <c r="B629" s="217"/>
      <c r="C629" s="218"/>
      <c r="D629" s="217"/>
      <c r="F629" s="220"/>
      <c r="H629" s="221"/>
      <c r="I629" s="222"/>
      <c r="K629" s="223"/>
      <c r="L629" s="223"/>
      <c r="M629" s="224" t="str">
        <f t="shared" si="9"/>
        <v> </v>
      </c>
    </row>
    <row r="630" spans="1:13" s="214" customFormat="1" ht="15">
      <c r="A630" s="218"/>
      <c r="B630" s="217"/>
      <c r="C630" s="218"/>
      <c r="D630" s="217"/>
      <c r="F630" s="220"/>
      <c r="H630" s="221"/>
      <c r="I630" s="222"/>
      <c r="K630" s="223"/>
      <c r="L630" s="223"/>
      <c r="M630" s="224" t="str">
        <f t="shared" si="9"/>
        <v> </v>
      </c>
    </row>
    <row r="631" spans="1:13" s="214" customFormat="1" ht="15">
      <c r="A631" s="218"/>
      <c r="B631" s="217"/>
      <c r="C631" s="218"/>
      <c r="D631" s="217"/>
      <c r="F631" s="220"/>
      <c r="H631" s="221"/>
      <c r="I631" s="222"/>
      <c r="K631" s="223"/>
      <c r="L631" s="223"/>
      <c r="M631" s="224" t="str">
        <f t="shared" si="9"/>
        <v> </v>
      </c>
    </row>
    <row r="632" spans="1:13" s="214" customFormat="1" ht="15">
      <c r="A632" s="218"/>
      <c r="B632" s="217"/>
      <c r="C632" s="218"/>
      <c r="D632" s="217"/>
      <c r="F632" s="220"/>
      <c r="H632" s="221"/>
      <c r="I632" s="222"/>
      <c r="K632" s="223"/>
      <c r="L632" s="223"/>
      <c r="M632" s="224" t="str">
        <f t="shared" si="9"/>
        <v> </v>
      </c>
    </row>
    <row r="633" spans="1:13" s="214" customFormat="1" ht="15">
      <c r="A633" s="218"/>
      <c r="B633" s="217"/>
      <c r="C633" s="218"/>
      <c r="D633" s="217"/>
      <c r="F633" s="220"/>
      <c r="H633" s="221"/>
      <c r="I633" s="222"/>
      <c r="K633" s="223"/>
      <c r="L633" s="223"/>
      <c r="M633" s="224" t="str">
        <f t="shared" si="9"/>
        <v> </v>
      </c>
    </row>
    <row r="634" spans="1:13" s="214" customFormat="1" ht="15">
      <c r="A634" s="218"/>
      <c r="B634" s="217"/>
      <c r="C634" s="218"/>
      <c r="D634" s="217"/>
      <c r="F634" s="220"/>
      <c r="H634" s="221"/>
      <c r="I634" s="222"/>
      <c r="K634" s="223"/>
      <c r="L634" s="223"/>
      <c r="M634" s="224" t="str">
        <f t="shared" si="9"/>
        <v> </v>
      </c>
    </row>
    <row r="635" spans="1:13" s="214" customFormat="1" ht="15">
      <c r="A635" s="218"/>
      <c r="B635" s="217"/>
      <c r="C635" s="218"/>
      <c r="D635" s="217"/>
      <c r="F635" s="220"/>
      <c r="H635" s="221"/>
      <c r="I635" s="222"/>
      <c r="K635" s="223"/>
      <c r="L635" s="223"/>
      <c r="M635" s="224" t="str">
        <f t="shared" si="9"/>
        <v> </v>
      </c>
    </row>
    <row r="636" spans="1:13" s="214" customFormat="1" ht="15">
      <c r="A636" s="218"/>
      <c r="B636" s="217"/>
      <c r="C636" s="218"/>
      <c r="D636" s="217"/>
      <c r="F636" s="220"/>
      <c r="H636" s="221"/>
      <c r="I636" s="222"/>
      <c r="K636" s="223"/>
      <c r="L636" s="223"/>
      <c r="M636" s="224" t="str">
        <f t="shared" si="9"/>
        <v> </v>
      </c>
    </row>
    <row r="637" spans="1:13" s="214" customFormat="1" ht="15">
      <c r="A637" s="218"/>
      <c r="B637" s="217"/>
      <c r="C637" s="218"/>
      <c r="D637" s="217"/>
      <c r="F637" s="220"/>
      <c r="H637" s="221"/>
      <c r="I637" s="222"/>
      <c r="K637" s="223"/>
      <c r="L637" s="223"/>
      <c r="M637" s="224" t="str">
        <f t="shared" si="9"/>
        <v> </v>
      </c>
    </row>
    <row r="638" spans="1:13" s="214" customFormat="1" ht="15">
      <c r="A638" s="218"/>
      <c r="B638" s="217"/>
      <c r="C638" s="218"/>
      <c r="D638" s="217"/>
      <c r="F638" s="220"/>
      <c r="H638" s="221"/>
      <c r="I638" s="222"/>
      <c r="K638" s="223"/>
      <c r="L638" s="223"/>
      <c r="M638" s="224" t="str">
        <f t="shared" si="9"/>
        <v> </v>
      </c>
    </row>
    <row r="639" spans="1:13" s="214" customFormat="1" ht="15">
      <c r="A639" s="218"/>
      <c r="B639" s="217"/>
      <c r="C639" s="218"/>
      <c r="D639" s="217"/>
      <c r="F639" s="220"/>
      <c r="H639" s="221"/>
      <c r="I639" s="222"/>
      <c r="K639" s="223"/>
      <c r="L639" s="223"/>
      <c r="M639" s="224" t="str">
        <f t="shared" si="9"/>
        <v> </v>
      </c>
    </row>
    <row r="640" spans="1:13" s="214" customFormat="1" ht="15">
      <c r="A640" s="218"/>
      <c r="B640" s="217"/>
      <c r="C640" s="218"/>
      <c r="D640" s="217"/>
      <c r="F640" s="220"/>
      <c r="H640" s="221"/>
      <c r="I640" s="222"/>
      <c r="K640" s="223"/>
      <c r="L640" s="223"/>
      <c r="M640" s="224" t="str">
        <f t="shared" si="9"/>
        <v> </v>
      </c>
    </row>
    <row r="641" spans="1:13" s="214" customFormat="1" ht="15">
      <c r="A641" s="218"/>
      <c r="B641" s="217"/>
      <c r="C641" s="218"/>
      <c r="D641" s="217"/>
      <c r="F641" s="220"/>
      <c r="H641" s="221"/>
      <c r="I641" s="222"/>
      <c r="K641" s="223"/>
      <c r="L641" s="223"/>
      <c r="M641" s="224" t="str">
        <f t="shared" si="9"/>
        <v> </v>
      </c>
    </row>
    <row r="642" spans="1:13" s="214" customFormat="1" ht="15">
      <c r="A642" s="218"/>
      <c r="B642" s="217"/>
      <c r="C642" s="218"/>
      <c r="D642" s="217"/>
      <c r="F642" s="220"/>
      <c r="H642" s="221"/>
      <c r="I642" s="222"/>
      <c r="K642" s="223"/>
      <c r="L642" s="223"/>
      <c r="M642" s="224" t="str">
        <f t="shared" si="9"/>
        <v> </v>
      </c>
    </row>
    <row r="643" spans="1:13" s="214" customFormat="1" ht="15">
      <c r="A643" s="218"/>
      <c r="B643" s="217"/>
      <c r="C643" s="218"/>
      <c r="D643" s="217"/>
      <c r="F643" s="220"/>
      <c r="H643" s="221"/>
      <c r="I643" s="222"/>
      <c r="K643" s="223"/>
      <c r="L643" s="223"/>
      <c r="M643" s="224" t="str">
        <f t="shared" si="9"/>
        <v> </v>
      </c>
    </row>
    <row r="644" spans="1:13" s="214" customFormat="1" ht="15">
      <c r="A644" s="218"/>
      <c r="B644" s="217"/>
      <c r="C644" s="218"/>
      <c r="D644" s="217"/>
      <c r="F644" s="220"/>
      <c r="H644" s="221"/>
      <c r="I644" s="222"/>
      <c r="K644" s="223"/>
      <c r="L644" s="223"/>
      <c r="M644" s="224" t="str">
        <f t="shared" si="9"/>
        <v> </v>
      </c>
    </row>
    <row r="645" spans="1:13" s="214" customFormat="1" ht="15">
      <c r="A645" s="218"/>
      <c r="B645" s="217"/>
      <c r="C645" s="218"/>
      <c r="D645" s="217"/>
      <c r="F645" s="220"/>
      <c r="H645" s="221"/>
      <c r="I645" s="222"/>
      <c r="K645" s="223"/>
      <c r="L645" s="223"/>
      <c r="M645" s="224" t="str">
        <f t="shared" si="9"/>
        <v> </v>
      </c>
    </row>
    <row r="646" spans="1:13" s="214" customFormat="1" ht="15">
      <c r="A646" s="218"/>
      <c r="B646" s="217"/>
      <c r="C646" s="218"/>
      <c r="D646" s="217"/>
      <c r="F646" s="220"/>
      <c r="H646" s="221"/>
      <c r="I646" s="222"/>
      <c r="K646" s="223"/>
      <c r="L646" s="223"/>
      <c r="M646" s="224" t="str">
        <f t="shared" si="9"/>
        <v> </v>
      </c>
    </row>
    <row r="647" spans="1:13" s="214" customFormat="1" ht="15">
      <c r="A647" s="218"/>
      <c r="B647" s="217"/>
      <c r="C647" s="218"/>
      <c r="D647" s="217"/>
      <c r="F647" s="220"/>
      <c r="H647" s="221"/>
      <c r="I647" s="222"/>
      <c r="K647" s="223"/>
      <c r="L647" s="223"/>
      <c r="M647" s="224" t="str">
        <f t="shared" si="9"/>
        <v> </v>
      </c>
    </row>
    <row r="648" spans="1:13" s="214" customFormat="1" ht="15">
      <c r="A648" s="218"/>
      <c r="B648" s="217"/>
      <c r="C648" s="218"/>
      <c r="D648" s="217"/>
      <c r="F648" s="220"/>
      <c r="H648" s="221"/>
      <c r="I648" s="222"/>
      <c r="K648" s="223"/>
      <c r="L648" s="223"/>
      <c r="M648" s="224" t="str">
        <f t="shared" si="9"/>
        <v> </v>
      </c>
    </row>
    <row r="649" spans="1:13" s="214" customFormat="1" ht="15">
      <c r="A649" s="218"/>
      <c r="B649" s="217"/>
      <c r="C649" s="218"/>
      <c r="D649" s="217"/>
      <c r="F649" s="220"/>
      <c r="H649" s="221"/>
      <c r="I649" s="222"/>
      <c r="K649" s="223"/>
      <c r="L649" s="223"/>
      <c r="M649" s="224" t="str">
        <f t="shared" si="9"/>
        <v> </v>
      </c>
    </row>
    <row r="650" spans="1:13" s="214" customFormat="1" ht="15">
      <c r="A650" s="218"/>
      <c r="B650" s="217"/>
      <c r="C650" s="218"/>
      <c r="D650" s="217"/>
      <c r="F650" s="220"/>
      <c r="H650" s="221"/>
      <c r="I650" s="222"/>
      <c r="K650" s="223"/>
      <c r="L650" s="223"/>
      <c r="M650" s="224" t="str">
        <f t="shared" si="9"/>
        <v> </v>
      </c>
    </row>
    <row r="651" spans="1:13" s="214" customFormat="1" ht="15">
      <c r="A651" s="218"/>
      <c r="B651" s="217"/>
      <c r="C651" s="218"/>
      <c r="D651" s="217"/>
      <c r="F651" s="220"/>
      <c r="H651" s="221"/>
      <c r="I651" s="222"/>
      <c r="K651" s="223"/>
      <c r="L651" s="223"/>
      <c r="M651" s="224" t="str">
        <f t="shared" si="9"/>
        <v> </v>
      </c>
    </row>
    <row r="652" spans="1:13" s="214" customFormat="1" ht="15">
      <c r="A652" s="218"/>
      <c r="B652" s="217"/>
      <c r="C652" s="218"/>
      <c r="D652" s="217"/>
      <c r="F652" s="220"/>
      <c r="H652" s="221"/>
      <c r="I652" s="222"/>
      <c r="K652" s="223"/>
      <c r="L652" s="223"/>
      <c r="M652" s="224" t="str">
        <f t="shared" si="9"/>
        <v> </v>
      </c>
    </row>
    <row r="653" spans="1:13" s="214" customFormat="1" ht="15">
      <c r="A653" s="218"/>
      <c r="B653" s="217"/>
      <c r="C653" s="218"/>
      <c r="D653" s="217"/>
      <c r="F653" s="220"/>
      <c r="H653" s="221"/>
      <c r="I653" s="222"/>
      <c r="K653" s="223"/>
      <c r="L653" s="223"/>
      <c r="M653" s="224" t="str">
        <f t="shared" si="9"/>
        <v> </v>
      </c>
    </row>
    <row r="654" spans="1:13" s="214" customFormat="1" ht="15">
      <c r="A654" s="218"/>
      <c r="B654" s="217"/>
      <c r="C654" s="218"/>
      <c r="D654" s="217"/>
      <c r="F654" s="220"/>
      <c r="H654" s="221"/>
      <c r="I654" s="222"/>
      <c r="K654" s="223"/>
      <c r="L654" s="223"/>
      <c r="M654" s="224" t="str">
        <f t="shared" si="9"/>
        <v> </v>
      </c>
    </row>
    <row r="655" spans="1:13" s="214" customFormat="1" ht="15">
      <c r="A655" s="218"/>
      <c r="B655" s="217"/>
      <c r="C655" s="218"/>
      <c r="D655" s="217"/>
      <c r="F655" s="220"/>
      <c r="H655" s="221"/>
      <c r="I655" s="222"/>
      <c r="K655" s="223"/>
      <c r="L655" s="223"/>
      <c r="M655" s="224" t="str">
        <f t="shared" si="9"/>
        <v> </v>
      </c>
    </row>
    <row r="656" spans="1:13" s="214" customFormat="1" ht="15">
      <c r="A656" s="218"/>
      <c r="B656" s="217"/>
      <c r="C656" s="218"/>
      <c r="D656" s="217"/>
      <c r="F656" s="220"/>
      <c r="H656" s="221"/>
      <c r="I656" s="222"/>
      <c r="K656" s="223"/>
      <c r="L656" s="223"/>
      <c r="M656" s="224" t="str">
        <f t="shared" si="9"/>
        <v> </v>
      </c>
    </row>
    <row r="657" spans="1:13" s="214" customFormat="1" ht="15">
      <c r="A657" s="218"/>
      <c r="B657" s="217"/>
      <c r="C657" s="218"/>
      <c r="D657" s="217"/>
      <c r="F657" s="220"/>
      <c r="H657" s="221"/>
      <c r="I657" s="222"/>
      <c r="K657" s="223"/>
      <c r="L657" s="223"/>
      <c r="M657" s="224" t="str">
        <f aca="true" t="shared" si="10" ref="M657:M720">IF(AND(I657&gt;0,K657&gt;0),ROUND(I657*K657,0)," ")</f>
        <v> </v>
      </c>
    </row>
    <row r="658" spans="1:13" s="214" customFormat="1" ht="15">
      <c r="A658" s="218"/>
      <c r="B658" s="217"/>
      <c r="C658" s="218"/>
      <c r="D658" s="217"/>
      <c r="F658" s="220"/>
      <c r="H658" s="221"/>
      <c r="I658" s="222"/>
      <c r="K658" s="223"/>
      <c r="L658" s="223"/>
      <c r="M658" s="224" t="str">
        <f t="shared" si="10"/>
        <v> </v>
      </c>
    </row>
    <row r="659" spans="1:13" s="214" customFormat="1" ht="15">
      <c r="A659" s="218"/>
      <c r="B659" s="217"/>
      <c r="C659" s="218"/>
      <c r="D659" s="217"/>
      <c r="F659" s="220"/>
      <c r="H659" s="221"/>
      <c r="I659" s="222"/>
      <c r="K659" s="223"/>
      <c r="L659" s="223"/>
      <c r="M659" s="224" t="str">
        <f t="shared" si="10"/>
        <v> </v>
      </c>
    </row>
    <row r="660" spans="1:13" s="214" customFormat="1" ht="15">
      <c r="A660" s="218"/>
      <c r="B660" s="217"/>
      <c r="C660" s="218"/>
      <c r="D660" s="217"/>
      <c r="F660" s="220"/>
      <c r="H660" s="221"/>
      <c r="I660" s="222"/>
      <c r="K660" s="223"/>
      <c r="L660" s="223"/>
      <c r="M660" s="224" t="str">
        <f t="shared" si="10"/>
        <v> </v>
      </c>
    </row>
    <row r="661" spans="1:13" s="214" customFormat="1" ht="15">
      <c r="A661" s="218"/>
      <c r="B661" s="217"/>
      <c r="C661" s="218"/>
      <c r="D661" s="217"/>
      <c r="F661" s="220"/>
      <c r="H661" s="221"/>
      <c r="I661" s="222"/>
      <c r="K661" s="223"/>
      <c r="L661" s="223"/>
      <c r="M661" s="224" t="str">
        <f t="shared" si="10"/>
        <v> </v>
      </c>
    </row>
    <row r="662" spans="1:13" s="214" customFormat="1" ht="15">
      <c r="A662" s="218"/>
      <c r="B662" s="217"/>
      <c r="C662" s="218"/>
      <c r="D662" s="217"/>
      <c r="F662" s="220"/>
      <c r="H662" s="221"/>
      <c r="I662" s="222"/>
      <c r="K662" s="223"/>
      <c r="L662" s="223"/>
      <c r="M662" s="224" t="str">
        <f t="shared" si="10"/>
        <v> </v>
      </c>
    </row>
    <row r="663" spans="1:13" s="214" customFormat="1" ht="15">
      <c r="A663" s="218"/>
      <c r="B663" s="217"/>
      <c r="C663" s="218"/>
      <c r="D663" s="217"/>
      <c r="F663" s="220"/>
      <c r="H663" s="221"/>
      <c r="I663" s="222"/>
      <c r="K663" s="223"/>
      <c r="L663" s="223"/>
      <c r="M663" s="224" t="str">
        <f t="shared" si="10"/>
        <v> </v>
      </c>
    </row>
    <row r="664" spans="1:13" s="214" customFormat="1" ht="15">
      <c r="A664" s="218"/>
      <c r="B664" s="217"/>
      <c r="C664" s="218"/>
      <c r="D664" s="217"/>
      <c r="F664" s="220"/>
      <c r="H664" s="221"/>
      <c r="I664" s="222"/>
      <c r="K664" s="223"/>
      <c r="L664" s="223"/>
      <c r="M664" s="224" t="str">
        <f t="shared" si="10"/>
        <v> </v>
      </c>
    </row>
    <row r="665" spans="1:13" s="214" customFormat="1" ht="15">
      <c r="A665" s="218"/>
      <c r="B665" s="217"/>
      <c r="C665" s="218"/>
      <c r="D665" s="217"/>
      <c r="F665" s="220"/>
      <c r="H665" s="221"/>
      <c r="I665" s="222"/>
      <c r="K665" s="223"/>
      <c r="L665" s="223"/>
      <c r="M665" s="224" t="str">
        <f t="shared" si="10"/>
        <v> </v>
      </c>
    </row>
    <row r="666" spans="1:13" s="214" customFormat="1" ht="15">
      <c r="A666" s="218"/>
      <c r="B666" s="217"/>
      <c r="C666" s="218"/>
      <c r="D666" s="217"/>
      <c r="F666" s="220"/>
      <c r="H666" s="221"/>
      <c r="I666" s="222"/>
      <c r="K666" s="223"/>
      <c r="L666" s="223"/>
      <c r="M666" s="224" t="str">
        <f t="shared" si="10"/>
        <v> </v>
      </c>
    </row>
    <row r="667" spans="1:13" s="214" customFormat="1" ht="15">
      <c r="A667" s="218"/>
      <c r="B667" s="217"/>
      <c r="C667" s="218"/>
      <c r="D667" s="217"/>
      <c r="F667" s="220"/>
      <c r="H667" s="221"/>
      <c r="I667" s="222"/>
      <c r="K667" s="223"/>
      <c r="L667" s="223"/>
      <c r="M667" s="224" t="str">
        <f t="shared" si="10"/>
        <v> </v>
      </c>
    </row>
    <row r="668" spans="1:13" s="214" customFormat="1" ht="15">
      <c r="A668" s="218"/>
      <c r="B668" s="217"/>
      <c r="C668" s="218"/>
      <c r="D668" s="217"/>
      <c r="F668" s="220"/>
      <c r="H668" s="221"/>
      <c r="I668" s="222"/>
      <c r="K668" s="223"/>
      <c r="L668" s="223"/>
      <c r="M668" s="224" t="str">
        <f t="shared" si="10"/>
        <v> </v>
      </c>
    </row>
    <row r="669" spans="1:13" s="214" customFormat="1" ht="15">
      <c r="A669" s="218"/>
      <c r="B669" s="217"/>
      <c r="C669" s="218"/>
      <c r="D669" s="217"/>
      <c r="F669" s="220"/>
      <c r="H669" s="221"/>
      <c r="I669" s="222"/>
      <c r="K669" s="223"/>
      <c r="L669" s="223"/>
      <c r="M669" s="224" t="str">
        <f t="shared" si="10"/>
        <v> </v>
      </c>
    </row>
    <row r="670" spans="1:13" s="214" customFormat="1" ht="15">
      <c r="A670" s="218"/>
      <c r="B670" s="217"/>
      <c r="C670" s="218"/>
      <c r="D670" s="217"/>
      <c r="F670" s="220"/>
      <c r="H670" s="221"/>
      <c r="I670" s="222"/>
      <c r="K670" s="223"/>
      <c r="L670" s="223"/>
      <c r="M670" s="224" t="str">
        <f t="shared" si="10"/>
        <v> </v>
      </c>
    </row>
    <row r="671" spans="1:13" s="214" customFormat="1" ht="15">
      <c r="A671" s="218"/>
      <c r="B671" s="217"/>
      <c r="C671" s="218"/>
      <c r="D671" s="217"/>
      <c r="F671" s="220"/>
      <c r="H671" s="221"/>
      <c r="I671" s="222"/>
      <c r="K671" s="223"/>
      <c r="L671" s="223"/>
      <c r="M671" s="224" t="str">
        <f t="shared" si="10"/>
        <v> </v>
      </c>
    </row>
    <row r="672" spans="1:13" s="214" customFormat="1" ht="15">
      <c r="A672" s="218"/>
      <c r="B672" s="217"/>
      <c r="C672" s="218"/>
      <c r="D672" s="217"/>
      <c r="F672" s="220"/>
      <c r="H672" s="221"/>
      <c r="I672" s="222"/>
      <c r="K672" s="223"/>
      <c r="L672" s="223"/>
      <c r="M672" s="224" t="str">
        <f t="shared" si="10"/>
        <v> </v>
      </c>
    </row>
    <row r="673" spans="1:13" s="214" customFormat="1" ht="15">
      <c r="A673" s="218"/>
      <c r="B673" s="217"/>
      <c r="C673" s="218"/>
      <c r="D673" s="217"/>
      <c r="F673" s="220"/>
      <c r="H673" s="221"/>
      <c r="I673" s="222"/>
      <c r="K673" s="223"/>
      <c r="L673" s="223"/>
      <c r="M673" s="224" t="str">
        <f t="shared" si="10"/>
        <v> </v>
      </c>
    </row>
    <row r="674" spans="1:13" s="214" customFormat="1" ht="15">
      <c r="A674" s="218"/>
      <c r="B674" s="217"/>
      <c r="C674" s="218"/>
      <c r="D674" s="217"/>
      <c r="F674" s="220"/>
      <c r="H674" s="221"/>
      <c r="I674" s="222"/>
      <c r="K674" s="223"/>
      <c r="L674" s="223"/>
      <c r="M674" s="224" t="str">
        <f t="shared" si="10"/>
        <v> </v>
      </c>
    </row>
    <row r="675" spans="1:13" s="214" customFormat="1" ht="15">
      <c r="A675" s="218"/>
      <c r="B675" s="217"/>
      <c r="C675" s="218"/>
      <c r="D675" s="217"/>
      <c r="F675" s="220"/>
      <c r="H675" s="221"/>
      <c r="I675" s="222"/>
      <c r="K675" s="223"/>
      <c r="L675" s="223"/>
      <c r="M675" s="224" t="str">
        <f t="shared" si="10"/>
        <v> </v>
      </c>
    </row>
    <row r="676" spans="1:13" s="214" customFormat="1" ht="15">
      <c r="A676" s="218"/>
      <c r="B676" s="217"/>
      <c r="C676" s="218"/>
      <c r="D676" s="217"/>
      <c r="F676" s="220"/>
      <c r="H676" s="221"/>
      <c r="I676" s="222"/>
      <c r="K676" s="223"/>
      <c r="L676" s="223"/>
      <c r="M676" s="224" t="str">
        <f t="shared" si="10"/>
        <v> </v>
      </c>
    </row>
    <row r="677" spans="1:13" s="214" customFormat="1" ht="15">
      <c r="A677" s="218"/>
      <c r="B677" s="217"/>
      <c r="C677" s="218"/>
      <c r="D677" s="217"/>
      <c r="F677" s="220"/>
      <c r="H677" s="221"/>
      <c r="I677" s="222"/>
      <c r="K677" s="223"/>
      <c r="L677" s="223"/>
      <c r="M677" s="224" t="str">
        <f t="shared" si="10"/>
        <v> </v>
      </c>
    </row>
    <row r="678" spans="1:13" s="214" customFormat="1" ht="15">
      <c r="A678" s="218"/>
      <c r="B678" s="217"/>
      <c r="C678" s="218"/>
      <c r="D678" s="217"/>
      <c r="F678" s="220"/>
      <c r="H678" s="221"/>
      <c r="I678" s="222"/>
      <c r="K678" s="223"/>
      <c r="L678" s="223"/>
      <c r="M678" s="224" t="str">
        <f t="shared" si="10"/>
        <v> </v>
      </c>
    </row>
    <row r="679" spans="1:13" s="214" customFormat="1" ht="15">
      <c r="A679" s="218"/>
      <c r="B679" s="217"/>
      <c r="C679" s="218"/>
      <c r="D679" s="217"/>
      <c r="F679" s="220"/>
      <c r="H679" s="221"/>
      <c r="I679" s="222"/>
      <c r="K679" s="223"/>
      <c r="L679" s="223"/>
      <c r="M679" s="224" t="str">
        <f t="shared" si="10"/>
        <v> </v>
      </c>
    </row>
    <row r="680" spans="1:13" s="214" customFormat="1" ht="15">
      <c r="A680" s="218"/>
      <c r="B680" s="217"/>
      <c r="C680" s="218"/>
      <c r="D680" s="217"/>
      <c r="F680" s="220"/>
      <c r="H680" s="221"/>
      <c r="I680" s="222"/>
      <c r="K680" s="223"/>
      <c r="L680" s="223"/>
      <c r="M680" s="224" t="str">
        <f t="shared" si="10"/>
        <v> </v>
      </c>
    </row>
    <row r="681" spans="1:13" s="214" customFormat="1" ht="15">
      <c r="A681" s="218"/>
      <c r="B681" s="217"/>
      <c r="C681" s="218"/>
      <c r="D681" s="217"/>
      <c r="F681" s="220"/>
      <c r="H681" s="221"/>
      <c r="I681" s="222"/>
      <c r="K681" s="223"/>
      <c r="L681" s="223"/>
      <c r="M681" s="224" t="str">
        <f t="shared" si="10"/>
        <v> </v>
      </c>
    </row>
    <row r="682" spans="1:13" s="214" customFormat="1" ht="15">
      <c r="A682" s="218"/>
      <c r="B682" s="217"/>
      <c r="C682" s="218"/>
      <c r="D682" s="217"/>
      <c r="F682" s="220"/>
      <c r="H682" s="221"/>
      <c r="I682" s="222"/>
      <c r="K682" s="223"/>
      <c r="L682" s="223"/>
      <c r="M682" s="224" t="str">
        <f t="shared" si="10"/>
        <v> </v>
      </c>
    </row>
    <row r="683" spans="1:13" s="214" customFormat="1" ht="15">
      <c r="A683" s="218"/>
      <c r="B683" s="217"/>
      <c r="C683" s="218"/>
      <c r="D683" s="217"/>
      <c r="F683" s="220"/>
      <c r="H683" s="221"/>
      <c r="I683" s="222"/>
      <c r="K683" s="223"/>
      <c r="L683" s="223"/>
      <c r="M683" s="224" t="str">
        <f t="shared" si="10"/>
        <v> </v>
      </c>
    </row>
    <row r="684" spans="1:13" s="214" customFormat="1" ht="15">
      <c r="A684" s="218"/>
      <c r="B684" s="217"/>
      <c r="C684" s="218"/>
      <c r="D684" s="217"/>
      <c r="F684" s="220"/>
      <c r="H684" s="221"/>
      <c r="I684" s="222"/>
      <c r="K684" s="223"/>
      <c r="L684" s="223"/>
      <c r="M684" s="224" t="str">
        <f t="shared" si="10"/>
        <v> </v>
      </c>
    </row>
    <row r="685" spans="1:13" s="214" customFormat="1" ht="15">
      <c r="A685" s="218"/>
      <c r="B685" s="217"/>
      <c r="C685" s="218"/>
      <c r="D685" s="217"/>
      <c r="F685" s="220"/>
      <c r="H685" s="221"/>
      <c r="I685" s="222"/>
      <c r="K685" s="223"/>
      <c r="L685" s="223"/>
      <c r="M685" s="224" t="str">
        <f t="shared" si="10"/>
        <v> </v>
      </c>
    </row>
    <row r="686" spans="1:13" s="214" customFormat="1" ht="15">
      <c r="A686" s="218"/>
      <c r="B686" s="217"/>
      <c r="C686" s="218"/>
      <c r="D686" s="217"/>
      <c r="F686" s="220"/>
      <c r="H686" s="221"/>
      <c r="I686" s="222"/>
      <c r="K686" s="223"/>
      <c r="L686" s="223"/>
      <c r="M686" s="224" t="str">
        <f t="shared" si="10"/>
        <v> </v>
      </c>
    </row>
    <row r="687" spans="1:13" s="214" customFormat="1" ht="15">
      <c r="A687" s="218"/>
      <c r="B687" s="217"/>
      <c r="C687" s="218"/>
      <c r="D687" s="217"/>
      <c r="F687" s="220"/>
      <c r="H687" s="221"/>
      <c r="I687" s="222"/>
      <c r="K687" s="223"/>
      <c r="L687" s="223"/>
      <c r="M687" s="224" t="str">
        <f t="shared" si="10"/>
        <v> </v>
      </c>
    </row>
    <row r="688" spans="1:13" s="214" customFormat="1" ht="15">
      <c r="A688" s="218"/>
      <c r="B688" s="217"/>
      <c r="C688" s="218"/>
      <c r="D688" s="217"/>
      <c r="F688" s="220"/>
      <c r="H688" s="221"/>
      <c r="I688" s="222"/>
      <c r="K688" s="223"/>
      <c r="L688" s="223"/>
      <c r="M688" s="224" t="str">
        <f t="shared" si="10"/>
        <v> </v>
      </c>
    </row>
    <row r="689" spans="1:13" s="214" customFormat="1" ht="15">
      <c r="A689" s="218"/>
      <c r="B689" s="217"/>
      <c r="C689" s="218"/>
      <c r="D689" s="217"/>
      <c r="F689" s="220"/>
      <c r="H689" s="221"/>
      <c r="I689" s="222"/>
      <c r="K689" s="223"/>
      <c r="L689" s="223"/>
      <c r="M689" s="224" t="str">
        <f t="shared" si="10"/>
        <v> </v>
      </c>
    </row>
    <row r="690" spans="1:13" s="214" customFormat="1" ht="15">
      <c r="A690" s="218"/>
      <c r="B690" s="217"/>
      <c r="C690" s="218"/>
      <c r="D690" s="217"/>
      <c r="F690" s="220"/>
      <c r="H690" s="221"/>
      <c r="I690" s="222"/>
      <c r="K690" s="223"/>
      <c r="L690" s="223"/>
      <c r="M690" s="224" t="str">
        <f t="shared" si="10"/>
        <v> </v>
      </c>
    </row>
    <row r="691" spans="1:13" s="214" customFormat="1" ht="15">
      <c r="A691" s="218"/>
      <c r="B691" s="217"/>
      <c r="C691" s="218"/>
      <c r="D691" s="217"/>
      <c r="F691" s="220"/>
      <c r="H691" s="221"/>
      <c r="I691" s="222"/>
      <c r="K691" s="223"/>
      <c r="L691" s="223"/>
      <c r="M691" s="224" t="str">
        <f t="shared" si="10"/>
        <v> </v>
      </c>
    </row>
    <row r="692" spans="1:13" s="214" customFormat="1" ht="15">
      <c r="A692" s="218"/>
      <c r="B692" s="217"/>
      <c r="C692" s="218"/>
      <c r="D692" s="217"/>
      <c r="F692" s="220"/>
      <c r="H692" s="221"/>
      <c r="I692" s="222"/>
      <c r="K692" s="223"/>
      <c r="L692" s="223"/>
      <c r="M692" s="224" t="str">
        <f t="shared" si="10"/>
        <v> </v>
      </c>
    </row>
    <row r="693" spans="1:13" s="214" customFormat="1" ht="15">
      <c r="A693" s="218"/>
      <c r="B693" s="217"/>
      <c r="C693" s="218"/>
      <c r="D693" s="217"/>
      <c r="F693" s="220"/>
      <c r="H693" s="221"/>
      <c r="I693" s="222"/>
      <c r="K693" s="223"/>
      <c r="L693" s="223"/>
      <c r="M693" s="224" t="str">
        <f t="shared" si="10"/>
        <v> </v>
      </c>
    </row>
    <row r="694" spans="1:13" s="214" customFormat="1" ht="15">
      <c r="A694" s="218"/>
      <c r="B694" s="217"/>
      <c r="C694" s="218"/>
      <c r="D694" s="217"/>
      <c r="F694" s="220"/>
      <c r="H694" s="221"/>
      <c r="I694" s="222"/>
      <c r="K694" s="223"/>
      <c r="L694" s="223"/>
      <c r="M694" s="224" t="str">
        <f t="shared" si="10"/>
        <v> </v>
      </c>
    </row>
    <row r="695" spans="1:13" s="214" customFormat="1" ht="15">
      <c r="A695" s="218"/>
      <c r="B695" s="217"/>
      <c r="C695" s="218"/>
      <c r="D695" s="217"/>
      <c r="F695" s="220"/>
      <c r="H695" s="221"/>
      <c r="I695" s="222"/>
      <c r="K695" s="223"/>
      <c r="L695" s="223"/>
      <c r="M695" s="224" t="str">
        <f t="shared" si="10"/>
        <v> </v>
      </c>
    </row>
    <row r="696" spans="1:13" s="214" customFormat="1" ht="15">
      <c r="A696" s="218"/>
      <c r="B696" s="217"/>
      <c r="C696" s="218"/>
      <c r="D696" s="217"/>
      <c r="F696" s="220"/>
      <c r="H696" s="221"/>
      <c r="I696" s="222"/>
      <c r="K696" s="223"/>
      <c r="L696" s="223"/>
      <c r="M696" s="224" t="str">
        <f t="shared" si="10"/>
        <v> </v>
      </c>
    </row>
    <row r="697" spans="1:13" s="214" customFormat="1" ht="15">
      <c r="A697" s="218"/>
      <c r="B697" s="217"/>
      <c r="C697" s="218"/>
      <c r="D697" s="217"/>
      <c r="F697" s="220"/>
      <c r="H697" s="221"/>
      <c r="I697" s="222"/>
      <c r="K697" s="223"/>
      <c r="L697" s="223"/>
      <c r="M697" s="224" t="str">
        <f t="shared" si="10"/>
        <v> </v>
      </c>
    </row>
    <row r="698" spans="1:13" s="214" customFormat="1" ht="15">
      <c r="A698" s="218"/>
      <c r="B698" s="217"/>
      <c r="C698" s="218"/>
      <c r="D698" s="217"/>
      <c r="F698" s="220"/>
      <c r="H698" s="221"/>
      <c r="I698" s="222"/>
      <c r="K698" s="223"/>
      <c r="L698" s="223"/>
      <c r="M698" s="224" t="str">
        <f t="shared" si="10"/>
        <v> </v>
      </c>
    </row>
    <row r="699" spans="1:13" s="214" customFormat="1" ht="15">
      <c r="A699" s="218"/>
      <c r="B699" s="217"/>
      <c r="C699" s="218"/>
      <c r="D699" s="217"/>
      <c r="F699" s="220"/>
      <c r="H699" s="221"/>
      <c r="I699" s="222"/>
      <c r="K699" s="223"/>
      <c r="L699" s="223"/>
      <c r="M699" s="224" t="str">
        <f t="shared" si="10"/>
        <v> </v>
      </c>
    </row>
    <row r="700" spans="1:13" s="214" customFormat="1" ht="15">
      <c r="A700" s="218"/>
      <c r="B700" s="217"/>
      <c r="C700" s="218"/>
      <c r="D700" s="217"/>
      <c r="F700" s="220"/>
      <c r="H700" s="221"/>
      <c r="I700" s="222"/>
      <c r="K700" s="223"/>
      <c r="L700" s="223"/>
      <c r="M700" s="224" t="str">
        <f t="shared" si="10"/>
        <v> </v>
      </c>
    </row>
    <row r="701" spans="1:13" s="214" customFormat="1" ht="15">
      <c r="A701" s="218"/>
      <c r="B701" s="217"/>
      <c r="C701" s="218"/>
      <c r="D701" s="217"/>
      <c r="F701" s="220"/>
      <c r="H701" s="221"/>
      <c r="I701" s="222"/>
      <c r="K701" s="223"/>
      <c r="L701" s="223"/>
      <c r="M701" s="224" t="str">
        <f t="shared" si="10"/>
        <v> </v>
      </c>
    </row>
    <row r="702" spans="1:13" s="214" customFormat="1" ht="15">
      <c r="A702" s="218"/>
      <c r="B702" s="217"/>
      <c r="C702" s="218"/>
      <c r="D702" s="217"/>
      <c r="F702" s="220"/>
      <c r="H702" s="221"/>
      <c r="I702" s="222"/>
      <c r="K702" s="223"/>
      <c r="L702" s="223"/>
      <c r="M702" s="224" t="str">
        <f t="shared" si="10"/>
        <v> </v>
      </c>
    </row>
    <row r="703" spans="1:13" s="214" customFormat="1" ht="15">
      <c r="A703" s="218"/>
      <c r="B703" s="217"/>
      <c r="C703" s="218"/>
      <c r="D703" s="217"/>
      <c r="F703" s="220"/>
      <c r="H703" s="221"/>
      <c r="I703" s="222"/>
      <c r="K703" s="223"/>
      <c r="L703" s="223"/>
      <c r="M703" s="224" t="str">
        <f t="shared" si="10"/>
        <v> </v>
      </c>
    </row>
    <row r="704" spans="1:13" s="214" customFormat="1" ht="15">
      <c r="A704" s="218"/>
      <c r="B704" s="217"/>
      <c r="C704" s="218"/>
      <c r="D704" s="217"/>
      <c r="F704" s="220"/>
      <c r="H704" s="221"/>
      <c r="I704" s="222"/>
      <c r="K704" s="223"/>
      <c r="L704" s="223"/>
      <c r="M704" s="224" t="str">
        <f t="shared" si="10"/>
        <v> </v>
      </c>
    </row>
    <row r="705" spans="1:13" s="214" customFormat="1" ht="15">
      <c r="A705" s="218"/>
      <c r="B705" s="217"/>
      <c r="C705" s="218"/>
      <c r="D705" s="217"/>
      <c r="F705" s="220"/>
      <c r="H705" s="221"/>
      <c r="I705" s="222"/>
      <c r="K705" s="223"/>
      <c r="L705" s="223"/>
      <c r="M705" s="224" t="str">
        <f t="shared" si="10"/>
        <v> </v>
      </c>
    </row>
    <row r="706" spans="1:13" s="214" customFormat="1" ht="15">
      <c r="A706" s="218"/>
      <c r="B706" s="217"/>
      <c r="C706" s="218"/>
      <c r="D706" s="217"/>
      <c r="F706" s="220"/>
      <c r="H706" s="221"/>
      <c r="I706" s="222"/>
      <c r="K706" s="223"/>
      <c r="L706" s="223"/>
      <c r="M706" s="224" t="str">
        <f t="shared" si="10"/>
        <v> </v>
      </c>
    </row>
    <row r="707" spans="1:13" s="214" customFormat="1" ht="15">
      <c r="A707" s="218"/>
      <c r="B707" s="217"/>
      <c r="C707" s="218"/>
      <c r="D707" s="217"/>
      <c r="F707" s="220"/>
      <c r="H707" s="221"/>
      <c r="I707" s="222"/>
      <c r="K707" s="223"/>
      <c r="L707" s="223"/>
      <c r="M707" s="224" t="str">
        <f t="shared" si="10"/>
        <v> </v>
      </c>
    </row>
    <row r="708" spans="1:13" s="214" customFormat="1" ht="15">
      <c r="A708" s="218"/>
      <c r="B708" s="217"/>
      <c r="C708" s="218"/>
      <c r="D708" s="217"/>
      <c r="F708" s="220"/>
      <c r="H708" s="221"/>
      <c r="I708" s="222"/>
      <c r="K708" s="223"/>
      <c r="L708" s="223"/>
      <c r="M708" s="224" t="str">
        <f t="shared" si="10"/>
        <v> </v>
      </c>
    </row>
    <row r="709" spans="1:13" s="214" customFormat="1" ht="15">
      <c r="A709" s="218"/>
      <c r="B709" s="217"/>
      <c r="C709" s="218"/>
      <c r="D709" s="217"/>
      <c r="F709" s="220"/>
      <c r="H709" s="221"/>
      <c r="I709" s="222"/>
      <c r="K709" s="223"/>
      <c r="L709" s="223"/>
      <c r="M709" s="224" t="str">
        <f t="shared" si="10"/>
        <v> </v>
      </c>
    </row>
    <row r="710" spans="1:13" s="214" customFormat="1" ht="15">
      <c r="A710" s="218"/>
      <c r="B710" s="217"/>
      <c r="C710" s="218"/>
      <c r="D710" s="217"/>
      <c r="F710" s="220"/>
      <c r="H710" s="221"/>
      <c r="I710" s="222"/>
      <c r="K710" s="223"/>
      <c r="L710" s="223"/>
      <c r="M710" s="224" t="str">
        <f t="shared" si="10"/>
        <v> </v>
      </c>
    </row>
    <row r="711" spans="1:13" s="214" customFormat="1" ht="15">
      <c r="A711" s="218"/>
      <c r="B711" s="217"/>
      <c r="C711" s="218"/>
      <c r="D711" s="217"/>
      <c r="F711" s="220"/>
      <c r="H711" s="221"/>
      <c r="I711" s="222"/>
      <c r="K711" s="223"/>
      <c r="L711" s="223"/>
      <c r="M711" s="224" t="str">
        <f t="shared" si="10"/>
        <v> </v>
      </c>
    </row>
    <row r="712" spans="1:13" s="214" customFormat="1" ht="15">
      <c r="A712" s="218"/>
      <c r="B712" s="217"/>
      <c r="C712" s="218"/>
      <c r="D712" s="217"/>
      <c r="F712" s="220"/>
      <c r="H712" s="221"/>
      <c r="I712" s="222"/>
      <c r="K712" s="223"/>
      <c r="L712" s="223"/>
      <c r="M712" s="224" t="str">
        <f t="shared" si="10"/>
        <v> </v>
      </c>
    </row>
    <row r="713" spans="1:13" s="214" customFormat="1" ht="15">
      <c r="A713" s="218"/>
      <c r="B713" s="217"/>
      <c r="C713" s="218"/>
      <c r="D713" s="217"/>
      <c r="F713" s="220"/>
      <c r="H713" s="221"/>
      <c r="I713" s="222"/>
      <c r="K713" s="223"/>
      <c r="L713" s="223"/>
      <c r="M713" s="224" t="str">
        <f t="shared" si="10"/>
        <v> </v>
      </c>
    </row>
    <row r="714" spans="1:13" s="214" customFormat="1" ht="15">
      <c r="A714" s="218"/>
      <c r="B714" s="217"/>
      <c r="C714" s="218"/>
      <c r="D714" s="217"/>
      <c r="F714" s="220"/>
      <c r="H714" s="221"/>
      <c r="I714" s="222"/>
      <c r="K714" s="223"/>
      <c r="L714" s="223"/>
      <c r="M714" s="224" t="str">
        <f t="shared" si="10"/>
        <v> </v>
      </c>
    </row>
    <row r="715" spans="1:13" s="214" customFormat="1" ht="15">
      <c r="A715" s="218"/>
      <c r="B715" s="217"/>
      <c r="C715" s="218"/>
      <c r="D715" s="217"/>
      <c r="F715" s="220"/>
      <c r="H715" s="221"/>
      <c r="I715" s="222"/>
      <c r="K715" s="223"/>
      <c r="L715" s="223"/>
      <c r="M715" s="224" t="str">
        <f t="shared" si="10"/>
        <v> </v>
      </c>
    </row>
    <row r="716" spans="1:13" s="214" customFormat="1" ht="15">
      <c r="A716" s="218"/>
      <c r="B716" s="217"/>
      <c r="C716" s="218"/>
      <c r="D716" s="217"/>
      <c r="F716" s="220"/>
      <c r="H716" s="221"/>
      <c r="I716" s="222"/>
      <c r="K716" s="223"/>
      <c r="L716" s="223"/>
      <c r="M716" s="224" t="str">
        <f t="shared" si="10"/>
        <v> </v>
      </c>
    </row>
    <row r="717" spans="1:13" s="214" customFormat="1" ht="15">
      <c r="A717" s="218"/>
      <c r="B717" s="217"/>
      <c r="C717" s="218"/>
      <c r="D717" s="217"/>
      <c r="F717" s="220"/>
      <c r="H717" s="221"/>
      <c r="I717" s="222"/>
      <c r="K717" s="223"/>
      <c r="L717" s="223"/>
      <c r="M717" s="224" t="str">
        <f t="shared" si="10"/>
        <v> </v>
      </c>
    </row>
    <row r="718" spans="1:13" s="214" customFormat="1" ht="15">
      <c r="A718" s="218"/>
      <c r="B718" s="217"/>
      <c r="C718" s="218"/>
      <c r="D718" s="217"/>
      <c r="F718" s="220"/>
      <c r="H718" s="221"/>
      <c r="I718" s="222"/>
      <c r="K718" s="223"/>
      <c r="L718" s="223"/>
      <c r="M718" s="224" t="str">
        <f t="shared" si="10"/>
        <v> </v>
      </c>
    </row>
    <row r="719" spans="1:13" s="214" customFormat="1" ht="15">
      <c r="A719" s="218"/>
      <c r="B719" s="217"/>
      <c r="C719" s="218"/>
      <c r="D719" s="217"/>
      <c r="F719" s="220"/>
      <c r="H719" s="221"/>
      <c r="I719" s="222"/>
      <c r="K719" s="223"/>
      <c r="L719" s="223"/>
      <c r="M719" s="224" t="str">
        <f t="shared" si="10"/>
        <v> </v>
      </c>
    </row>
    <row r="720" spans="1:13" s="214" customFormat="1" ht="15">
      <c r="A720" s="218"/>
      <c r="B720" s="217"/>
      <c r="C720" s="218"/>
      <c r="D720" s="217"/>
      <c r="F720" s="220"/>
      <c r="H720" s="221"/>
      <c r="I720" s="222"/>
      <c r="K720" s="223"/>
      <c r="L720" s="223"/>
      <c r="M720" s="224" t="str">
        <f t="shared" si="10"/>
        <v> </v>
      </c>
    </row>
    <row r="721" spans="1:13" s="214" customFormat="1" ht="15">
      <c r="A721" s="218"/>
      <c r="B721" s="217"/>
      <c r="C721" s="218"/>
      <c r="D721" s="217"/>
      <c r="F721" s="220"/>
      <c r="H721" s="221"/>
      <c r="I721" s="222"/>
      <c r="K721" s="223"/>
      <c r="L721" s="223"/>
      <c r="M721" s="224" t="str">
        <f aca="true" t="shared" si="11" ref="M721:M784">IF(AND(I721&gt;0,K721&gt;0),ROUND(I721*K721,0)," ")</f>
        <v> </v>
      </c>
    </row>
    <row r="722" spans="1:13" s="214" customFormat="1" ht="15">
      <c r="A722" s="218"/>
      <c r="B722" s="217"/>
      <c r="C722" s="218"/>
      <c r="D722" s="217"/>
      <c r="F722" s="220"/>
      <c r="H722" s="221"/>
      <c r="I722" s="222"/>
      <c r="K722" s="223"/>
      <c r="L722" s="223"/>
      <c r="M722" s="224" t="str">
        <f t="shared" si="11"/>
        <v> </v>
      </c>
    </row>
    <row r="723" spans="1:13" s="214" customFormat="1" ht="15">
      <c r="A723" s="218"/>
      <c r="B723" s="217"/>
      <c r="C723" s="218"/>
      <c r="D723" s="217"/>
      <c r="F723" s="220"/>
      <c r="H723" s="221"/>
      <c r="I723" s="222"/>
      <c r="K723" s="223"/>
      <c r="L723" s="223"/>
      <c r="M723" s="224" t="str">
        <f t="shared" si="11"/>
        <v> </v>
      </c>
    </row>
    <row r="724" spans="1:13" s="214" customFormat="1" ht="15">
      <c r="A724" s="218"/>
      <c r="B724" s="217"/>
      <c r="C724" s="218"/>
      <c r="D724" s="217"/>
      <c r="F724" s="220"/>
      <c r="H724" s="221"/>
      <c r="I724" s="222"/>
      <c r="K724" s="223"/>
      <c r="L724" s="223"/>
      <c r="M724" s="224" t="str">
        <f t="shared" si="11"/>
        <v> </v>
      </c>
    </row>
    <row r="725" spans="1:13" s="214" customFormat="1" ht="15">
      <c r="A725" s="218"/>
      <c r="B725" s="217"/>
      <c r="C725" s="218"/>
      <c r="D725" s="217"/>
      <c r="F725" s="220"/>
      <c r="H725" s="221"/>
      <c r="I725" s="222"/>
      <c r="K725" s="223"/>
      <c r="L725" s="223"/>
      <c r="M725" s="224" t="str">
        <f t="shared" si="11"/>
        <v> </v>
      </c>
    </row>
    <row r="726" spans="1:13" s="214" customFormat="1" ht="15">
      <c r="A726" s="218"/>
      <c r="B726" s="217"/>
      <c r="C726" s="218"/>
      <c r="D726" s="217"/>
      <c r="F726" s="220"/>
      <c r="H726" s="221"/>
      <c r="I726" s="222"/>
      <c r="K726" s="223"/>
      <c r="L726" s="223"/>
      <c r="M726" s="224" t="str">
        <f t="shared" si="11"/>
        <v> </v>
      </c>
    </row>
    <row r="727" spans="1:13" s="214" customFormat="1" ht="15">
      <c r="A727" s="218"/>
      <c r="B727" s="217"/>
      <c r="C727" s="218"/>
      <c r="D727" s="217"/>
      <c r="F727" s="220"/>
      <c r="H727" s="221"/>
      <c r="I727" s="222"/>
      <c r="K727" s="223"/>
      <c r="L727" s="223"/>
      <c r="M727" s="224" t="str">
        <f t="shared" si="11"/>
        <v> </v>
      </c>
    </row>
    <row r="728" spans="1:13" s="214" customFormat="1" ht="15">
      <c r="A728" s="218"/>
      <c r="B728" s="217"/>
      <c r="C728" s="218"/>
      <c r="D728" s="217"/>
      <c r="F728" s="220"/>
      <c r="H728" s="221"/>
      <c r="I728" s="222"/>
      <c r="K728" s="223"/>
      <c r="L728" s="223"/>
      <c r="M728" s="224" t="str">
        <f t="shared" si="11"/>
        <v> </v>
      </c>
    </row>
    <row r="729" spans="1:13" s="214" customFormat="1" ht="15">
      <c r="A729" s="218"/>
      <c r="B729" s="217"/>
      <c r="C729" s="218"/>
      <c r="D729" s="217"/>
      <c r="F729" s="220"/>
      <c r="H729" s="221"/>
      <c r="I729" s="222"/>
      <c r="K729" s="223"/>
      <c r="L729" s="223"/>
      <c r="M729" s="224" t="str">
        <f t="shared" si="11"/>
        <v> </v>
      </c>
    </row>
    <row r="730" spans="1:13" s="214" customFormat="1" ht="15">
      <c r="A730" s="218"/>
      <c r="B730" s="217"/>
      <c r="C730" s="218"/>
      <c r="D730" s="217"/>
      <c r="F730" s="220"/>
      <c r="H730" s="221"/>
      <c r="I730" s="222"/>
      <c r="K730" s="223"/>
      <c r="L730" s="223"/>
      <c r="M730" s="224" t="str">
        <f t="shared" si="11"/>
        <v> </v>
      </c>
    </row>
    <row r="731" spans="1:13" s="214" customFormat="1" ht="15">
      <c r="A731" s="218"/>
      <c r="B731" s="217"/>
      <c r="C731" s="218"/>
      <c r="D731" s="217"/>
      <c r="F731" s="220"/>
      <c r="H731" s="221"/>
      <c r="I731" s="222"/>
      <c r="K731" s="223"/>
      <c r="L731" s="223"/>
      <c r="M731" s="224" t="str">
        <f t="shared" si="11"/>
        <v> </v>
      </c>
    </row>
    <row r="732" spans="1:13" s="214" customFormat="1" ht="15">
      <c r="A732" s="218"/>
      <c r="B732" s="217"/>
      <c r="C732" s="218"/>
      <c r="D732" s="217"/>
      <c r="F732" s="220"/>
      <c r="H732" s="221"/>
      <c r="I732" s="222"/>
      <c r="K732" s="223"/>
      <c r="L732" s="223"/>
      <c r="M732" s="224" t="str">
        <f t="shared" si="11"/>
        <v> </v>
      </c>
    </row>
    <row r="733" spans="1:13" s="214" customFormat="1" ht="15">
      <c r="A733" s="218"/>
      <c r="B733" s="217"/>
      <c r="C733" s="218"/>
      <c r="D733" s="217"/>
      <c r="F733" s="220"/>
      <c r="H733" s="221"/>
      <c r="I733" s="222"/>
      <c r="K733" s="223"/>
      <c r="L733" s="223"/>
      <c r="M733" s="224" t="str">
        <f t="shared" si="11"/>
        <v> </v>
      </c>
    </row>
    <row r="734" spans="1:13" s="214" customFormat="1" ht="15">
      <c r="A734" s="218"/>
      <c r="B734" s="217"/>
      <c r="C734" s="218"/>
      <c r="D734" s="217"/>
      <c r="F734" s="220"/>
      <c r="H734" s="221"/>
      <c r="I734" s="222"/>
      <c r="K734" s="223"/>
      <c r="L734" s="223"/>
      <c r="M734" s="224" t="str">
        <f t="shared" si="11"/>
        <v> </v>
      </c>
    </row>
    <row r="735" spans="1:13" s="214" customFormat="1" ht="15">
      <c r="A735" s="218"/>
      <c r="B735" s="217"/>
      <c r="C735" s="218"/>
      <c r="D735" s="217"/>
      <c r="F735" s="220"/>
      <c r="H735" s="221"/>
      <c r="I735" s="222"/>
      <c r="K735" s="223"/>
      <c r="L735" s="223"/>
      <c r="M735" s="224" t="str">
        <f t="shared" si="11"/>
        <v> </v>
      </c>
    </row>
    <row r="736" spans="1:13" s="214" customFormat="1" ht="15">
      <c r="A736" s="218"/>
      <c r="B736" s="217"/>
      <c r="C736" s="218"/>
      <c r="D736" s="217"/>
      <c r="F736" s="220"/>
      <c r="H736" s="221"/>
      <c r="I736" s="222"/>
      <c r="K736" s="223"/>
      <c r="L736" s="223"/>
      <c r="M736" s="224" t="str">
        <f t="shared" si="11"/>
        <v> </v>
      </c>
    </row>
    <row r="737" spans="1:13" s="214" customFormat="1" ht="15">
      <c r="A737" s="218"/>
      <c r="B737" s="217"/>
      <c r="C737" s="218"/>
      <c r="D737" s="217"/>
      <c r="F737" s="220"/>
      <c r="H737" s="221"/>
      <c r="I737" s="222"/>
      <c r="K737" s="223"/>
      <c r="L737" s="223"/>
      <c r="M737" s="224" t="str">
        <f t="shared" si="11"/>
        <v> </v>
      </c>
    </row>
    <row r="738" spans="1:13" s="214" customFormat="1" ht="15">
      <c r="A738" s="218"/>
      <c r="B738" s="217"/>
      <c r="C738" s="218"/>
      <c r="D738" s="217"/>
      <c r="F738" s="220"/>
      <c r="H738" s="221"/>
      <c r="I738" s="222"/>
      <c r="K738" s="223"/>
      <c r="L738" s="223"/>
      <c r="M738" s="224" t="str">
        <f t="shared" si="11"/>
        <v> </v>
      </c>
    </row>
    <row r="739" spans="1:13" s="214" customFormat="1" ht="15">
      <c r="A739" s="218"/>
      <c r="B739" s="217"/>
      <c r="C739" s="218"/>
      <c r="D739" s="217"/>
      <c r="F739" s="220"/>
      <c r="H739" s="221"/>
      <c r="I739" s="222"/>
      <c r="K739" s="223"/>
      <c r="L739" s="223"/>
      <c r="M739" s="224" t="str">
        <f t="shared" si="11"/>
        <v> </v>
      </c>
    </row>
    <row r="740" spans="1:13" s="214" customFormat="1" ht="15">
      <c r="A740" s="218"/>
      <c r="B740" s="217"/>
      <c r="C740" s="218"/>
      <c r="D740" s="217"/>
      <c r="F740" s="220"/>
      <c r="H740" s="221"/>
      <c r="I740" s="222"/>
      <c r="K740" s="223"/>
      <c r="L740" s="223"/>
      <c r="M740" s="224" t="str">
        <f t="shared" si="11"/>
        <v> </v>
      </c>
    </row>
    <row r="741" spans="1:13" s="214" customFormat="1" ht="15">
      <c r="A741" s="218"/>
      <c r="B741" s="217"/>
      <c r="C741" s="218"/>
      <c r="D741" s="217"/>
      <c r="F741" s="220"/>
      <c r="H741" s="221"/>
      <c r="I741" s="222"/>
      <c r="K741" s="223"/>
      <c r="L741" s="223"/>
      <c r="M741" s="224" t="str">
        <f t="shared" si="11"/>
        <v> </v>
      </c>
    </row>
    <row r="742" spans="1:13" s="214" customFormat="1" ht="15">
      <c r="A742" s="218"/>
      <c r="B742" s="217"/>
      <c r="C742" s="218"/>
      <c r="D742" s="217"/>
      <c r="F742" s="220"/>
      <c r="H742" s="221"/>
      <c r="I742" s="222"/>
      <c r="K742" s="223"/>
      <c r="L742" s="223"/>
      <c r="M742" s="224" t="str">
        <f t="shared" si="11"/>
        <v> </v>
      </c>
    </row>
    <row r="743" spans="1:13" s="214" customFormat="1" ht="15">
      <c r="A743" s="218"/>
      <c r="B743" s="217"/>
      <c r="C743" s="218"/>
      <c r="D743" s="217"/>
      <c r="F743" s="220"/>
      <c r="H743" s="221"/>
      <c r="I743" s="222"/>
      <c r="K743" s="223"/>
      <c r="L743" s="223"/>
      <c r="M743" s="224" t="str">
        <f t="shared" si="11"/>
        <v> </v>
      </c>
    </row>
    <row r="744" spans="1:13" s="214" customFormat="1" ht="15">
      <c r="A744" s="218"/>
      <c r="B744" s="217"/>
      <c r="C744" s="218"/>
      <c r="D744" s="217"/>
      <c r="F744" s="220"/>
      <c r="H744" s="221"/>
      <c r="I744" s="222"/>
      <c r="K744" s="223"/>
      <c r="L744" s="223"/>
      <c r="M744" s="224" t="str">
        <f t="shared" si="11"/>
        <v> </v>
      </c>
    </row>
    <row r="745" spans="1:13" s="214" customFormat="1" ht="15">
      <c r="A745" s="218"/>
      <c r="B745" s="217"/>
      <c r="C745" s="218"/>
      <c r="D745" s="217"/>
      <c r="F745" s="220"/>
      <c r="H745" s="221"/>
      <c r="I745" s="222"/>
      <c r="K745" s="223"/>
      <c r="L745" s="223"/>
      <c r="M745" s="224" t="str">
        <f t="shared" si="11"/>
        <v> </v>
      </c>
    </row>
    <row r="746" spans="1:13" s="214" customFormat="1" ht="15">
      <c r="A746" s="218"/>
      <c r="B746" s="217"/>
      <c r="C746" s="218"/>
      <c r="D746" s="217"/>
      <c r="F746" s="220"/>
      <c r="H746" s="221"/>
      <c r="I746" s="222"/>
      <c r="K746" s="223"/>
      <c r="L746" s="223"/>
      <c r="M746" s="224" t="str">
        <f t="shared" si="11"/>
        <v> </v>
      </c>
    </row>
    <row r="747" spans="1:13" s="214" customFormat="1" ht="15">
      <c r="A747" s="218"/>
      <c r="B747" s="217"/>
      <c r="C747" s="218"/>
      <c r="D747" s="217"/>
      <c r="F747" s="220"/>
      <c r="H747" s="221"/>
      <c r="I747" s="222"/>
      <c r="K747" s="223"/>
      <c r="L747" s="223"/>
      <c r="M747" s="224" t="str">
        <f t="shared" si="11"/>
        <v> </v>
      </c>
    </row>
    <row r="748" spans="1:13" s="214" customFormat="1" ht="15">
      <c r="A748" s="218"/>
      <c r="B748" s="217"/>
      <c r="C748" s="218"/>
      <c r="D748" s="217"/>
      <c r="F748" s="220"/>
      <c r="H748" s="221"/>
      <c r="I748" s="222"/>
      <c r="K748" s="223"/>
      <c r="L748" s="223"/>
      <c r="M748" s="224" t="str">
        <f t="shared" si="11"/>
        <v> </v>
      </c>
    </row>
    <row r="749" spans="1:13" s="214" customFormat="1" ht="15">
      <c r="A749" s="218"/>
      <c r="B749" s="217"/>
      <c r="C749" s="218"/>
      <c r="D749" s="217"/>
      <c r="F749" s="220"/>
      <c r="H749" s="221"/>
      <c r="I749" s="222"/>
      <c r="K749" s="223"/>
      <c r="L749" s="223"/>
      <c r="M749" s="224" t="str">
        <f t="shared" si="11"/>
        <v> </v>
      </c>
    </row>
    <row r="750" spans="1:13" s="214" customFormat="1" ht="15">
      <c r="A750" s="218"/>
      <c r="B750" s="217"/>
      <c r="C750" s="218"/>
      <c r="D750" s="217"/>
      <c r="F750" s="220"/>
      <c r="H750" s="221"/>
      <c r="I750" s="222"/>
      <c r="K750" s="223"/>
      <c r="L750" s="223"/>
      <c r="M750" s="224" t="str">
        <f t="shared" si="11"/>
        <v> </v>
      </c>
    </row>
    <row r="751" spans="1:13" s="214" customFormat="1" ht="15">
      <c r="A751" s="218"/>
      <c r="B751" s="217"/>
      <c r="C751" s="218"/>
      <c r="D751" s="217"/>
      <c r="F751" s="220"/>
      <c r="H751" s="221"/>
      <c r="I751" s="222"/>
      <c r="K751" s="223"/>
      <c r="L751" s="223"/>
      <c r="M751" s="224" t="str">
        <f t="shared" si="11"/>
        <v> </v>
      </c>
    </row>
    <row r="752" spans="1:13" s="214" customFormat="1" ht="15">
      <c r="A752" s="218"/>
      <c r="B752" s="217"/>
      <c r="C752" s="218"/>
      <c r="D752" s="217"/>
      <c r="F752" s="220"/>
      <c r="H752" s="221"/>
      <c r="I752" s="222"/>
      <c r="K752" s="223"/>
      <c r="L752" s="223"/>
      <c r="M752" s="224" t="str">
        <f t="shared" si="11"/>
        <v> </v>
      </c>
    </row>
    <row r="753" spans="1:13" s="214" customFormat="1" ht="15">
      <c r="A753" s="218"/>
      <c r="B753" s="217"/>
      <c r="C753" s="218"/>
      <c r="D753" s="217"/>
      <c r="F753" s="220"/>
      <c r="H753" s="221"/>
      <c r="I753" s="222"/>
      <c r="K753" s="223"/>
      <c r="L753" s="223"/>
      <c r="M753" s="224" t="str">
        <f t="shared" si="11"/>
        <v> </v>
      </c>
    </row>
    <row r="754" spans="1:13" s="214" customFormat="1" ht="15">
      <c r="A754" s="218"/>
      <c r="B754" s="217"/>
      <c r="C754" s="218"/>
      <c r="D754" s="217"/>
      <c r="F754" s="220"/>
      <c r="H754" s="221"/>
      <c r="I754" s="222"/>
      <c r="K754" s="223"/>
      <c r="L754" s="223"/>
      <c r="M754" s="224" t="str">
        <f t="shared" si="11"/>
        <v> </v>
      </c>
    </row>
    <row r="755" spans="1:13" s="214" customFormat="1" ht="15">
      <c r="A755" s="218"/>
      <c r="B755" s="217"/>
      <c r="C755" s="218"/>
      <c r="D755" s="217"/>
      <c r="F755" s="220"/>
      <c r="H755" s="221"/>
      <c r="I755" s="222"/>
      <c r="K755" s="223"/>
      <c r="L755" s="223"/>
      <c r="M755" s="224" t="str">
        <f t="shared" si="11"/>
        <v> </v>
      </c>
    </row>
    <row r="756" spans="1:13" s="214" customFormat="1" ht="15">
      <c r="A756" s="218"/>
      <c r="B756" s="217"/>
      <c r="C756" s="218"/>
      <c r="D756" s="217"/>
      <c r="F756" s="220"/>
      <c r="H756" s="221"/>
      <c r="I756" s="222"/>
      <c r="K756" s="223"/>
      <c r="L756" s="223"/>
      <c r="M756" s="224" t="str">
        <f t="shared" si="11"/>
        <v> </v>
      </c>
    </row>
    <row r="757" spans="1:13" s="214" customFormat="1" ht="15">
      <c r="A757" s="218"/>
      <c r="B757" s="217"/>
      <c r="C757" s="218"/>
      <c r="D757" s="217"/>
      <c r="F757" s="220"/>
      <c r="H757" s="221"/>
      <c r="I757" s="222"/>
      <c r="K757" s="223"/>
      <c r="L757" s="223"/>
      <c r="M757" s="224" t="str">
        <f t="shared" si="11"/>
        <v> </v>
      </c>
    </row>
    <row r="758" spans="1:13" s="214" customFormat="1" ht="15">
      <c r="A758" s="218"/>
      <c r="B758" s="217"/>
      <c r="C758" s="218"/>
      <c r="D758" s="217"/>
      <c r="F758" s="220"/>
      <c r="H758" s="221"/>
      <c r="I758" s="222"/>
      <c r="K758" s="223"/>
      <c r="L758" s="223"/>
      <c r="M758" s="224" t="str">
        <f t="shared" si="11"/>
        <v> </v>
      </c>
    </row>
    <row r="759" spans="1:13" s="214" customFormat="1" ht="15">
      <c r="A759" s="218"/>
      <c r="B759" s="217"/>
      <c r="C759" s="218"/>
      <c r="D759" s="217"/>
      <c r="F759" s="220"/>
      <c r="H759" s="221"/>
      <c r="I759" s="222"/>
      <c r="K759" s="223"/>
      <c r="L759" s="223"/>
      <c r="M759" s="224" t="str">
        <f t="shared" si="11"/>
        <v> </v>
      </c>
    </row>
    <row r="760" spans="1:13" s="214" customFormat="1" ht="15">
      <c r="A760" s="218"/>
      <c r="B760" s="217"/>
      <c r="C760" s="218"/>
      <c r="D760" s="217"/>
      <c r="F760" s="220"/>
      <c r="H760" s="221"/>
      <c r="I760" s="222"/>
      <c r="K760" s="223"/>
      <c r="L760" s="223"/>
      <c r="M760" s="224" t="str">
        <f t="shared" si="11"/>
        <v> </v>
      </c>
    </row>
    <row r="761" spans="1:13" s="214" customFormat="1" ht="15">
      <c r="A761" s="218"/>
      <c r="B761" s="217"/>
      <c r="C761" s="218"/>
      <c r="D761" s="217"/>
      <c r="F761" s="220"/>
      <c r="H761" s="221"/>
      <c r="I761" s="222"/>
      <c r="K761" s="223"/>
      <c r="L761" s="223"/>
      <c r="M761" s="224" t="str">
        <f t="shared" si="11"/>
        <v> </v>
      </c>
    </row>
    <row r="762" spans="1:13" s="214" customFormat="1" ht="15">
      <c r="A762" s="218"/>
      <c r="B762" s="217"/>
      <c r="C762" s="218"/>
      <c r="D762" s="217"/>
      <c r="F762" s="220"/>
      <c r="H762" s="221"/>
      <c r="I762" s="222"/>
      <c r="K762" s="223"/>
      <c r="L762" s="223"/>
      <c r="M762" s="224" t="str">
        <f t="shared" si="11"/>
        <v> </v>
      </c>
    </row>
    <row r="763" spans="1:13" s="214" customFormat="1" ht="15">
      <c r="A763" s="218"/>
      <c r="B763" s="217"/>
      <c r="C763" s="218"/>
      <c r="D763" s="217"/>
      <c r="F763" s="220"/>
      <c r="H763" s="221"/>
      <c r="I763" s="222"/>
      <c r="K763" s="223"/>
      <c r="L763" s="223"/>
      <c r="M763" s="224" t="str">
        <f t="shared" si="11"/>
        <v> </v>
      </c>
    </row>
    <row r="764" spans="1:13" s="214" customFormat="1" ht="15">
      <c r="A764" s="218"/>
      <c r="B764" s="217"/>
      <c r="C764" s="218"/>
      <c r="D764" s="217"/>
      <c r="F764" s="220"/>
      <c r="H764" s="221"/>
      <c r="I764" s="222"/>
      <c r="K764" s="223"/>
      <c r="L764" s="223"/>
      <c r="M764" s="224" t="str">
        <f t="shared" si="11"/>
        <v> </v>
      </c>
    </row>
    <row r="765" spans="1:13" s="214" customFormat="1" ht="15">
      <c r="A765" s="218"/>
      <c r="B765" s="217"/>
      <c r="C765" s="218"/>
      <c r="D765" s="217"/>
      <c r="F765" s="220"/>
      <c r="H765" s="221"/>
      <c r="I765" s="222"/>
      <c r="K765" s="223"/>
      <c r="L765" s="223"/>
      <c r="M765" s="224" t="str">
        <f t="shared" si="11"/>
        <v> </v>
      </c>
    </row>
    <row r="766" spans="1:13" s="214" customFormat="1" ht="15">
      <c r="A766" s="218"/>
      <c r="B766" s="217"/>
      <c r="C766" s="218"/>
      <c r="D766" s="217"/>
      <c r="F766" s="220"/>
      <c r="H766" s="221"/>
      <c r="I766" s="222"/>
      <c r="K766" s="223"/>
      <c r="L766" s="223"/>
      <c r="M766" s="224" t="str">
        <f t="shared" si="11"/>
        <v> </v>
      </c>
    </row>
    <row r="767" spans="1:13" s="214" customFormat="1" ht="15">
      <c r="A767" s="218"/>
      <c r="B767" s="217"/>
      <c r="C767" s="218"/>
      <c r="D767" s="217"/>
      <c r="F767" s="220"/>
      <c r="H767" s="221"/>
      <c r="I767" s="222"/>
      <c r="K767" s="223"/>
      <c r="L767" s="223"/>
      <c r="M767" s="224" t="str">
        <f t="shared" si="11"/>
        <v> </v>
      </c>
    </row>
    <row r="768" spans="1:13" s="214" customFormat="1" ht="15">
      <c r="A768" s="218"/>
      <c r="B768" s="217"/>
      <c r="C768" s="218"/>
      <c r="D768" s="217"/>
      <c r="F768" s="220"/>
      <c r="H768" s="221"/>
      <c r="I768" s="222"/>
      <c r="K768" s="223"/>
      <c r="L768" s="223"/>
      <c r="M768" s="224" t="str">
        <f t="shared" si="11"/>
        <v> </v>
      </c>
    </row>
    <row r="769" spans="1:13" s="214" customFormat="1" ht="15">
      <c r="A769" s="218"/>
      <c r="B769" s="217"/>
      <c r="C769" s="218"/>
      <c r="D769" s="217"/>
      <c r="F769" s="220"/>
      <c r="H769" s="221"/>
      <c r="I769" s="222"/>
      <c r="K769" s="223"/>
      <c r="L769" s="223"/>
      <c r="M769" s="224" t="str">
        <f t="shared" si="11"/>
        <v> </v>
      </c>
    </row>
    <row r="770" spans="1:13" s="214" customFormat="1" ht="15">
      <c r="A770" s="218"/>
      <c r="B770" s="217"/>
      <c r="C770" s="218"/>
      <c r="D770" s="217"/>
      <c r="F770" s="220"/>
      <c r="H770" s="221"/>
      <c r="I770" s="222"/>
      <c r="K770" s="223"/>
      <c r="L770" s="223"/>
      <c r="M770" s="224" t="str">
        <f t="shared" si="11"/>
        <v> </v>
      </c>
    </row>
    <row r="771" spans="1:13" s="214" customFormat="1" ht="15">
      <c r="A771" s="218"/>
      <c r="B771" s="217"/>
      <c r="C771" s="218"/>
      <c r="D771" s="217"/>
      <c r="F771" s="220"/>
      <c r="H771" s="221"/>
      <c r="I771" s="222"/>
      <c r="K771" s="223"/>
      <c r="L771" s="223"/>
      <c r="M771" s="224" t="str">
        <f t="shared" si="11"/>
        <v> </v>
      </c>
    </row>
    <row r="772" spans="1:13" s="214" customFormat="1" ht="15">
      <c r="A772" s="218"/>
      <c r="B772" s="217"/>
      <c r="C772" s="218"/>
      <c r="D772" s="217"/>
      <c r="F772" s="220"/>
      <c r="H772" s="221"/>
      <c r="I772" s="222"/>
      <c r="K772" s="223"/>
      <c r="L772" s="223"/>
      <c r="M772" s="224" t="str">
        <f t="shared" si="11"/>
        <v> </v>
      </c>
    </row>
    <row r="773" spans="1:13" s="214" customFormat="1" ht="15">
      <c r="A773" s="218"/>
      <c r="B773" s="217"/>
      <c r="C773" s="218"/>
      <c r="D773" s="217"/>
      <c r="F773" s="220"/>
      <c r="H773" s="221"/>
      <c r="I773" s="222"/>
      <c r="K773" s="223"/>
      <c r="L773" s="223"/>
      <c r="M773" s="224" t="str">
        <f t="shared" si="11"/>
        <v> </v>
      </c>
    </row>
    <row r="774" spans="1:13" s="214" customFormat="1" ht="15">
      <c r="A774" s="218"/>
      <c r="B774" s="217"/>
      <c r="C774" s="218"/>
      <c r="D774" s="217"/>
      <c r="F774" s="220"/>
      <c r="H774" s="221"/>
      <c r="I774" s="222"/>
      <c r="K774" s="223"/>
      <c r="L774" s="223"/>
      <c r="M774" s="224" t="str">
        <f t="shared" si="11"/>
        <v> </v>
      </c>
    </row>
    <row r="775" spans="1:13" s="214" customFormat="1" ht="15">
      <c r="A775" s="218"/>
      <c r="B775" s="217"/>
      <c r="C775" s="218"/>
      <c r="D775" s="217"/>
      <c r="F775" s="220"/>
      <c r="H775" s="221"/>
      <c r="I775" s="222"/>
      <c r="K775" s="223"/>
      <c r="L775" s="223"/>
      <c r="M775" s="224" t="str">
        <f t="shared" si="11"/>
        <v> </v>
      </c>
    </row>
    <row r="776" spans="1:13" s="214" customFormat="1" ht="15">
      <c r="A776" s="218"/>
      <c r="B776" s="217"/>
      <c r="C776" s="218"/>
      <c r="D776" s="217"/>
      <c r="F776" s="220"/>
      <c r="H776" s="221"/>
      <c r="I776" s="222"/>
      <c r="K776" s="223"/>
      <c r="L776" s="223"/>
      <c r="M776" s="224" t="str">
        <f t="shared" si="11"/>
        <v> </v>
      </c>
    </row>
    <row r="777" spans="1:13" s="214" customFormat="1" ht="15">
      <c r="A777" s="218"/>
      <c r="B777" s="217"/>
      <c r="C777" s="218"/>
      <c r="D777" s="217"/>
      <c r="F777" s="220"/>
      <c r="H777" s="221"/>
      <c r="I777" s="222"/>
      <c r="K777" s="223"/>
      <c r="L777" s="223"/>
      <c r="M777" s="224" t="str">
        <f t="shared" si="11"/>
        <v> </v>
      </c>
    </row>
    <row r="778" spans="1:13" s="214" customFormat="1" ht="15">
      <c r="A778" s="218"/>
      <c r="B778" s="217"/>
      <c r="C778" s="218"/>
      <c r="D778" s="217"/>
      <c r="F778" s="220"/>
      <c r="H778" s="221"/>
      <c r="I778" s="222"/>
      <c r="K778" s="223"/>
      <c r="L778" s="223"/>
      <c r="M778" s="224" t="str">
        <f t="shared" si="11"/>
        <v> </v>
      </c>
    </row>
    <row r="779" spans="1:13" s="214" customFormat="1" ht="15">
      <c r="A779" s="218"/>
      <c r="B779" s="217"/>
      <c r="C779" s="218"/>
      <c r="D779" s="217"/>
      <c r="F779" s="220"/>
      <c r="H779" s="221"/>
      <c r="I779" s="222"/>
      <c r="K779" s="223"/>
      <c r="L779" s="223"/>
      <c r="M779" s="224" t="str">
        <f t="shared" si="11"/>
        <v> </v>
      </c>
    </row>
    <row r="780" spans="1:13" s="214" customFormat="1" ht="15">
      <c r="A780" s="218"/>
      <c r="B780" s="217"/>
      <c r="C780" s="218"/>
      <c r="D780" s="217"/>
      <c r="F780" s="220"/>
      <c r="H780" s="221"/>
      <c r="I780" s="222"/>
      <c r="K780" s="223"/>
      <c r="L780" s="223"/>
      <c r="M780" s="224" t="str">
        <f t="shared" si="11"/>
        <v> </v>
      </c>
    </row>
    <row r="781" spans="1:13" s="214" customFormat="1" ht="15">
      <c r="A781" s="218"/>
      <c r="B781" s="217"/>
      <c r="C781" s="218"/>
      <c r="D781" s="217"/>
      <c r="F781" s="220"/>
      <c r="H781" s="221"/>
      <c r="I781" s="222"/>
      <c r="K781" s="223"/>
      <c r="L781" s="223"/>
      <c r="M781" s="224" t="str">
        <f t="shared" si="11"/>
        <v> </v>
      </c>
    </row>
    <row r="782" spans="1:13" s="214" customFormat="1" ht="15">
      <c r="A782" s="218"/>
      <c r="B782" s="217"/>
      <c r="C782" s="218"/>
      <c r="D782" s="217"/>
      <c r="F782" s="220"/>
      <c r="H782" s="221"/>
      <c r="I782" s="222"/>
      <c r="K782" s="223"/>
      <c r="L782" s="223"/>
      <c r="M782" s="224" t="str">
        <f t="shared" si="11"/>
        <v> </v>
      </c>
    </row>
    <row r="783" spans="1:13" s="214" customFormat="1" ht="15">
      <c r="A783" s="218"/>
      <c r="B783" s="217"/>
      <c r="C783" s="218"/>
      <c r="D783" s="217"/>
      <c r="F783" s="220"/>
      <c r="H783" s="221"/>
      <c r="I783" s="222"/>
      <c r="K783" s="223"/>
      <c r="L783" s="223"/>
      <c r="M783" s="224" t="str">
        <f t="shared" si="11"/>
        <v> </v>
      </c>
    </row>
    <row r="784" spans="1:13" s="214" customFormat="1" ht="15">
      <c r="A784" s="218"/>
      <c r="B784" s="217"/>
      <c r="C784" s="218"/>
      <c r="D784" s="217"/>
      <c r="F784" s="220"/>
      <c r="H784" s="221"/>
      <c r="I784" s="222"/>
      <c r="K784" s="223"/>
      <c r="L784" s="223"/>
      <c r="M784" s="224" t="str">
        <f t="shared" si="11"/>
        <v> </v>
      </c>
    </row>
    <row r="785" spans="1:13" s="214" customFormat="1" ht="15">
      <c r="A785" s="218"/>
      <c r="B785" s="217"/>
      <c r="C785" s="218"/>
      <c r="D785" s="217"/>
      <c r="F785" s="220"/>
      <c r="H785" s="221"/>
      <c r="I785" s="222"/>
      <c r="K785" s="223"/>
      <c r="L785" s="223"/>
      <c r="M785" s="224" t="str">
        <f aca="true" t="shared" si="12" ref="M785:M848">IF(AND(I785&gt;0,K785&gt;0),ROUND(I785*K785,0)," ")</f>
        <v> </v>
      </c>
    </row>
    <row r="786" spans="1:13" s="214" customFormat="1" ht="15">
      <c r="A786" s="218"/>
      <c r="B786" s="217"/>
      <c r="C786" s="218"/>
      <c r="D786" s="217"/>
      <c r="F786" s="220"/>
      <c r="H786" s="221"/>
      <c r="I786" s="222"/>
      <c r="K786" s="223"/>
      <c r="L786" s="223"/>
      <c r="M786" s="224" t="str">
        <f t="shared" si="12"/>
        <v> </v>
      </c>
    </row>
    <row r="787" spans="1:13" s="214" customFormat="1" ht="15">
      <c r="A787" s="218"/>
      <c r="B787" s="217"/>
      <c r="C787" s="218"/>
      <c r="D787" s="217"/>
      <c r="F787" s="220"/>
      <c r="H787" s="221"/>
      <c r="I787" s="222"/>
      <c r="K787" s="223"/>
      <c r="L787" s="223"/>
      <c r="M787" s="224" t="str">
        <f t="shared" si="12"/>
        <v> </v>
      </c>
    </row>
    <row r="788" spans="1:13" s="214" customFormat="1" ht="15">
      <c r="A788" s="218"/>
      <c r="B788" s="217"/>
      <c r="C788" s="218"/>
      <c r="D788" s="217"/>
      <c r="F788" s="220"/>
      <c r="H788" s="221"/>
      <c r="I788" s="222"/>
      <c r="K788" s="223"/>
      <c r="L788" s="223"/>
      <c r="M788" s="224" t="str">
        <f t="shared" si="12"/>
        <v> </v>
      </c>
    </row>
    <row r="789" spans="1:13" s="214" customFormat="1" ht="15">
      <c r="A789" s="218"/>
      <c r="B789" s="217"/>
      <c r="C789" s="218"/>
      <c r="D789" s="217"/>
      <c r="F789" s="220"/>
      <c r="H789" s="221"/>
      <c r="I789" s="222"/>
      <c r="K789" s="223"/>
      <c r="L789" s="223"/>
      <c r="M789" s="224" t="str">
        <f t="shared" si="12"/>
        <v> </v>
      </c>
    </row>
    <row r="790" spans="1:13" s="214" customFormat="1" ht="15">
      <c r="A790" s="218"/>
      <c r="B790" s="217"/>
      <c r="C790" s="218"/>
      <c r="D790" s="217"/>
      <c r="F790" s="220"/>
      <c r="H790" s="221"/>
      <c r="I790" s="222"/>
      <c r="K790" s="223"/>
      <c r="L790" s="223"/>
      <c r="M790" s="224" t="str">
        <f t="shared" si="12"/>
        <v> </v>
      </c>
    </row>
    <row r="791" spans="1:13" s="214" customFormat="1" ht="15">
      <c r="A791" s="218"/>
      <c r="B791" s="217"/>
      <c r="C791" s="218"/>
      <c r="D791" s="217"/>
      <c r="F791" s="220"/>
      <c r="H791" s="221"/>
      <c r="I791" s="222"/>
      <c r="K791" s="223"/>
      <c r="L791" s="223"/>
      <c r="M791" s="224" t="str">
        <f t="shared" si="12"/>
        <v> </v>
      </c>
    </row>
    <row r="792" spans="1:13" s="214" customFormat="1" ht="15">
      <c r="A792" s="218"/>
      <c r="B792" s="217"/>
      <c r="C792" s="218"/>
      <c r="D792" s="217"/>
      <c r="F792" s="220"/>
      <c r="H792" s="221"/>
      <c r="I792" s="222"/>
      <c r="K792" s="223"/>
      <c r="L792" s="223"/>
      <c r="M792" s="224" t="str">
        <f t="shared" si="12"/>
        <v> </v>
      </c>
    </row>
    <row r="793" spans="1:13" s="214" customFormat="1" ht="15">
      <c r="A793" s="218"/>
      <c r="B793" s="217"/>
      <c r="C793" s="218"/>
      <c r="D793" s="217"/>
      <c r="F793" s="220"/>
      <c r="H793" s="221"/>
      <c r="I793" s="222"/>
      <c r="K793" s="223"/>
      <c r="L793" s="223"/>
      <c r="M793" s="224" t="str">
        <f t="shared" si="12"/>
        <v> </v>
      </c>
    </row>
    <row r="794" spans="1:13" s="214" customFormat="1" ht="15">
      <c r="A794" s="218"/>
      <c r="B794" s="217"/>
      <c r="C794" s="218"/>
      <c r="D794" s="217"/>
      <c r="F794" s="220"/>
      <c r="H794" s="221"/>
      <c r="I794" s="222"/>
      <c r="K794" s="223"/>
      <c r="L794" s="223"/>
      <c r="M794" s="224" t="str">
        <f t="shared" si="12"/>
        <v> </v>
      </c>
    </row>
    <row r="795" spans="1:13" s="214" customFormat="1" ht="15">
      <c r="A795" s="218"/>
      <c r="B795" s="217"/>
      <c r="C795" s="218"/>
      <c r="D795" s="217"/>
      <c r="F795" s="220"/>
      <c r="H795" s="221"/>
      <c r="I795" s="222"/>
      <c r="K795" s="223"/>
      <c r="L795" s="223"/>
      <c r="M795" s="224" t="str">
        <f t="shared" si="12"/>
        <v> </v>
      </c>
    </row>
    <row r="796" spans="1:13" s="214" customFormat="1" ht="15">
      <c r="A796" s="218"/>
      <c r="B796" s="217"/>
      <c r="C796" s="218"/>
      <c r="D796" s="217"/>
      <c r="F796" s="220"/>
      <c r="H796" s="221"/>
      <c r="I796" s="222"/>
      <c r="K796" s="223"/>
      <c r="L796" s="223"/>
      <c r="M796" s="224" t="str">
        <f t="shared" si="12"/>
        <v> </v>
      </c>
    </row>
    <row r="797" spans="1:13" s="214" customFormat="1" ht="15">
      <c r="A797" s="218"/>
      <c r="B797" s="217"/>
      <c r="C797" s="218"/>
      <c r="D797" s="217"/>
      <c r="F797" s="220"/>
      <c r="H797" s="221"/>
      <c r="I797" s="222"/>
      <c r="K797" s="223"/>
      <c r="L797" s="223"/>
      <c r="M797" s="224" t="str">
        <f t="shared" si="12"/>
        <v> </v>
      </c>
    </row>
    <row r="798" spans="1:13" s="214" customFormat="1" ht="15">
      <c r="A798" s="218"/>
      <c r="B798" s="217"/>
      <c r="C798" s="218"/>
      <c r="D798" s="217"/>
      <c r="F798" s="220"/>
      <c r="H798" s="221"/>
      <c r="I798" s="222"/>
      <c r="K798" s="223"/>
      <c r="L798" s="223"/>
      <c r="M798" s="224" t="str">
        <f t="shared" si="12"/>
        <v> </v>
      </c>
    </row>
    <row r="799" spans="1:13" s="214" customFormat="1" ht="15">
      <c r="A799" s="218"/>
      <c r="B799" s="217"/>
      <c r="C799" s="218"/>
      <c r="D799" s="217"/>
      <c r="F799" s="220"/>
      <c r="H799" s="221"/>
      <c r="I799" s="222"/>
      <c r="K799" s="223"/>
      <c r="L799" s="223"/>
      <c r="M799" s="224" t="str">
        <f t="shared" si="12"/>
        <v> </v>
      </c>
    </row>
    <row r="800" spans="1:13" s="214" customFormat="1" ht="15">
      <c r="A800" s="218"/>
      <c r="B800" s="217"/>
      <c r="C800" s="218"/>
      <c r="D800" s="217"/>
      <c r="F800" s="220"/>
      <c r="H800" s="221"/>
      <c r="I800" s="222"/>
      <c r="K800" s="223"/>
      <c r="L800" s="223"/>
      <c r="M800" s="224" t="str">
        <f t="shared" si="12"/>
        <v> </v>
      </c>
    </row>
    <row r="801" spans="1:13" s="214" customFormat="1" ht="15">
      <c r="A801" s="218"/>
      <c r="B801" s="217"/>
      <c r="C801" s="218"/>
      <c r="D801" s="217"/>
      <c r="F801" s="220"/>
      <c r="H801" s="221"/>
      <c r="I801" s="222"/>
      <c r="K801" s="223"/>
      <c r="L801" s="223"/>
      <c r="M801" s="224" t="str">
        <f t="shared" si="12"/>
        <v> </v>
      </c>
    </row>
    <row r="802" spans="1:13" s="214" customFormat="1" ht="15">
      <c r="A802" s="218"/>
      <c r="B802" s="217"/>
      <c r="C802" s="218"/>
      <c r="D802" s="217"/>
      <c r="F802" s="220"/>
      <c r="H802" s="221"/>
      <c r="I802" s="222"/>
      <c r="K802" s="223"/>
      <c r="L802" s="223"/>
      <c r="M802" s="224" t="str">
        <f t="shared" si="12"/>
        <v> </v>
      </c>
    </row>
    <row r="803" spans="1:13" s="214" customFormat="1" ht="15">
      <c r="A803" s="218"/>
      <c r="B803" s="217"/>
      <c r="C803" s="218"/>
      <c r="D803" s="217"/>
      <c r="F803" s="220"/>
      <c r="H803" s="221"/>
      <c r="I803" s="222"/>
      <c r="K803" s="223"/>
      <c r="L803" s="223"/>
      <c r="M803" s="224" t="str">
        <f t="shared" si="12"/>
        <v> </v>
      </c>
    </row>
    <row r="804" spans="1:13" s="214" customFormat="1" ht="15">
      <c r="A804" s="218"/>
      <c r="B804" s="217"/>
      <c r="C804" s="218"/>
      <c r="D804" s="217"/>
      <c r="F804" s="220"/>
      <c r="H804" s="221"/>
      <c r="I804" s="222"/>
      <c r="K804" s="223"/>
      <c r="L804" s="223"/>
      <c r="M804" s="224" t="str">
        <f t="shared" si="12"/>
        <v> </v>
      </c>
    </row>
    <row r="805" spans="1:13" s="214" customFormat="1" ht="15">
      <c r="A805" s="218"/>
      <c r="B805" s="217"/>
      <c r="C805" s="218"/>
      <c r="D805" s="217"/>
      <c r="F805" s="220"/>
      <c r="H805" s="221"/>
      <c r="I805" s="222"/>
      <c r="K805" s="223"/>
      <c r="L805" s="223"/>
      <c r="M805" s="224" t="str">
        <f t="shared" si="12"/>
        <v> </v>
      </c>
    </row>
    <row r="806" spans="1:13" s="214" customFormat="1" ht="15">
      <c r="A806" s="218"/>
      <c r="B806" s="217"/>
      <c r="C806" s="218"/>
      <c r="D806" s="217"/>
      <c r="F806" s="220"/>
      <c r="H806" s="221"/>
      <c r="I806" s="222"/>
      <c r="K806" s="223"/>
      <c r="L806" s="223"/>
      <c r="M806" s="224" t="str">
        <f t="shared" si="12"/>
        <v> </v>
      </c>
    </row>
    <row r="807" spans="1:13" s="214" customFormat="1" ht="15">
      <c r="A807" s="218"/>
      <c r="B807" s="217"/>
      <c r="C807" s="218"/>
      <c r="D807" s="217"/>
      <c r="F807" s="220"/>
      <c r="H807" s="221"/>
      <c r="I807" s="222"/>
      <c r="K807" s="223"/>
      <c r="L807" s="223"/>
      <c r="M807" s="224" t="str">
        <f t="shared" si="12"/>
        <v> </v>
      </c>
    </row>
    <row r="808" spans="1:13" s="214" customFormat="1" ht="15">
      <c r="A808" s="218"/>
      <c r="B808" s="217"/>
      <c r="C808" s="218"/>
      <c r="D808" s="217"/>
      <c r="F808" s="220"/>
      <c r="H808" s="221"/>
      <c r="I808" s="222"/>
      <c r="K808" s="223"/>
      <c r="L808" s="223"/>
      <c r="M808" s="224" t="str">
        <f t="shared" si="12"/>
        <v> </v>
      </c>
    </row>
    <row r="809" spans="1:13" s="214" customFormat="1" ht="15">
      <c r="A809" s="218"/>
      <c r="B809" s="217"/>
      <c r="C809" s="218"/>
      <c r="D809" s="217"/>
      <c r="F809" s="220"/>
      <c r="H809" s="221"/>
      <c r="I809" s="222"/>
      <c r="K809" s="223"/>
      <c r="L809" s="223"/>
      <c r="M809" s="224" t="str">
        <f t="shared" si="12"/>
        <v> </v>
      </c>
    </row>
    <row r="810" spans="1:13" s="214" customFormat="1" ht="15">
      <c r="A810" s="218"/>
      <c r="B810" s="217"/>
      <c r="C810" s="218"/>
      <c r="D810" s="217"/>
      <c r="F810" s="220"/>
      <c r="H810" s="221"/>
      <c r="I810" s="222"/>
      <c r="K810" s="223"/>
      <c r="L810" s="223"/>
      <c r="M810" s="224" t="str">
        <f t="shared" si="12"/>
        <v> </v>
      </c>
    </row>
    <row r="811" spans="1:13" s="214" customFormat="1" ht="15">
      <c r="A811" s="218"/>
      <c r="B811" s="217"/>
      <c r="C811" s="218"/>
      <c r="D811" s="217"/>
      <c r="F811" s="220"/>
      <c r="H811" s="221"/>
      <c r="I811" s="222"/>
      <c r="K811" s="223"/>
      <c r="L811" s="223"/>
      <c r="M811" s="224" t="str">
        <f t="shared" si="12"/>
        <v> </v>
      </c>
    </row>
    <row r="812" spans="1:13" s="214" customFormat="1" ht="15">
      <c r="A812" s="218"/>
      <c r="B812" s="217"/>
      <c r="C812" s="218"/>
      <c r="D812" s="217"/>
      <c r="F812" s="220"/>
      <c r="H812" s="221"/>
      <c r="I812" s="222"/>
      <c r="K812" s="223"/>
      <c r="L812" s="223"/>
      <c r="M812" s="224" t="str">
        <f t="shared" si="12"/>
        <v> </v>
      </c>
    </row>
    <row r="813" spans="1:13" s="214" customFormat="1" ht="15">
      <c r="A813" s="218"/>
      <c r="B813" s="217"/>
      <c r="C813" s="218"/>
      <c r="D813" s="217"/>
      <c r="F813" s="220"/>
      <c r="H813" s="221"/>
      <c r="I813" s="222"/>
      <c r="K813" s="223"/>
      <c r="L813" s="223"/>
      <c r="M813" s="224" t="str">
        <f t="shared" si="12"/>
        <v> </v>
      </c>
    </row>
    <row r="814" spans="1:13" s="214" customFormat="1" ht="15">
      <c r="A814" s="218"/>
      <c r="B814" s="217"/>
      <c r="C814" s="218"/>
      <c r="D814" s="217"/>
      <c r="F814" s="220"/>
      <c r="H814" s="221"/>
      <c r="I814" s="222"/>
      <c r="K814" s="223"/>
      <c r="L814" s="223"/>
      <c r="M814" s="224" t="str">
        <f t="shared" si="12"/>
        <v> </v>
      </c>
    </row>
    <row r="815" spans="1:13" s="214" customFormat="1" ht="15">
      <c r="A815" s="218"/>
      <c r="B815" s="217"/>
      <c r="C815" s="218"/>
      <c r="D815" s="217"/>
      <c r="F815" s="220"/>
      <c r="H815" s="221"/>
      <c r="I815" s="222"/>
      <c r="K815" s="223"/>
      <c r="L815" s="223"/>
      <c r="M815" s="224" t="str">
        <f t="shared" si="12"/>
        <v> </v>
      </c>
    </row>
    <row r="816" spans="1:13" s="214" customFormat="1" ht="15">
      <c r="A816" s="218"/>
      <c r="B816" s="217"/>
      <c r="C816" s="218"/>
      <c r="D816" s="217"/>
      <c r="F816" s="220"/>
      <c r="H816" s="221"/>
      <c r="I816" s="222"/>
      <c r="K816" s="223"/>
      <c r="L816" s="223"/>
      <c r="M816" s="224" t="str">
        <f t="shared" si="12"/>
        <v> </v>
      </c>
    </row>
    <row r="817" spans="1:13" s="214" customFormat="1" ht="15">
      <c r="A817" s="218"/>
      <c r="B817" s="217"/>
      <c r="C817" s="218"/>
      <c r="D817" s="217"/>
      <c r="F817" s="220"/>
      <c r="H817" s="221"/>
      <c r="I817" s="222"/>
      <c r="K817" s="223"/>
      <c r="L817" s="223"/>
      <c r="M817" s="224" t="str">
        <f t="shared" si="12"/>
        <v> </v>
      </c>
    </row>
    <row r="818" spans="1:13" s="214" customFormat="1" ht="15">
      <c r="A818" s="218"/>
      <c r="B818" s="217"/>
      <c r="C818" s="218"/>
      <c r="D818" s="217"/>
      <c r="F818" s="220"/>
      <c r="H818" s="221"/>
      <c r="I818" s="222"/>
      <c r="K818" s="223"/>
      <c r="L818" s="223"/>
      <c r="M818" s="224" t="str">
        <f t="shared" si="12"/>
        <v> </v>
      </c>
    </row>
    <row r="819" spans="1:13" s="214" customFormat="1" ht="15">
      <c r="A819" s="218"/>
      <c r="B819" s="217"/>
      <c r="C819" s="218"/>
      <c r="D819" s="217"/>
      <c r="F819" s="220"/>
      <c r="H819" s="221"/>
      <c r="I819" s="222"/>
      <c r="K819" s="223"/>
      <c r="L819" s="223"/>
      <c r="M819" s="224" t="str">
        <f t="shared" si="12"/>
        <v> </v>
      </c>
    </row>
    <row r="820" spans="1:13" s="214" customFormat="1" ht="15">
      <c r="A820" s="218"/>
      <c r="B820" s="217"/>
      <c r="C820" s="218"/>
      <c r="D820" s="217"/>
      <c r="F820" s="220"/>
      <c r="H820" s="221"/>
      <c r="I820" s="222"/>
      <c r="K820" s="223"/>
      <c r="L820" s="223"/>
      <c r="M820" s="224" t="str">
        <f t="shared" si="12"/>
        <v> </v>
      </c>
    </row>
    <row r="821" spans="1:13" s="214" customFormat="1" ht="15">
      <c r="A821" s="218"/>
      <c r="B821" s="217"/>
      <c r="C821" s="218"/>
      <c r="D821" s="217"/>
      <c r="F821" s="220"/>
      <c r="H821" s="221"/>
      <c r="I821" s="222"/>
      <c r="K821" s="223"/>
      <c r="L821" s="223"/>
      <c r="M821" s="224" t="str">
        <f t="shared" si="12"/>
        <v> </v>
      </c>
    </row>
    <row r="822" spans="1:13" s="214" customFormat="1" ht="15">
      <c r="A822" s="218"/>
      <c r="B822" s="217"/>
      <c r="C822" s="218"/>
      <c r="D822" s="217"/>
      <c r="F822" s="220"/>
      <c r="H822" s="221"/>
      <c r="I822" s="222"/>
      <c r="K822" s="223"/>
      <c r="L822" s="223"/>
      <c r="M822" s="224" t="str">
        <f t="shared" si="12"/>
        <v> </v>
      </c>
    </row>
    <row r="823" spans="1:13" s="214" customFormat="1" ht="15">
      <c r="A823" s="218"/>
      <c r="B823" s="217"/>
      <c r="C823" s="218"/>
      <c r="D823" s="217"/>
      <c r="F823" s="220"/>
      <c r="H823" s="221"/>
      <c r="I823" s="222"/>
      <c r="K823" s="223"/>
      <c r="L823" s="223"/>
      <c r="M823" s="224" t="str">
        <f t="shared" si="12"/>
        <v> </v>
      </c>
    </row>
    <row r="824" spans="1:13" s="214" customFormat="1" ht="15">
      <c r="A824" s="218"/>
      <c r="B824" s="217"/>
      <c r="C824" s="218"/>
      <c r="D824" s="217"/>
      <c r="F824" s="220"/>
      <c r="H824" s="221"/>
      <c r="I824" s="222"/>
      <c r="K824" s="223"/>
      <c r="L824" s="223"/>
      <c r="M824" s="224" t="str">
        <f t="shared" si="12"/>
        <v> </v>
      </c>
    </row>
    <row r="825" spans="1:13" s="214" customFormat="1" ht="15">
      <c r="A825" s="218"/>
      <c r="B825" s="217"/>
      <c r="C825" s="218"/>
      <c r="D825" s="217"/>
      <c r="F825" s="220"/>
      <c r="H825" s="221"/>
      <c r="I825" s="222"/>
      <c r="K825" s="223"/>
      <c r="L825" s="223"/>
      <c r="M825" s="224" t="str">
        <f t="shared" si="12"/>
        <v> </v>
      </c>
    </row>
    <row r="826" spans="1:13" s="214" customFormat="1" ht="15">
      <c r="A826" s="218"/>
      <c r="B826" s="217"/>
      <c r="C826" s="218"/>
      <c r="D826" s="217"/>
      <c r="F826" s="220"/>
      <c r="H826" s="221"/>
      <c r="I826" s="222"/>
      <c r="K826" s="223"/>
      <c r="L826" s="223"/>
      <c r="M826" s="224" t="str">
        <f t="shared" si="12"/>
        <v> </v>
      </c>
    </row>
    <row r="827" spans="1:13" s="214" customFormat="1" ht="15">
      <c r="A827" s="218"/>
      <c r="B827" s="217"/>
      <c r="C827" s="218"/>
      <c r="D827" s="217"/>
      <c r="F827" s="220"/>
      <c r="H827" s="221"/>
      <c r="I827" s="222"/>
      <c r="K827" s="223"/>
      <c r="L827" s="223"/>
      <c r="M827" s="224" t="str">
        <f t="shared" si="12"/>
        <v> </v>
      </c>
    </row>
    <row r="828" spans="1:13" s="214" customFormat="1" ht="15">
      <c r="A828" s="218"/>
      <c r="B828" s="217"/>
      <c r="C828" s="218"/>
      <c r="D828" s="217"/>
      <c r="F828" s="220"/>
      <c r="H828" s="221"/>
      <c r="I828" s="222"/>
      <c r="K828" s="223"/>
      <c r="L828" s="223"/>
      <c r="M828" s="224" t="str">
        <f t="shared" si="12"/>
        <v> </v>
      </c>
    </row>
    <row r="829" spans="1:13" s="214" customFormat="1" ht="15">
      <c r="A829" s="218"/>
      <c r="B829" s="217"/>
      <c r="C829" s="218"/>
      <c r="D829" s="217"/>
      <c r="F829" s="220"/>
      <c r="H829" s="221"/>
      <c r="I829" s="222"/>
      <c r="K829" s="223"/>
      <c r="L829" s="223"/>
      <c r="M829" s="224" t="str">
        <f t="shared" si="12"/>
        <v> </v>
      </c>
    </row>
    <row r="830" spans="1:13" s="214" customFormat="1" ht="15">
      <c r="A830" s="218"/>
      <c r="B830" s="217"/>
      <c r="C830" s="218"/>
      <c r="D830" s="217"/>
      <c r="F830" s="220"/>
      <c r="H830" s="221"/>
      <c r="I830" s="222"/>
      <c r="K830" s="223"/>
      <c r="L830" s="223"/>
      <c r="M830" s="224" t="str">
        <f t="shared" si="12"/>
        <v> </v>
      </c>
    </row>
    <row r="831" spans="1:13" s="214" customFormat="1" ht="15">
      <c r="A831" s="218"/>
      <c r="B831" s="217"/>
      <c r="C831" s="218"/>
      <c r="D831" s="217"/>
      <c r="F831" s="220"/>
      <c r="H831" s="221"/>
      <c r="I831" s="222"/>
      <c r="K831" s="223"/>
      <c r="L831" s="223"/>
      <c r="M831" s="224" t="str">
        <f t="shared" si="12"/>
        <v> </v>
      </c>
    </row>
    <row r="832" spans="1:13" s="214" customFormat="1" ht="15">
      <c r="A832" s="218"/>
      <c r="B832" s="217"/>
      <c r="C832" s="218"/>
      <c r="D832" s="217"/>
      <c r="F832" s="220"/>
      <c r="H832" s="221"/>
      <c r="I832" s="222"/>
      <c r="K832" s="223"/>
      <c r="L832" s="223"/>
      <c r="M832" s="224" t="str">
        <f t="shared" si="12"/>
        <v> </v>
      </c>
    </row>
    <row r="833" spans="1:13" s="214" customFormat="1" ht="15">
      <c r="A833" s="218"/>
      <c r="B833" s="217"/>
      <c r="C833" s="218"/>
      <c r="D833" s="217"/>
      <c r="F833" s="220"/>
      <c r="H833" s="221"/>
      <c r="I833" s="222"/>
      <c r="K833" s="223"/>
      <c r="L833" s="223"/>
      <c r="M833" s="224" t="str">
        <f t="shared" si="12"/>
        <v> </v>
      </c>
    </row>
    <row r="834" spans="1:13" s="214" customFormat="1" ht="15">
      <c r="A834" s="218"/>
      <c r="B834" s="217"/>
      <c r="C834" s="218"/>
      <c r="D834" s="217"/>
      <c r="F834" s="220"/>
      <c r="H834" s="221"/>
      <c r="I834" s="222"/>
      <c r="K834" s="223"/>
      <c r="L834" s="223"/>
      <c r="M834" s="224" t="str">
        <f t="shared" si="12"/>
        <v> </v>
      </c>
    </row>
    <row r="835" spans="1:13" s="214" customFormat="1" ht="15">
      <c r="A835" s="218"/>
      <c r="B835" s="217"/>
      <c r="C835" s="218"/>
      <c r="D835" s="217"/>
      <c r="F835" s="220"/>
      <c r="H835" s="221"/>
      <c r="I835" s="222"/>
      <c r="K835" s="223"/>
      <c r="L835" s="223"/>
      <c r="M835" s="224" t="str">
        <f t="shared" si="12"/>
        <v> </v>
      </c>
    </row>
    <row r="836" spans="1:13" s="214" customFormat="1" ht="15">
      <c r="A836" s="218"/>
      <c r="B836" s="217"/>
      <c r="C836" s="218"/>
      <c r="D836" s="217"/>
      <c r="F836" s="220"/>
      <c r="H836" s="221"/>
      <c r="I836" s="222"/>
      <c r="K836" s="223"/>
      <c r="L836" s="223"/>
      <c r="M836" s="224" t="str">
        <f t="shared" si="12"/>
        <v> </v>
      </c>
    </row>
    <row r="837" spans="1:13" s="214" customFormat="1" ht="15">
      <c r="A837" s="218"/>
      <c r="B837" s="217"/>
      <c r="C837" s="218"/>
      <c r="D837" s="217"/>
      <c r="F837" s="220"/>
      <c r="H837" s="221"/>
      <c r="I837" s="222"/>
      <c r="K837" s="223"/>
      <c r="L837" s="223"/>
      <c r="M837" s="224" t="str">
        <f t="shared" si="12"/>
        <v> </v>
      </c>
    </row>
    <row r="838" spans="1:13" s="214" customFormat="1" ht="15">
      <c r="A838" s="218"/>
      <c r="B838" s="217"/>
      <c r="C838" s="218"/>
      <c r="D838" s="217"/>
      <c r="F838" s="220"/>
      <c r="H838" s="221"/>
      <c r="I838" s="222"/>
      <c r="K838" s="223"/>
      <c r="L838" s="223"/>
      <c r="M838" s="224" t="str">
        <f t="shared" si="12"/>
        <v> </v>
      </c>
    </row>
    <row r="839" spans="1:13" s="214" customFormat="1" ht="15">
      <c r="A839" s="218"/>
      <c r="B839" s="217"/>
      <c r="C839" s="218"/>
      <c r="D839" s="217"/>
      <c r="F839" s="220"/>
      <c r="H839" s="221"/>
      <c r="I839" s="222"/>
      <c r="K839" s="223"/>
      <c r="L839" s="223"/>
      <c r="M839" s="224" t="str">
        <f t="shared" si="12"/>
        <v> </v>
      </c>
    </row>
    <row r="840" spans="1:13" s="214" customFormat="1" ht="15">
      <c r="A840" s="218"/>
      <c r="B840" s="217"/>
      <c r="C840" s="218"/>
      <c r="D840" s="217"/>
      <c r="F840" s="220"/>
      <c r="H840" s="221"/>
      <c r="I840" s="222"/>
      <c r="K840" s="223"/>
      <c r="L840" s="223"/>
      <c r="M840" s="224" t="str">
        <f t="shared" si="12"/>
        <v> </v>
      </c>
    </row>
    <row r="841" spans="1:13" s="214" customFormat="1" ht="15">
      <c r="A841" s="218"/>
      <c r="B841" s="217"/>
      <c r="C841" s="218"/>
      <c r="D841" s="217"/>
      <c r="F841" s="220"/>
      <c r="H841" s="221"/>
      <c r="I841" s="222"/>
      <c r="K841" s="223"/>
      <c r="L841" s="223"/>
      <c r="M841" s="224" t="str">
        <f t="shared" si="12"/>
        <v> </v>
      </c>
    </row>
    <row r="842" spans="1:13" s="214" customFormat="1" ht="15">
      <c r="A842" s="218"/>
      <c r="B842" s="217"/>
      <c r="C842" s="218"/>
      <c r="D842" s="217"/>
      <c r="F842" s="220"/>
      <c r="H842" s="221"/>
      <c r="I842" s="222"/>
      <c r="K842" s="223"/>
      <c r="L842" s="223"/>
      <c r="M842" s="224" t="str">
        <f t="shared" si="12"/>
        <v> </v>
      </c>
    </row>
    <row r="843" spans="1:13" s="214" customFormat="1" ht="15">
      <c r="A843" s="218"/>
      <c r="B843" s="217"/>
      <c r="C843" s="218"/>
      <c r="D843" s="217"/>
      <c r="F843" s="220"/>
      <c r="H843" s="221"/>
      <c r="I843" s="222"/>
      <c r="K843" s="223"/>
      <c r="L843" s="223"/>
      <c r="M843" s="224" t="str">
        <f t="shared" si="12"/>
        <v> </v>
      </c>
    </row>
    <row r="844" spans="1:13" s="214" customFormat="1" ht="15">
      <c r="A844" s="218"/>
      <c r="B844" s="217"/>
      <c r="C844" s="218"/>
      <c r="D844" s="217"/>
      <c r="F844" s="220"/>
      <c r="H844" s="221"/>
      <c r="I844" s="222"/>
      <c r="K844" s="223"/>
      <c r="L844" s="223"/>
      <c r="M844" s="224" t="str">
        <f t="shared" si="12"/>
        <v> </v>
      </c>
    </row>
    <row r="845" spans="1:13" s="214" customFormat="1" ht="15">
      <c r="A845" s="218"/>
      <c r="B845" s="217"/>
      <c r="C845" s="218"/>
      <c r="D845" s="217"/>
      <c r="F845" s="220"/>
      <c r="H845" s="221"/>
      <c r="I845" s="222"/>
      <c r="K845" s="223"/>
      <c r="L845" s="223"/>
      <c r="M845" s="224" t="str">
        <f t="shared" si="12"/>
        <v> </v>
      </c>
    </row>
    <row r="846" spans="1:13" s="214" customFormat="1" ht="15">
      <c r="A846" s="218"/>
      <c r="B846" s="217"/>
      <c r="C846" s="218"/>
      <c r="D846" s="217"/>
      <c r="F846" s="220"/>
      <c r="H846" s="221"/>
      <c r="I846" s="222"/>
      <c r="K846" s="223"/>
      <c r="L846" s="223"/>
      <c r="M846" s="224" t="str">
        <f t="shared" si="12"/>
        <v> </v>
      </c>
    </row>
    <row r="847" spans="1:13" s="214" customFormat="1" ht="15">
      <c r="A847" s="218"/>
      <c r="B847" s="217"/>
      <c r="C847" s="218"/>
      <c r="D847" s="217"/>
      <c r="F847" s="220"/>
      <c r="H847" s="221"/>
      <c r="I847" s="222"/>
      <c r="K847" s="223"/>
      <c r="L847" s="223"/>
      <c r="M847" s="224" t="str">
        <f t="shared" si="12"/>
        <v> </v>
      </c>
    </row>
    <row r="848" spans="1:13" s="214" customFormat="1" ht="15">
      <c r="A848" s="218"/>
      <c r="B848" s="217"/>
      <c r="C848" s="218"/>
      <c r="D848" s="217"/>
      <c r="F848" s="220"/>
      <c r="H848" s="221"/>
      <c r="I848" s="222"/>
      <c r="K848" s="223"/>
      <c r="L848" s="223"/>
      <c r="M848" s="224" t="str">
        <f t="shared" si="12"/>
        <v> </v>
      </c>
    </row>
    <row r="849" spans="1:13" s="214" customFormat="1" ht="15">
      <c r="A849" s="218"/>
      <c r="B849" s="217"/>
      <c r="C849" s="218"/>
      <c r="D849" s="217"/>
      <c r="F849" s="220"/>
      <c r="H849" s="221"/>
      <c r="I849" s="222"/>
      <c r="K849" s="223"/>
      <c r="L849" s="223"/>
      <c r="M849" s="224" t="str">
        <f aca="true" t="shared" si="13" ref="M849:M855">IF(AND(I849&gt;0,K849&gt;0),ROUND(I849*K849,0)," ")</f>
        <v> </v>
      </c>
    </row>
    <row r="850" spans="1:13" s="214" customFormat="1" ht="15">
      <c r="A850" s="218"/>
      <c r="B850" s="217"/>
      <c r="C850" s="218"/>
      <c r="D850" s="217"/>
      <c r="F850" s="220"/>
      <c r="H850" s="221"/>
      <c r="I850" s="222"/>
      <c r="K850" s="223"/>
      <c r="L850" s="223"/>
      <c r="M850" s="224" t="str">
        <f t="shared" si="13"/>
        <v> </v>
      </c>
    </row>
    <row r="851" spans="1:13" s="214" customFormat="1" ht="15">
      <c r="A851" s="218"/>
      <c r="B851" s="217"/>
      <c r="C851" s="218"/>
      <c r="D851" s="217"/>
      <c r="F851" s="220"/>
      <c r="H851" s="221"/>
      <c r="I851" s="222"/>
      <c r="K851" s="223"/>
      <c r="L851" s="223"/>
      <c r="M851" s="224" t="str">
        <f t="shared" si="13"/>
        <v> </v>
      </c>
    </row>
    <row r="852" spans="1:13" s="214" customFormat="1" ht="15">
      <c r="A852" s="218"/>
      <c r="B852" s="217"/>
      <c r="C852" s="218"/>
      <c r="D852" s="217"/>
      <c r="F852" s="220"/>
      <c r="H852" s="221"/>
      <c r="I852" s="222"/>
      <c r="K852" s="223"/>
      <c r="L852" s="223"/>
      <c r="M852" s="224" t="str">
        <f t="shared" si="13"/>
        <v> </v>
      </c>
    </row>
    <row r="853" spans="1:13" s="214" customFormat="1" ht="15">
      <c r="A853" s="218"/>
      <c r="B853" s="217"/>
      <c r="C853" s="218"/>
      <c r="D853" s="217"/>
      <c r="F853" s="220"/>
      <c r="H853" s="221"/>
      <c r="I853" s="222"/>
      <c r="K853" s="223"/>
      <c r="L853" s="223"/>
      <c r="M853" s="224" t="str">
        <f t="shared" si="13"/>
        <v> </v>
      </c>
    </row>
    <row r="854" spans="1:13" s="214" customFormat="1" ht="15">
      <c r="A854" s="218"/>
      <c r="B854" s="217"/>
      <c r="C854" s="218"/>
      <c r="D854" s="217"/>
      <c r="F854" s="220"/>
      <c r="H854" s="221"/>
      <c r="I854" s="222"/>
      <c r="K854" s="223"/>
      <c r="L854" s="223"/>
      <c r="M854" s="224" t="str">
        <f t="shared" si="13"/>
        <v> </v>
      </c>
    </row>
    <row r="855" spans="1:13" s="214" customFormat="1" ht="15">
      <c r="A855" s="218"/>
      <c r="B855" s="217"/>
      <c r="C855" s="218"/>
      <c r="D855" s="217"/>
      <c r="F855" s="220"/>
      <c r="H855" s="221"/>
      <c r="I855" s="222"/>
      <c r="K855" s="223"/>
      <c r="L855" s="223"/>
      <c r="M855" s="224" t="str">
        <f t="shared" si="13"/>
        <v> </v>
      </c>
    </row>
    <row r="856" spans="1:15" s="214" customFormat="1" ht="15.75">
      <c r="A856" s="232"/>
      <c r="B856" s="232"/>
      <c r="C856" s="232"/>
      <c r="D856" s="232"/>
      <c r="E856" s="232"/>
      <c r="F856" s="232"/>
      <c r="G856" s="232"/>
      <c r="H856" s="232"/>
      <c r="I856" s="232"/>
      <c r="J856" s="232"/>
      <c r="K856" s="232"/>
      <c r="L856" s="232"/>
      <c r="M856" s="234" t="e">
        <f>SUM(#REF!)</f>
        <v>#REF!</v>
      </c>
      <c r="N856" s="232"/>
      <c r="O856" s="232"/>
    </row>
    <row r="857" spans="1:15" s="214" customFormat="1" ht="15.75">
      <c r="A857" s="232"/>
      <c r="B857" s="232"/>
      <c r="C857" s="232"/>
      <c r="D857" s="232"/>
      <c r="E857" s="232"/>
      <c r="F857" s="232"/>
      <c r="G857" s="232"/>
      <c r="H857" s="232"/>
      <c r="I857" s="232"/>
      <c r="J857" s="232"/>
      <c r="K857" s="232"/>
      <c r="L857" s="232"/>
      <c r="M857" s="232"/>
      <c r="N857" s="232"/>
      <c r="O857" s="232"/>
    </row>
    <row r="858" spans="1:15" s="214" customFormat="1" ht="15.75">
      <c r="A858" s="232"/>
      <c r="B858" s="232"/>
      <c r="C858" s="232"/>
      <c r="D858" s="232"/>
      <c r="E858" s="232"/>
      <c r="F858" s="232"/>
      <c r="G858" s="232"/>
      <c r="H858" s="232"/>
      <c r="I858" s="232"/>
      <c r="J858" s="232"/>
      <c r="K858" s="232"/>
      <c r="L858" s="232"/>
      <c r="M858" s="232"/>
      <c r="N858" s="232"/>
      <c r="O858" s="232"/>
    </row>
    <row r="859" spans="1:15" s="214" customFormat="1" ht="15.75">
      <c r="A859" s="232"/>
      <c r="B859" s="232"/>
      <c r="C859" s="232"/>
      <c r="D859" s="232"/>
      <c r="E859" s="232"/>
      <c r="F859" s="232"/>
      <c r="G859" s="232"/>
      <c r="H859" s="232"/>
      <c r="I859" s="232"/>
      <c r="J859" s="232"/>
      <c r="K859" s="232"/>
      <c r="L859" s="232"/>
      <c r="M859" s="232"/>
      <c r="N859" s="232"/>
      <c r="O859" s="232"/>
    </row>
    <row r="860" spans="1:15" s="214" customFormat="1" ht="15.75">
      <c r="A860" s="232"/>
      <c r="B860" s="232"/>
      <c r="C860" s="232"/>
      <c r="D860" s="232"/>
      <c r="E860" s="232"/>
      <c r="F860" s="232"/>
      <c r="G860" s="232"/>
      <c r="H860" s="232"/>
      <c r="I860" s="232"/>
      <c r="J860" s="232"/>
      <c r="K860" s="232"/>
      <c r="L860" s="232"/>
      <c r="M860" s="232"/>
      <c r="N860" s="232"/>
      <c r="O860" s="232"/>
    </row>
    <row r="861" spans="1:15" s="214" customFormat="1" ht="15.75">
      <c r="A861" s="232"/>
      <c r="B861" s="232"/>
      <c r="C861" s="232"/>
      <c r="D861" s="232"/>
      <c r="E861" s="232"/>
      <c r="F861" s="232"/>
      <c r="G861" s="232"/>
      <c r="H861" s="232"/>
      <c r="I861" s="232"/>
      <c r="J861" s="232"/>
      <c r="K861" s="232"/>
      <c r="L861" s="232"/>
      <c r="M861" s="232"/>
      <c r="N861" s="232"/>
      <c r="O861" s="232"/>
    </row>
    <row r="862" spans="1:15" s="214" customFormat="1" ht="15.75">
      <c r="A862" s="232"/>
      <c r="B862" s="232"/>
      <c r="C862" s="232"/>
      <c r="D862" s="232"/>
      <c r="E862" s="232"/>
      <c r="F862" s="232"/>
      <c r="G862" s="232"/>
      <c r="H862" s="232"/>
      <c r="I862" s="232"/>
      <c r="J862" s="232"/>
      <c r="K862" s="232"/>
      <c r="L862" s="232"/>
      <c r="M862" s="232"/>
      <c r="N862" s="232"/>
      <c r="O862" s="232"/>
    </row>
    <row r="863" spans="1:15" s="214" customFormat="1" ht="15.75">
      <c r="A863" s="232"/>
      <c r="B863" s="232"/>
      <c r="C863" s="232"/>
      <c r="D863" s="232"/>
      <c r="E863" s="232"/>
      <c r="F863" s="232"/>
      <c r="G863" s="232"/>
      <c r="H863" s="232"/>
      <c r="I863" s="232"/>
      <c r="J863" s="232"/>
      <c r="K863" s="232"/>
      <c r="L863" s="232"/>
      <c r="M863" s="232"/>
      <c r="N863" s="232"/>
      <c r="O863" s="232"/>
    </row>
    <row r="864" spans="1:15" s="214" customFormat="1" ht="15.75">
      <c r="A864" s="232"/>
      <c r="B864" s="232"/>
      <c r="C864" s="232"/>
      <c r="D864" s="232"/>
      <c r="E864" s="232"/>
      <c r="F864" s="232"/>
      <c r="G864" s="232"/>
      <c r="H864" s="232"/>
      <c r="I864" s="232"/>
      <c r="J864" s="232"/>
      <c r="K864" s="232"/>
      <c r="L864" s="232"/>
      <c r="M864" s="232"/>
      <c r="N864" s="232"/>
      <c r="O864" s="232"/>
    </row>
    <row r="865" spans="1:15" s="214" customFormat="1" ht="15.75">
      <c r="A865" s="232"/>
      <c r="B865" s="232"/>
      <c r="C865" s="232"/>
      <c r="D865" s="232"/>
      <c r="E865" s="232"/>
      <c r="F865" s="232"/>
      <c r="G865" s="232"/>
      <c r="H865" s="232"/>
      <c r="I865" s="232"/>
      <c r="J865" s="232"/>
      <c r="K865" s="232"/>
      <c r="L865" s="232"/>
      <c r="M865" s="232"/>
      <c r="N865" s="232"/>
      <c r="O865" s="232"/>
    </row>
    <row r="866" spans="1:15" s="214" customFormat="1" ht="15.75">
      <c r="A866" s="232"/>
      <c r="B866" s="232"/>
      <c r="C866" s="232"/>
      <c r="D866" s="232"/>
      <c r="E866" s="232"/>
      <c r="F866" s="232"/>
      <c r="G866" s="232"/>
      <c r="H866" s="232"/>
      <c r="I866" s="232"/>
      <c r="J866" s="232"/>
      <c r="K866" s="232"/>
      <c r="L866" s="232"/>
      <c r="M866" s="232"/>
      <c r="N866" s="232"/>
      <c r="O866" s="232"/>
    </row>
    <row r="867" spans="1:15" s="214" customFormat="1" ht="15.75">
      <c r="A867" s="232"/>
      <c r="B867" s="232"/>
      <c r="C867" s="232"/>
      <c r="D867" s="232"/>
      <c r="E867" s="232"/>
      <c r="F867" s="232"/>
      <c r="G867" s="232"/>
      <c r="H867" s="232"/>
      <c r="I867" s="232"/>
      <c r="J867" s="232"/>
      <c r="K867" s="232"/>
      <c r="L867" s="232"/>
      <c r="M867" s="232"/>
      <c r="N867" s="232"/>
      <c r="O867" s="232"/>
    </row>
    <row r="868" spans="1:15" s="214" customFormat="1" ht="15.75">
      <c r="A868" s="232"/>
      <c r="B868" s="232"/>
      <c r="C868" s="232"/>
      <c r="D868" s="232"/>
      <c r="E868" s="232"/>
      <c r="F868" s="232"/>
      <c r="G868" s="232"/>
      <c r="H868" s="232"/>
      <c r="I868" s="232"/>
      <c r="J868" s="232"/>
      <c r="K868" s="232"/>
      <c r="L868" s="232"/>
      <c r="M868" s="232"/>
      <c r="N868" s="232"/>
      <c r="O868" s="232"/>
    </row>
    <row r="869" spans="1:15" s="214" customFormat="1" ht="15.75">
      <c r="A869" s="232"/>
      <c r="B869" s="232"/>
      <c r="C869" s="232"/>
      <c r="D869" s="232"/>
      <c r="E869" s="232"/>
      <c r="F869" s="232"/>
      <c r="G869" s="232"/>
      <c r="H869" s="232"/>
      <c r="I869" s="232"/>
      <c r="J869" s="232"/>
      <c r="K869" s="232"/>
      <c r="L869" s="232"/>
      <c r="M869" s="232"/>
      <c r="N869" s="232"/>
      <c r="O869" s="232"/>
    </row>
    <row r="870" spans="1:15" s="214" customFormat="1" ht="15.75">
      <c r="A870" s="232"/>
      <c r="B870" s="232"/>
      <c r="C870" s="232"/>
      <c r="D870" s="232"/>
      <c r="E870" s="232"/>
      <c r="F870" s="232"/>
      <c r="G870" s="232"/>
      <c r="H870" s="232"/>
      <c r="I870" s="232"/>
      <c r="J870" s="232"/>
      <c r="K870" s="232"/>
      <c r="L870" s="232"/>
      <c r="M870" s="232"/>
      <c r="N870" s="232"/>
      <c r="O870" s="232"/>
    </row>
    <row r="871" spans="1:15" s="214" customFormat="1" ht="15.75">
      <c r="A871" s="232"/>
      <c r="B871" s="232"/>
      <c r="C871" s="232"/>
      <c r="D871" s="232"/>
      <c r="E871" s="232"/>
      <c r="F871" s="232"/>
      <c r="G871" s="232"/>
      <c r="H871" s="232"/>
      <c r="I871" s="232"/>
      <c r="J871" s="232"/>
      <c r="K871" s="232"/>
      <c r="L871" s="232"/>
      <c r="M871" s="232"/>
      <c r="N871" s="232"/>
      <c r="O871" s="232"/>
    </row>
    <row r="872" spans="1:15" s="214" customFormat="1" ht="15.75">
      <c r="A872" s="232"/>
      <c r="B872" s="232"/>
      <c r="C872" s="232"/>
      <c r="D872" s="232"/>
      <c r="E872" s="232"/>
      <c r="F872" s="232"/>
      <c r="G872" s="232"/>
      <c r="H872" s="232"/>
      <c r="I872" s="232"/>
      <c r="J872" s="232"/>
      <c r="K872" s="232"/>
      <c r="L872" s="232"/>
      <c r="M872" s="232"/>
      <c r="N872" s="232"/>
      <c r="O872" s="232"/>
    </row>
    <row r="873" spans="1:15" s="214" customFormat="1" ht="15.75">
      <c r="A873" s="232"/>
      <c r="B873" s="232"/>
      <c r="C873" s="232"/>
      <c r="D873" s="232"/>
      <c r="E873" s="232"/>
      <c r="F873" s="232"/>
      <c r="G873" s="232"/>
      <c r="H873" s="232"/>
      <c r="I873" s="232"/>
      <c r="J873" s="232"/>
      <c r="K873" s="232"/>
      <c r="L873" s="232"/>
      <c r="M873" s="232"/>
      <c r="N873" s="232"/>
      <c r="O873" s="232"/>
    </row>
    <row r="874" spans="1:15" s="214" customFormat="1" ht="15.75">
      <c r="A874" s="232"/>
      <c r="B874" s="232"/>
      <c r="C874" s="232"/>
      <c r="D874" s="232"/>
      <c r="E874" s="232"/>
      <c r="F874" s="232"/>
      <c r="G874" s="232"/>
      <c r="H874" s="232"/>
      <c r="I874" s="232"/>
      <c r="J874" s="232"/>
      <c r="K874" s="232"/>
      <c r="L874" s="232"/>
      <c r="M874" s="232"/>
      <c r="N874" s="232"/>
      <c r="O874" s="232"/>
    </row>
    <row r="875" spans="1:15" s="214" customFormat="1" ht="15.75">
      <c r="A875" s="232"/>
      <c r="B875" s="232"/>
      <c r="C875" s="232"/>
      <c r="D875" s="232"/>
      <c r="E875" s="232"/>
      <c r="F875" s="232"/>
      <c r="G875" s="232"/>
      <c r="H875" s="232"/>
      <c r="I875" s="232"/>
      <c r="J875" s="232"/>
      <c r="K875" s="232"/>
      <c r="L875" s="232"/>
      <c r="M875" s="232"/>
      <c r="N875" s="232"/>
      <c r="O875" s="232"/>
    </row>
    <row r="876" spans="1:15" s="214" customFormat="1" ht="15.75">
      <c r="A876" s="232"/>
      <c r="B876" s="232"/>
      <c r="C876" s="232"/>
      <c r="D876" s="232"/>
      <c r="E876" s="232"/>
      <c r="F876" s="232"/>
      <c r="G876" s="232"/>
      <c r="H876" s="232"/>
      <c r="I876" s="232"/>
      <c r="J876" s="232"/>
      <c r="K876" s="232"/>
      <c r="L876" s="232"/>
      <c r="M876" s="232"/>
      <c r="N876" s="232"/>
      <c r="O876" s="232"/>
    </row>
    <row r="877" spans="1:15" s="214" customFormat="1" ht="15.75">
      <c r="A877" s="232"/>
      <c r="B877" s="232"/>
      <c r="C877" s="232"/>
      <c r="D877" s="232"/>
      <c r="E877" s="232"/>
      <c r="F877" s="232"/>
      <c r="G877" s="232"/>
      <c r="H877" s="232"/>
      <c r="I877" s="232"/>
      <c r="J877" s="232"/>
      <c r="K877" s="232"/>
      <c r="L877" s="232"/>
      <c r="M877" s="232"/>
      <c r="N877" s="232"/>
      <c r="O877" s="232"/>
    </row>
    <row r="878" spans="1:15" s="214" customFormat="1" ht="15.75">
      <c r="A878" s="232"/>
      <c r="B878" s="232"/>
      <c r="C878" s="232"/>
      <c r="D878" s="232"/>
      <c r="E878" s="232"/>
      <c r="F878" s="232"/>
      <c r="G878" s="232"/>
      <c r="H878" s="232"/>
      <c r="I878" s="232"/>
      <c r="J878" s="232"/>
      <c r="K878" s="232"/>
      <c r="L878" s="232"/>
      <c r="M878" s="232"/>
      <c r="N878" s="232"/>
      <c r="O878" s="232"/>
    </row>
    <row r="879" spans="1:15" s="214" customFormat="1" ht="15.75">
      <c r="A879" s="232"/>
      <c r="B879" s="232"/>
      <c r="C879" s="232"/>
      <c r="D879" s="232"/>
      <c r="E879" s="232"/>
      <c r="F879" s="232"/>
      <c r="G879" s="232"/>
      <c r="H879" s="232"/>
      <c r="I879" s="232"/>
      <c r="J879" s="232"/>
      <c r="K879" s="232"/>
      <c r="L879" s="232"/>
      <c r="M879" s="232"/>
      <c r="N879" s="232"/>
      <c r="O879" s="232"/>
    </row>
    <row r="880" spans="1:15" s="214" customFormat="1" ht="15.75">
      <c r="A880" s="232"/>
      <c r="B880" s="232"/>
      <c r="C880" s="232"/>
      <c r="D880" s="232"/>
      <c r="E880" s="232"/>
      <c r="F880" s="232"/>
      <c r="G880" s="232"/>
      <c r="H880" s="232"/>
      <c r="I880" s="232"/>
      <c r="J880" s="232"/>
      <c r="K880" s="232"/>
      <c r="L880" s="232"/>
      <c r="M880" s="232"/>
      <c r="N880" s="232"/>
      <c r="O880" s="232"/>
    </row>
    <row r="881" spans="1:15" s="214" customFormat="1" ht="15.75">
      <c r="A881" s="232"/>
      <c r="B881" s="232"/>
      <c r="C881" s="232"/>
      <c r="D881" s="232"/>
      <c r="E881" s="232"/>
      <c r="F881" s="232"/>
      <c r="G881" s="232"/>
      <c r="H881" s="232"/>
      <c r="I881" s="232"/>
      <c r="J881" s="232"/>
      <c r="K881" s="232"/>
      <c r="L881" s="232"/>
      <c r="M881" s="232"/>
      <c r="N881" s="232"/>
      <c r="O881" s="232"/>
    </row>
    <row r="882" spans="1:15" s="214" customFormat="1" ht="15.75">
      <c r="A882" s="232"/>
      <c r="B882" s="232"/>
      <c r="C882" s="232"/>
      <c r="D882" s="232"/>
      <c r="E882" s="232"/>
      <c r="F882" s="232"/>
      <c r="G882" s="232"/>
      <c r="H882" s="232"/>
      <c r="I882" s="232"/>
      <c r="J882" s="232"/>
      <c r="K882" s="232"/>
      <c r="L882" s="232"/>
      <c r="M882" s="232"/>
      <c r="N882" s="232"/>
      <c r="O882" s="232"/>
    </row>
    <row r="883" spans="1:15" s="214" customFormat="1" ht="15.75">
      <c r="A883" s="232"/>
      <c r="B883" s="232"/>
      <c r="C883" s="232"/>
      <c r="D883" s="232"/>
      <c r="E883" s="232"/>
      <c r="F883" s="232"/>
      <c r="G883" s="232"/>
      <c r="H883" s="232"/>
      <c r="I883" s="232"/>
      <c r="J883" s="232"/>
      <c r="K883" s="232"/>
      <c r="L883" s="232"/>
      <c r="M883" s="232"/>
      <c r="N883" s="232"/>
      <c r="O883" s="232"/>
    </row>
    <row r="884" spans="1:15" s="214" customFormat="1" ht="15.75">
      <c r="A884" s="232"/>
      <c r="B884" s="232"/>
      <c r="C884" s="232"/>
      <c r="D884" s="232"/>
      <c r="E884" s="232"/>
      <c r="F884" s="232"/>
      <c r="G884" s="232"/>
      <c r="H884" s="232"/>
      <c r="I884" s="232"/>
      <c r="J884" s="232"/>
      <c r="K884" s="232"/>
      <c r="L884" s="232"/>
      <c r="M884" s="232"/>
      <c r="N884" s="232"/>
      <c r="O884" s="232"/>
    </row>
    <row r="885" spans="1:15" s="214" customFormat="1" ht="15.75">
      <c r="A885" s="232"/>
      <c r="B885" s="232"/>
      <c r="C885" s="232"/>
      <c r="D885" s="232"/>
      <c r="E885" s="232"/>
      <c r="F885" s="232"/>
      <c r="G885" s="232"/>
      <c r="H885" s="232"/>
      <c r="I885" s="232"/>
      <c r="J885" s="232"/>
      <c r="K885" s="232"/>
      <c r="L885" s="232"/>
      <c r="M885" s="232"/>
      <c r="N885" s="232"/>
      <c r="O885" s="232"/>
    </row>
    <row r="886" s="232" customFormat="1" ht="15.75"/>
    <row r="887" s="232" customFormat="1" ht="15.75"/>
    <row r="888" s="232" customFormat="1" ht="15.75"/>
    <row r="889" s="232" customFormat="1" ht="15.75"/>
    <row r="890" s="232" customFormat="1" ht="15.75"/>
    <row r="891" s="232" customFormat="1" ht="15.75"/>
    <row r="892" s="232" customFormat="1" ht="15.75"/>
    <row r="893" s="232" customFormat="1" ht="15.75"/>
    <row r="894" s="232" customFormat="1" ht="15.75"/>
    <row r="895" s="232" customFormat="1" ht="15.75"/>
    <row r="896" s="232" customFormat="1" ht="15.75"/>
    <row r="897" s="232" customFormat="1" ht="15.75"/>
    <row r="898" s="232" customFormat="1" ht="15.75"/>
    <row r="899" s="232" customFormat="1" ht="15.75"/>
    <row r="900" s="232" customFormat="1" ht="15.75"/>
    <row r="901" s="232" customFormat="1" ht="15.75"/>
    <row r="902" s="232" customFormat="1" ht="15.75"/>
    <row r="903" s="232" customFormat="1" ht="15.75"/>
    <row r="904" s="232" customFormat="1" ht="15.75"/>
    <row r="905" s="232" customFormat="1" ht="15.75"/>
    <row r="906" s="232" customFormat="1" ht="15.75"/>
    <row r="907" s="232" customFormat="1" ht="15.75"/>
    <row r="908" s="232" customFormat="1" ht="15.75"/>
    <row r="909" s="232" customFormat="1" ht="15.75"/>
    <row r="910" s="232" customFormat="1" ht="15.75"/>
    <row r="911" s="232" customFormat="1" ht="15.75"/>
    <row r="912" s="232" customFormat="1" ht="15.75"/>
    <row r="913" s="232" customFormat="1" ht="15.75"/>
    <row r="914" s="232" customFormat="1" ht="15.75"/>
    <row r="915" s="232" customFormat="1" ht="15.75"/>
    <row r="916" s="232" customFormat="1" ht="15.75"/>
    <row r="917" s="232" customFormat="1" ht="15.75"/>
    <row r="918" s="232" customFormat="1" ht="15.75"/>
    <row r="919" s="232" customFormat="1" ht="15.75"/>
    <row r="920" s="232" customFormat="1" ht="15.75"/>
    <row r="921" s="232" customFormat="1" ht="15.75"/>
    <row r="922" s="232" customFormat="1" ht="15.75"/>
    <row r="923" s="232" customFormat="1" ht="15.75"/>
    <row r="924" s="232" customFormat="1" ht="15.75"/>
    <row r="925" s="232" customFormat="1" ht="15.75"/>
    <row r="926" s="232" customFormat="1" ht="15.75"/>
    <row r="927" s="232" customFormat="1" ht="15.75"/>
    <row r="928" s="232" customFormat="1" ht="15.75"/>
    <row r="929" s="232" customFormat="1" ht="15.75"/>
    <row r="930" s="232" customFormat="1" ht="15.75"/>
    <row r="931" s="232" customFormat="1" ht="15.75"/>
    <row r="932" s="232" customFormat="1" ht="15.75"/>
    <row r="933" s="232" customFormat="1" ht="15.75"/>
    <row r="934" s="232" customFormat="1" ht="15.75"/>
    <row r="935" s="232" customFormat="1" ht="15.75"/>
    <row r="936" s="232" customFormat="1" ht="15.75"/>
    <row r="937" s="232" customFormat="1" ht="15.75"/>
    <row r="938" s="232" customFormat="1" ht="15.75"/>
    <row r="939" s="232" customFormat="1" ht="15.75"/>
    <row r="940" s="232" customFormat="1" ht="15.75"/>
    <row r="941" s="232" customFormat="1" ht="15.75"/>
    <row r="942" s="232" customFormat="1" ht="15.75"/>
    <row r="943" s="232" customFormat="1" ht="15.75"/>
    <row r="944" s="232" customFormat="1" ht="15.75"/>
    <row r="945" s="232" customFormat="1" ht="15.75"/>
    <row r="946" s="232" customFormat="1" ht="15.75"/>
    <row r="947" s="232" customFormat="1" ht="15.75"/>
    <row r="948" s="232" customFormat="1" ht="15.75"/>
    <row r="949" s="232" customFormat="1" ht="15.75"/>
    <row r="950" s="232" customFormat="1" ht="15.75"/>
    <row r="951" s="232" customFormat="1" ht="15.75"/>
    <row r="952" s="232" customFormat="1" ht="15.75"/>
    <row r="953" s="232" customFormat="1" ht="15.75"/>
    <row r="954" s="232" customFormat="1" ht="15.75"/>
    <row r="955" s="232" customFormat="1" ht="15.75"/>
    <row r="956" s="232" customFormat="1" ht="15.75"/>
    <row r="957" s="232" customFormat="1" ht="15.75"/>
    <row r="958" s="232" customFormat="1" ht="15.75"/>
    <row r="959" s="232" customFormat="1" ht="15.75"/>
    <row r="960" s="232" customFormat="1" ht="15.75"/>
    <row r="961" s="232" customFormat="1" ht="15.75"/>
    <row r="962" s="232" customFormat="1" ht="15.75"/>
    <row r="963" s="232" customFormat="1" ht="15.75"/>
    <row r="964" s="232" customFormat="1" ht="15.75"/>
    <row r="965" s="232" customFormat="1" ht="15.75"/>
    <row r="966" s="232" customFormat="1" ht="15.75"/>
    <row r="967" s="232" customFormat="1" ht="15.75"/>
    <row r="968" s="232" customFormat="1" ht="15.75"/>
    <row r="969" s="232" customFormat="1" ht="15.75"/>
    <row r="970" s="232" customFormat="1" ht="15.75"/>
    <row r="971" s="232" customFormat="1" ht="15.75"/>
    <row r="972" s="232" customFormat="1" ht="15.75"/>
    <row r="973" s="232" customFormat="1" ht="15.75"/>
    <row r="974" s="232" customFormat="1" ht="15.75"/>
    <row r="975" s="232" customFormat="1" ht="15.75"/>
    <row r="976" s="232" customFormat="1" ht="15.75"/>
    <row r="977" s="232" customFormat="1" ht="15.75"/>
    <row r="978" s="232" customFormat="1" ht="15.75"/>
    <row r="979" s="232" customFormat="1" ht="15.75"/>
    <row r="980" s="232" customFormat="1" ht="15.75"/>
    <row r="981" s="232" customFormat="1" ht="15.75"/>
    <row r="982" s="232" customFormat="1" ht="15.75"/>
    <row r="983" s="232" customFormat="1" ht="15.75"/>
    <row r="984" s="232" customFormat="1" ht="15.75"/>
    <row r="985" s="232" customFormat="1" ht="15.75"/>
    <row r="986" s="232" customFormat="1" ht="15.75"/>
    <row r="987" s="232" customFormat="1" ht="15.75"/>
    <row r="988" s="232" customFormat="1" ht="15.75"/>
    <row r="989" s="232" customFormat="1" ht="15.75"/>
    <row r="990" s="232" customFormat="1" ht="15.75"/>
    <row r="991" s="232" customFormat="1" ht="15.75"/>
    <row r="992" s="232" customFormat="1" ht="15.75"/>
    <row r="993" s="232" customFormat="1" ht="15.75"/>
    <row r="994" s="232" customFormat="1" ht="15.75"/>
    <row r="995" s="232" customFormat="1" ht="15.75"/>
    <row r="996" s="232" customFormat="1" ht="15.75"/>
    <row r="997" s="232" customFormat="1" ht="15.75"/>
    <row r="998" s="232" customFormat="1" ht="15.75"/>
    <row r="999" s="232" customFormat="1" ht="15.75"/>
    <row r="1000" s="232" customFormat="1" ht="15.75"/>
    <row r="1001" s="232" customFormat="1" ht="15.75"/>
    <row r="1002" s="232" customFormat="1" ht="15.75"/>
    <row r="1003" s="232" customFormat="1" ht="15.75"/>
    <row r="1004" s="232" customFormat="1" ht="15.75"/>
    <row r="1005" s="232" customFormat="1" ht="15.75"/>
    <row r="1006" s="232" customFormat="1" ht="15.75"/>
    <row r="1007" s="232" customFormat="1" ht="15.75"/>
    <row r="1008" s="232" customFormat="1" ht="15.75"/>
    <row r="1009" s="232" customFormat="1" ht="15.75"/>
    <row r="1010" s="232" customFormat="1" ht="15.75"/>
    <row r="1011" s="232" customFormat="1" ht="15.75"/>
    <row r="1012" s="232" customFormat="1" ht="15.75"/>
    <row r="1013" s="232" customFormat="1" ht="15.75"/>
    <row r="1014" s="232" customFormat="1" ht="15.75"/>
    <row r="1015" s="232" customFormat="1" ht="15.75"/>
    <row r="1016" s="232" customFormat="1" ht="15.75"/>
    <row r="1017" s="232" customFormat="1" ht="15.75"/>
    <row r="1018" s="232" customFormat="1" ht="15.75"/>
    <row r="1019" s="232" customFormat="1" ht="15.75"/>
    <row r="1020" s="232" customFormat="1" ht="15.75"/>
    <row r="1021" s="232" customFormat="1" ht="15.75"/>
    <row r="1022" s="232" customFormat="1" ht="15.75"/>
    <row r="1023" s="232" customFormat="1" ht="15.75"/>
    <row r="1024" s="232" customFormat="1" ht="15.75"/>
    <row r="1025" s="232" customFormat="1" ht="15.75"/>
    <row r="1026" s="232" customFormat="1" ht="15.75"/>
    <row r="1027" s="232" customFormat="1" ht="15.75"/>
    <row r="1028" s="232" customFormat="1" ht="15.75"/>
    <row r="1029" s="232" customFormat="1" ht="15.75"/>
    <row r="1030" s="232" customFormat="1" ht="15.75"/>
    <row r="1031" s="232" customFormat="1" ht="15.75"/>
    <row r="1032" s="232" customFormat="1" ht="15.75"/>
    <row r="1033" s="232" customFormat="1" ht="15.75"/>
    <row r="1034" s="232" customFormat="1" ht="15.75"/>
    <row r="1035" s="232" customFormat="1" ht="15.75"/>
    <row r="1036" s="232" customFormat="1" ht="15.75"/>
    <row r="1037" s="232" customFormat="1" ht="15.75"/>
    <row r="1038" s="232" customFormat="1" ht="15.75"/>
    <row r="1039" s="232" customFormat="1" ht="15.75"/>
    <row r="1040" s="232" customFormat="1" ht="15.75"/>
    <row r="1041" s="232" customFormat="1" ht="15.75"/>
    <row r="1042" s="232" customFormat="1" ht="15.75"/>
    <row r="1043" s="232" customFormat="1" ht="15.75"/>
    <row r="1044" s="232" customFormat="1" ht="15.75"/>
    <row r="1045" s="232" customFormat="1" ht="15.75"/>
    <row r="1046" s="232" customFormat="1" ht="15.75"/>
    <row r="1047" s="232" customFormat="1" ht="15.75"/>
    <row r="1048" s="232" customFormat="1" ht="15.75"/>
    <row r="1049" s="232" customFormat="1" ht="15.75"/>
    <row r="1050" s="232" customFormat="1" ht="15.75"/>
    <row r="1051" s="232" customFormat="1" ht="15.75"/>
    <row r="1052" s="232" customFormat="1" ht="15.75"/>
    <row r="1053" s="232" customFormat="1" ht="15.75"/>
    <row r="1054" s="232" customFormat="1" ht="15.75"/>
    <row r="1055" s="232" customFormat="1" ht="15.75"/>
    <row r="1056" s="232" customFormat="1" ht="15.75"/>
    <row r="1057" s="232" customFormat="1" ht="15.75"/>
    <row r="1058" s="232" customFormat="1" ht="15.75"/>
    <row r="1059" s="232" customFormat="1" ht="15.75"/>
    <row r="1060" s="232" customFormat="1" ht="15.75"/>
    <row r="1061" s="232" customFormat="1" ht="15.75"/>
    <row r="1062" s="232" customFormat="1" ht="15.75"/>
    <row r="1063" s="232" customFormat="1" ht="15.75"/>
    <row r="1064" s="232" customFormat="1" ht="15.75"/>
    <row r="1065" s="232" customFormat="1" ht="15.75"/>
    <row r="1066" s="232" customFormat="1" ht="15.75"/>
    <row r="1067" s="232" customFormat="1" ht="15.75"/>
    <row r="1068" s="232" customFormat="1" ht="15.75"/>
    <row r="1069" s="232" customFormat="1" ht="15.75"/>
    <row r="1070" s="232" customFormat="1" ht="15.75"/>
    <row r="1071" s="232" customFormat="1" ht="15.75"/>
    <row r="1072" s="232" customFormat="1" ht="15.75"/>
    <row r="1073" s="232" customFormat="1" ht="15.75"/>
    <row r="1074" s="232" customFormat="1" ht="15.75"/>
    <row r="1075" s="232" customFormat="1" ht="15.75"/>
    <row r="1076" s="232" customFormat="1" ht="15.75"/>
    <row r="1077" s="232" customFormat="1" ht="15.75"/>
    <row r="1078" s="232" customFormat="1" ht="15.75"/>
    <row r="1079" s="232" customFormat="1" ht="15.75"/>
    <row r="1080" s="232" customFormat="1" ht="15.75"/>
    <row r="1081" s="232" customFormat="1" ht="15.75"/>
    <row r="1082" s="232" customFormat="1" ht="15.75"/>
    <row r="1083" s="232" customFormat="1" ht="15.75"/>
    <row r="1084" s="232" customFormat="1" ht="15.75"/>
    <row r="1085" s="232" customFormat="1" ht="15.75"/>
    <row r="1086" s="232" customFormat="1" ht="15.75"/>
    <row r="1087" s="232" customFormat="1" ht="15.75"/>
    <row r="1088" s="232" customFormat="1" ht="15.75"/>
    <row r="1089" s="232" customFormat="1" ht="15.75"/>
    <row r="1090" s="232" customFormat="1" ht="15.75"/>
    <row r="1091" s="232" customFormat="1" ht="15.75"/>
    <row r="1092" s="232" customFormat="1" ht="15.75"/>
    <row r="1093" s="232" customFormat="1" ht="15.75"/>
    <row r="1094" s="232" customFormat="1" ht="15.75"/>
    <row r="1095" s="232" customFormat="1" ht="15.75"/>
    <row r="1096" s="232" customFormat="1" ht="15.75"/>
    <row r="1097" s="232" customFormat="1" ht="15.75"/>
    <row r="1098" s="232" customFormat="1" ht="15.75"/>
    <row r="1099" s="232" customFormat="1" ht="15.75"/>
    <row r="1100" s="232" customFormat="1" ht="15.75"/>
    <row r="1101" s="232" customFormat="1" ht="15.75"/>
    <row r="1102" s="232" customFormat="1" ht="15.75"/>
    <row r="1103" s="232" customFormat="1" ht="15.75"/>
    <row r="1104" s="232" customFormat="1" ht="15.75"/>
    <row r="1105" s="232" customFormat="1" ht="15.75"/>
    <row r="1106" s="232" customFormat="1" ht="15.75"/>
    <row r="1107" s="232" customFormat="1" ht="15.75"/>
    <row r="1108" s="232" customFormat="1" ht="15.75"/>
    <row r="1109" s="232" customFormat="1" ht="15.75"/>
    <row r="1110" s="232" customFormat="1" ht="15.75"/>
    <row r="1111" s="232" customFormat="1" ht="15.75"/>
    <row r="1112" s="232" customFormat="1" ht="15.75"/>
    <row r="1113" s="232" customFormat="1" ht="15.75"/>
    <row r="1114" s="232" customFormat="1" ht="15.75"/>
    <row r="1115" s="232" customFormat="1" ht="15.75"/>
    <row r="1116" s="232" customFormat="1" ht="15.75"/>
    <row r="1117" s="232" customFormat="1" ht="15.75"/>
    <row r="1118" s="232" customFormat="1" ht="15.75"/>
    <row r="1119" s="232" customFormat="1" ht="15.75"/>
    <row r="1120" s="232" customFormat="1" ht="15.75"/>
    <row r="1121" s="232" customFormat="1" ht="15.75"/>
    <row r="1122" s="232" customFormat="1" ht="15.75"/>
    <row r="1123" s="232" customFormat="1" ht="15.75"/>
    <row r="1124" s="232" customFormat="1" ht="15.75"/>
    <row r="1125" s="232" customFormat="1" ht="15.75"/>
    <row r="1126" s="232" customFormat="1" ht="15.75"/>
    <row r="1127" s="232" customFormat="1" ht="15.75"/>
    <row r="1128" s="232" customFormat="1" ht="15.75"/>
    <row r="1129" s="232" customFormat="1" ht="15.75"/>
    <row r="1130" s="232" customFormat="1" ht="15.75"/>
    <row r="1131" s="232" customFormat="1" ht="15.75"/>
    <row r="1132" s="232" customFormat="1" ht="15.75"/>
    <row r="1133" s="232" customFormat="1" ht="15.75"/>
    <row r="1134" s="232" customFormat="1" ht="15.75"/>
    <row r="1135" s="232" customFormat="1" ht="15.75"/>
    <row r="1136" s="232" customFormat="1" ht="15.75"/>
    <row r="1137" s="232" customFormat="1" ht="15.75"/>
    <row r="1138" s="232" customFormat="1" ht="15.75"/>
    <row r="1139" s="232" customFormat="1" ht="15.75"/>
    <row r="1140" s="232" customFormat="1" ht="15.75"/>
    <row r="1141" s="232" customFormat="1" ht="15.75"/>
    <row r="1142" s="232" customFormat="1" ht="15.75"/>
    <row r="1143" s="232" customFormat="1" ht="15.75"/>
    <row r="1144" s="232" customFormat="1" ht="15.75"/>
    <row r="1145" s="232" customFormat="1" ht="15.75"/>
    <row r="1146" s="232" customFormat="1" ht="15.75"/>
    <row r="1147" s="232" customFormat="1" ht="15.75"/>
    <row r="1148" s="232" customFormat="1" ht="15.75"/>
    <row r="1149" s="232" customFormat="1" ht="15.75"/>
    <row r="1150" s="232" customFormat="1" ht="15.75"/>
    <row r="1151" s="232" customFormat="1" ht="15.75"/>
    <row r="1152" s="232" customFormat="1" ht="15.75"/>
    <row r="1153" s="232" customFormat="1" ht="15.75"/>
    <row r="1154" s="232" customFormat="1" ht="15.75"/>
    <row r="1155" s="232" customFormat="1" ht="15.75"/>
    <row r="1156" s="232" customFormat="1" ht="15.75"/>
    <row r="1157" s="232" customFormat="1" ht="15.75"/>
    <row r="1158" s="232" customFormat="1" ht="15.75"/>
    <row r="1159" s="232" customFormat="1" ht="15.75"/>
    <row r="1160" s="232" customFormat="1" ht="15.75"/>
    <row r="1161" s="232" customFormat="1" ht="15.75"/>
    <row r="1162" s="232" customFormat="1" ht="15.75"/>
    <row r="1163" s="232" customFormat="1" ht="15.75"/>
    <row r="1164" s="232" customFormat="1" ht="15.75"/>
    <row r="1165" s="232" customFormat="1" ht="15.75"/>
    <row r="1166" s="232" customFormat="1" ht="15.75"/>
    <row r="1167" s="232" customFormat="1" ht="15.75"/>
    <row r="1168" s="232" customFormat="1" ht="15.75"/>
    <row r="1169" s="232" customFormat="1" ht="15.75"/>
    <row r="1170" s="232" customFormat="1" ht="15.75"/>
    <row r="1171" s="232" customFormat="1" ht="15.75"/>
    <row r="1172" s="232" customFormat="1" ht="15.75"/>
    <row r="1173" s="232" customFormat="1" ht="15.75"/>
    <row r="1174" s="232" customFormat="1" ht="15.75"/>
    <row r="1175" s="232" customFormat="1" ht="15.75"/>
    <row r="1176" s="232" customFormat="1" ht="15.75"/>
    <row r="1177" s="232" customFormat="1" ht="15.75"/>
    <row r="1178" s="232" customFormat="1" ht="15.75"/>
    <row r="1179" s="232" customFormat="1" ht="15.75"/>
    <row r="1180" s="232" customFormat="1" ht="15.75"/>
    <row r="1181" s="232" customFormat="1" ht="15.75"/>
    <row r="1182" s="232" customFormat="1" ht="15.75"/>
    <row r="1183" s="232" customFormat="1" ht="15.75"/>
    <row r="1184" s="232" customFormat="1" ht="15.75"/>
    <row r="1185" s="232" customFormat="1" ht="15.75"/>
    <row r="1186" s="232" customFormat="1" ht="15.75"/>
    <row r="1187" s="232" customFormat="1" ht="15.75"/>
    <row r="1188" s="232" customFormat="1" ht="15.75"/>
    <row r="1189" s="232" customFormat="1" ht="15.75"/>
    <row r="1190" s="232" customFormat="1" ht="15.75"/>
    <row r="1191" s="232" customFormat="1" ht="15.75"/>
    <row r="1192" s="232" customFormat="1" ht="15.75"/>
    <row r="1193" s="232" customFormat="1" ht="15.75"/>
    <row r="1194" s="232" customFormat="1" ht="15.75"/>
    <row r="1195" s="232" customFormat="1" ht="15.75"/>
    <row r="1196" s="232" customFormat="1" ht="15.75"/>
    <row r="1197" s="232" customFormat="1" ht="15.75"/>
    <row r="1198" s="232" customFormat="1" ht="15.75"/>
    <row r="1199" s="232" customFormat="1" ht="15.75"/>
    <row r="1200" s="232" customFormat="1" ht="15.75"/>
    <row r="1201" s="232" customFormat="1" ht="15.75"/>
    <row r="1202" s="232" customFormat="1" ht="15.75"/>
    <row r="1203" s="232" customFormat="1" ht="15.75"/>
    <row r="1204" s="232" customFormat="1" ht="15.75"/>
    <row r="1205" s="232" customFormat="1" ht="15.75"/>
    <row r="1206" s="232" customFormat="1" ht="15.75"/>
    <row r="1207" s="232" customFormat="1" ht="15.75"/>
    <row r="1208" s="232" customFormat="1" ht="15.75"/>
    <row r="1209" s="232" customFormat="1" ht="15.75"/>
    <row r="1210" s="232" customFormat="1" ht="15.75"/>
    <row r="1211" s="232" customFormat="1" ht="15.75"/>
    <row r="1212" s="232" customFormat="1" ht="15.75"/>
    <row r="1213" s="232" customFormat="1" ht="15.75"/>
    <row r="1214" s="232" customFormat="1" ht="15.75"/>
    <row r="1215" s="232" customFormat="1" ht="15.75"/>
    <row r="1216" s="232" customFormat="1" ht="15.75"/>
    <row r="1217" s="232" customFormat="1" ht="15.75"/>
    <row r="1218" s="232" customFormat="1" ht="15.75"/>
    <row r="1219" s="232" customFormat="1" ht="15.75"/>
    <row r="1220" s="232" customFormat="1" ht="15.75"/>
    <row r="1221" s="232" customFormat="1" ht="15.75"/>
    <row r="1222" s="232" customFormat="1" ht="15.75"/>
    <row r="1223" s="232" customFormat="1" ht="15.75"/>
    <row r="1224" s="232" customFormat="1" ht="15.75"/>
    <row r="1225" s="232" customFormat="1" ht="15.75"/>
    <row r="1226" s="232" customFormat="1" ht="15.75"/>
    <row r="1227" s="232" customFormat="1" ht="15.75"/>
    <row r="1228" s="232" customFormat="1" ht="15.75"/>
    <row r="1229" s="232" customFormat="1" ht="15.75"/>
    <row r="1230" s="232" customFormat="1" ht="15.75"/>
    <row r="1231" s="232" customFormat="1" ht="15.75"/>
    <row r="1232" s="232" customFormat="1" ht="15.75"/>
    <row r="1233" s="232" customFormat="1" ht="15.75"/>
    <row r="1234" s="232" customFormat="1" ht="15.75"/>
    <row r="1235" s="232" customFormat="1" ht="15.75"/>
    <row r="1236" s="232" customFormat="1" ht="15.75"/>
    <row r="1237" s="232" customFormat="1" ht="15.75"/>
    <row r="1238" s="232" customFormat="1" ht="15.75"/>
    <row r="1239" s="232" customFormat="1" ht="15.75"/>
    <row r="1240" s="232" customFormat="1" ht="15.75"/>
    <row r="1241" s="232" customFormat="1" ht="15.75"/>
    <row r="1242" s="232" customFormat="1" ht="15.75"/>
    <row r="1243" s="232" customFormat="1" ht="15.75"/>
    <row r="1244" s="232" customFormat="1" ht="15.75"/>
    <row r="1245" s="232" customFormat="1" ht="15.75"/>
    <row r="1246" s="232" customFormat="1" ht="15.75"/>
    <row r="1247" s="232" customFormat="1" ht="15.75"/>
    <row r="1248" s="232" customFormat="1" ht="15.75"/>
    <row r="1249" s="232" customFormat="1" ht="15.75"/>
    <row r="1250" s="232" customFormat="1" ht="15.75"/>
    <row r="1251" s="232" customFormat="1" ht="15.75"/>
    <row r="1252" s="232" customFormat="1" ht="15.75"/>
    <row r="1253" s="232" customFormat="1" ht="15.75"/>
    <row r="1254" s="232" customFormat="1" ht="15.75"/>
    <row r="1255" s="232" customFormat="1" ht="15.75"/>
    <row r="1256" s="232" customFormat="1" ht="15.75"/>
    <row r="1257" s="232" customFormat="1" ht="15.75"/>
    <row r="1258" s="232" customFormat="1" ht="15.75"/>
    <row r="1259" s="232" customFormat="1" ht="15.75"/>
    <row r="1260" s="232" customFormat="1" ht="15.75"/>
    <row r="1261" s="232" customFormat="1" ht="15.75"/>
    <row r="1262" s="232" customFormat="1" ht="15.75"/>
    <row r="1263" s="232" customFormat="1" ht="15.75"/>
    <row r="1264" s="232" customFormat="1" ht="15.75"/>
    <row r="1265" s="232" customFormat="1" ht="15.75"/>
    <row r="1266" s="232" customFormat="1" ht="15.75"/>
    <row r="1267" s="232" customFormat="1" ht="15.75"/>
    <row r="1268" s="232" customFormat="1" ht="15.75"/>
    <row r="1269" s="232" customFormat="1" ht="15.75"/>
    <row r="1270" s="232" customFormat="1" ht="15.75"/>
    <row r="1271" s="232" customFormat="1" ht="15.75"/>
    <row r="1272" s="232" customFormat="1" ht="15.75"/>
    <row r="1273" s="232" customFormat="1" ht="15.75"/>
    <row r="1274" s="232" customFormat="1" ht="15.75"/>
    <row r="1275" s="232" customFormat="1" ht="15.75"/>
    <row r="1276" s="232" customFormat="1" ht="15.75"/>
    <row r="1277" s="232" customFormat="1" ht="15.75"/>
    <row r="1278" s="232" customFormat="1" ht="15.75"/>
    <row r="1279" s="232" customFormat="1" ht="15.75"/>
    <row r="1280" s="232" customFormat="1" ht="15.75"/>
    <row r="1281" s="232" customFormat="1" ht="15.75"/>
    <row r="1282" s="232" customFormat="1" ht="15.75"/>
    <row r="1283" s="232" customFormat="1" ht="15.75"/>
    <row r="1284" s="232" customFormat="1" ht="15.75"/>
    <row r="1285" s="232" customFormat="1" ht="15.75"/>
    <row r="1286" s="232" customFormat="1" ht="15.75"/>
    <row r="1287" s="232" customFormat="1" ht="15.75"/>
    <row r="1288" s="232" customFormat="1" ht="15.75"/>
    <row r="1289" s="232" customFormat="1" ht="15.75"/>
    <row r="1290" s="232" customFormat="1" ht="15.75"/>
    <row r="1291" s="232" customFormat="1" ht="15.75"/>
    <row r="1292" s="232" customFormat="1" ht="15.75"/>
    <row r="1293" s="232" customFormat="1" ht="15.75"/>
    <row r="1294" s="232" customFormat="1" ht="15.75"/>
    <row r="1295" s="232" customFormat="1" ht="15.75"/>
    <row r="1296" s="232" customFormat="1" ht="15.75"/>
    <row r="1297" s="232" customFormat="1" ht="15.75"/>
    <row r="1298" s="232" customFormat="1" ht="15.75"/>
    <row r="1299" s="232" customFormat="1" ht="15.75"/>
    <row r="1300" s="232" customFormat="1" ht="15.75"/>
    <row r="1301" s="232" customFormat="1" ht="15.75"/>
    <row r="1302" s="232" customFormat="1" ht="15.75"/>
    <row r="1303" s="232" customFormat="1" ht="15.75"/>
    <row r="1304" s="232" customFormat="1" ht="15.75"/>
    <row r="1305" s="232" customFormat="1" ht="15.75"/>
    <row r="1306" s="232" customFormat="1" ht="15.75"/>
    <row r="1307" s="232" customFormat="1" ht="15.75"/>
    <row r="1308" s="232" customFormat="1" ht="15.75"/>
    <row r="1309" s="232" customFormat="1" ht="15.75"/>
    <row r="1310" s="232" customFormat="1" ht="15.75"/>
    <row r="1311" s="232" customFormat="1" ht="15.75"/>
    <row r="1312" s="232" customFormat="1" ht="15.75"/>
    <row r="1313" s="232" customFormat="1" ht="15.75"/>
    <row r="1314" s="232" customFormat="1" ht="15.75"/>
    <row r="1315" s="232" customFormat="1" ht="15.75"/>
    <row r="1316" s="232" customFormat="1" ht="15.75"/>
    <row r="1317" s="232" customFormat="1" ht="15.75"/>
    <row r="1318" s="232" customFormat="1" ht="15.75"/>
    <row r="1319" s="232" customFormat="1" ht="15.75"/>
    <row r="1320" s="232" customFormat="1" ht="15.75"/>
    <row r="1321" s="232" customFormat="1" ht="15.75"/>
    <row r="1322" s="232" customFormat="1" ht="15.75"/>
    <row r="1323" s="232" customFormat="1" ht="15.75"/>
    <row r="1324" s="232" customFormat="1" ht="15.75"/>
    <row r="1325" s="232" customFormat="1" ht="15.75"/>
    <row r="1326" s="232" customFormat="1" ht="15.75"/>
    <row r="1327" s="232" customFormat="1" ht="15.75"/>
    <row r="1328" s="232" customFormat="1" ht="15.75"/>
    <row r="1329" s="232" customFormat="1" ht="15.75"/>
    <row r="1330" s="232" customFormat="1" ht="15.75"/>
    <row r="1331" s="232" customFormat="1" ht="15.75"/>
    <row r="1332" s="232" customFormat="1" ht="15.75"/>
    <row r="1333" s="232" customFormat="1" ht="15.75"/>
    <row r="1334" s="232" customFormat="1" ht="15.75"/>
    <row r="1335" s="232" customFormat="1" ht="15.75"/>
    <row r="1336" s="232" customFormat="1" ht="15.75"/>
    <row r="1337" s="232" customFormat="1" ht="15.75"/>
    <row r="1338" s="232" customFormat="1" ht="15.75"/>
    <row r="1339" s="232" customFormat="1" ht="15.75"/>
    <row r="1340" s="232" customFormat="1" ht="15.75"/>
    <row r="1341" s="232" customFormat="1" ht="15.75"/>
    <row r="1342" s="232" customFormat="1" ht="15.75"/>
    <row r="1343" s="232" customFormat="1" ht="15.75"/>
    <row r="1344" s="232" customFormat="1" ht="15.75"/>
    <row r="1345" s="232" customFormat="1" ht="15.75"/>
    <row r="1346" s="232" customFormat="1" ht="15.75"/>
    <row r="1347" s="232" customFormat="1" ht="15.75"/>
    <row r="1348" s="232" customFormat="1" ht="15.75"/>
    <row r="1349" s="232" customFormat="1" ht="15.75"/>
    <row r="1350" s="232" customFormat="1" ht="15.75"/>
    <row r="1351" s="232" customFormat="1" ht="15.75"/>
    <row r="1352" s="232" customFormat="1" ht="15.75"/>
    <row r="1353" s="232" customFormat="1" ht="15.75"/>
    <row r="1354" s="232" customFormat="1" ht="15.75"/>
    <row r="1355" s="232" customFormat="1" ht="15.75"/>
    <row r="1356" s="232" customFormat="1" ht="15.75"/>
    <row r="1357" s="232" customFormat="1" ht="15.75"/>
    <row r="1358" s="232" customFormat="1" ht="15.75"/>
    <row r="1359" s="232" customFormat="1" ht="15.75"/>
    <row r="1360" s="232" customFormat="1" ht="15.75"/>
    <row r="1361" s="232" customFormat="1" ht="15.75"/>
    <row r="1362" s="232" customFormat="1" ht="15.75"/>
    <row r="1363" s="232" customFormat="1" ht="15.75"/>
    <row r="1364" s="232" customFormat="1" ht="15.75"/>
    <row r="1365" s="232" customFormat="1" ht="15.75"/>
    <row r="1366" s="232" customFormat="1" ht="15.75"/>
    <row r="1367" s="232" customFormat="1" ht="15.75"/>
    <row r="1368" s="232" customFormat="1" ht="15.75"/>
    <row r="1369" s="232" customFormat="1" ht="15.75"/>
    <row r="1370" s="232" customFormat="1" ht="15.75"/>
    <row r="1371" s="232" customFormat="1" ht="15.75"/>
    <row r="1372" s="232" customFormat="1" ht="15.75"/>
    <row r="1373" s="232" customFormat="1" ht="15.75"/>
    <row r="1374" s="232" customFormat="1" ht="15.75"/>
    <row r="1375" s="232" customFormat="1" ht="15.75"/>
    <row r="1376" s="232" customFormat="1" ht="15.75"/>
    <row r="1377" s="232" customFormat="1" ht="15.75"/>
    <row r="1378" s="232" customFormat="1" ht="15.75"/>
    <row r="1379" s="232" customFormat="1" ht="15.75"/>
    <row r="1380" s="232" customFormat="1" ht="15.75"/>
    <row r="1381" s="232" customFormat="1" ht="15.75"/>
    <row r="1382" s="232" customFormat="1" ht="15.75"/>
    <row r="1383" s="232" customFormat="1" ht="15.75"/>
    <row r="1384" s="232" customFormat="1" ht="15.75"/>
    <row r="1385" s="232" customFormat="1" ht="15.75"/>
    <row r="1386" s="232" customFormat="1" ht="15.75"/>
    <row r="1387" s="232" customFormat="1" ht="15.75"/>
    <row r="1388" s="232" customFormat="1" ht="15.75"/>
    <row r="1389" s="232" customFormat="1" ht="15.75"/>
    <row r="1390" s="232" customFormat="1" ht="15.75"/>
    <row r="1391" s="232" customFormat="1" ht="15.75"/>
    <row r="1392" s="232" customFormat="1" ht="15.75"/>
    <row r="1393" s="232" customFormat="1" ht="15.75"/>
    <row r="1394" s="232" customFormat="1" ht="15.75"/>
    <row r="1395" s="232" customFormat="1" ht="15.75"/>
    <row r="1396" s="232" customFormat="1" ht="15.75"/>
    <row r="1397" s="232" customFormat="1" ht="15.75"/>
    <row r="1398" s="232" customFormat="1" ht="15.75"/>
    <row r="1399" s="232" customFormat="1" ht="15.75"/>
    <row r="1400" s="232" customFormat="1" ht="15.75"/>
    <row r="1401" s="232" customFormat="1" ht="15.75"/>
    <row r="1402" s="232" customFormat="1" ht="15.75"/>
    <row r="1403" s="232" customFormat="1" ht="15.75"/>
    <row r="1404" s="232" customFormat="1" ht="15.75"/>
    <row r="1405" s="232" customFormat="1" ht="15.75"/>
    <row r="1406" s="232" customFormat="1" ht="15.75"/>
    <row r="1407" s="232" customFormat="1" ht="15.75"/>
    <row r="1408" s="232" customFormat="1" ht="15.75"/>
    <row r="1409" s="232" customFormat="1" ht="15.75"/>
    <row r="1410" s="232" customFormat="1" ht="15.75"/>
    <row r="1411" s="232" customFormat="1" ht="15.75"/>
    <row r="1412" s="232" customFormat="1" ht="15.75"/>
    <row r="1413" s="232" customFormat="1" ht="15.75"/>
    <row r="1414" s="232" customFormat="1" ht="15.75"/>
    <row r="1415" s="232" customFormat="1" ht="15.75"/>
    <row r="1416" s="232" customFormat="1" ht="15.75"/>
    <row r="1417" s="232" customFormat="1" ht="15.75"/>
    <row r="1418" s="232" customFormat="1" ht="15.75"/>
    <row r="1419" s="232" customFormat="1" ht="15.75"/>
    <row r="1420" s="232" customFormat="1" ht="15.75"/>
    <row r="1421" s="232" customFormat="1" ht="15.75"/>
    <row r="1422" s="232" customFormat="1" ht="15.75"/>
    <row r="1423" s="232" customFormat="1" ht="15.75"/>
    <row r="1424" s="232" customFormat="1" ht="15.75"/>
    <row r="1425" s="232" customFormat="1" ht="15.75"/>
    <row r="1426" s="232" customFormat="1" ht="15.75"/>
    <row r="1427" s="232" customFormat="1" ht="15.75"/>
    <row r="1428" s="232" customFormat="1" ht="15.75"/>
    <row r="1429" s="232" customFormat="1" ht="15.75"/>
    <row r="1430" s="232" customFormat="1" ht="15.75"/>
    <row r="1431" s="232" customFormat="1" ht="15.75"/>
  </sheetData>
  <mergeCells count="2">
    <mergeCell ref="K1:M1"/>
    <mergeCell ref="D4:F4"/>
  </mergeCells>
  <printOptions horizontalCentered="1"/>
  <pageMargins left="0.7086614173228347" right="0.5511811023622047" top="0.7874015748031497" bottom="0.7874015748031497" header="0.5905511811023623" footer="0.35433070866141736"/>
  <pageSetup horizontalDpi="600" verticalDpi="600" orientation="landscape" paperSize="9" r:id="rId1"/>
  <headerFooter alignWithMargins="0">
    <oddFooter>&amp;L&amp;"Arial CE,kurzíva"&amp;8DOKUMENTACE PRO PROVEDENÍ STAVBY 09/2006&amp;R&amp;"Arial CE,kurzíva"&amp;8&amp;A  &amp;P/&amp;N</oddFooter>
  </headerFooter>
  <rowBreaks count="2" manualBreakCount="2">
    <brk id="26" max="13" man="1"/>
    <brk id="48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83"/>
  <sheetViews>
    <sheetView workbookViewId="0" topLeftCell="A1">
      <pane ySplit="2" topLeftCell="BM3" activePane="bottomLeft" state="frozen"/>
      <selection pane="topLeft" activeCell="A1" sqref="A1"/>
      <selection pane="bottomLeft" activeCell="I28" sqref="I28"/>
    </sheetView>
  </sheetViews>
  <sheetFormatPr defaultColWidth="9.00390625" defaultRowHeight="12.75"/>
  <cols>
    <col min="1" max="1" width="4.75390625" style="49" bestFit="1" customWidth="1"/>
    <col min="2" max="2" width="12.625" style="22" bestFit="1" customWidth="1"/>
    <col min="3" max="3" width="62.25390625" style="59" customWidth="1"/>
    <col min="4" max="4" width="6.25390625" style="22" customWidth="1"/>
    <col min="5" max="5" width="6.125" style="51" bestFit="1" customWidth="1"/>
    <col min="6" max="6" width="2.375" style="22" customWidth="1"/>
    <col min="7" max="7" width="7.25390625" style="51" bestFit="1" customWidth="1"/>
    <col min="8" max="8" width="2.75390625" style="22" customWidth="1"/>
    <col min="9" max="9" width="9.00390625" style="61" bestFit="1" customWidth="1"/>
    <col min="10" max="10" width="1.37890625" style="22" customWidth="1"/>
    <col min="11" max="16384" width="9.125" style="22" customWidth="1"/>
  </cols>
  <sheetData>
    <row r="1" spans="1:11" ht="15.75">
      <c r="A1" s="20" t="s">
        <v>1096</v>
      </c>
      <c r="B1" s="21" t="s">
        <v>1097</v>
      </c>
      <c r="C1" s="21" t="s">
        <v>94</v>
      </c>
      <c r="D1" s="21" t="s">
        <v>1098</v>
      </c>
      <c r="E1" s="677" t="s">
        <v>96</v>
      </c>
      <c r="F1" s="677"/>
      <c r="G1" s="678" t="s">
        <v>1099</v>
      </c>
      <c r="H1" s="678"/>
      <c r="I1" s="678"/>
      <c r="J1" s="674"/>
      <c r="K1" s="61"/>
    </row>
    <row r="2" spans="1:11" ht="15.75">
      <c r="A2" s="160" t="s">
        <v>98</v>
      </c>
      <c r="B2" s="161" t="s">
        <v>99</v>
      </c>
      <c r="C2" s="162"/>
      <c r="D2" s="161" t="s">
        <v>1100</v>
      </c>
      <c r="E2" s="768" t="s">
        <v>1101</v>
      </c>
      <c r="F2" s="768"/>
      <c r="G2" s="769" t="s">
        <v>103</v>
      </c>
      <c r="H2" s="769"/>
      <c r="I2" s="769" t="s">
        <v>102</v>
      </c>
      <c r="J2" s="770"/>
      <c r="K2" s="61"/>
    </row>
    <row r="3" spans="1:10" ht="15.75">
      <c r="A3" s="68"/>
      <c r="B3" s="26"/>
      <c r="C3" s="25" t="s">
        <v>1181</v>
      </c>
      <c r="D3" s="26"/>
      <c r="E3" s="765"/>
      <c r="F3" s="766"/>
      <c r="G3" s="765"/>
      <c r="H3" s="766"/>
      <c r="I3" s="765"/>
      <c r="J3" s="767"/>
    </row>
    <row r="4" spans="1:10" ht="15.75">
      <c r="A4" s="68"/>
      <c r="B4" s="24" t="s">
        <v>1103</v>
      </c>
      <c r="C4" s="25" t="s">
        <v>1082</v>
      </c>
      <c r="D4" s="26"/>
      <c r="E4" s="27"/>
      <c r="F4" s="28"/>
      <c r="G4" s="29"/>
      <c r="H4" s="30"/>
      <c r="I4" s="31"/>
      <c r="J4" s="32"/>
    </row>
    <row r="5" spans="1:10" ht="15.75">
      <c r="A5" s="68" t="s">
        <v>323</v>
      </c>
      <c r="B5" s="33" t="s">
        <v>1104</v>
      </c>
      <c r="C5" s="34" t="s">
        <v>1105</v>
      </c>
      <c r="D5" s="26" t="s">
        <v>1106</v>
      </c>
      <c r="E5" s="27">
        <v>10</v>
      </c>
      <c r="F5" s="28"/>
      <c r="G5" s="29"/>
      <c r="H5" s="30"/>
      <c r="I5" s="31">
        <f aca="true" t="shared" si="0" ref="I5:I14">E5*G5</f>
        <v>0</v>
      </c>
      <c r="J5" s="32"/>
    </row>
    <row r="6" spans="1:10" ht="15.75">
      <c r="A6" s="68" t="s">
        <v>329</v>
      </c>
      <c r="B6" s="33" t="s">
        <v>1107</v>
      </c>
      <c r="C6" s="34" t="s">
        <v>1108</v>
      </c>
      <c r="D6" s="26" t="s">
        <v>1109</v>
      </c>
      <c r="E6" s="27">
        <v>1</v>
      </c>
      <c r="F6" s="28"/>
      <c r="G6" s="29"/>
      <c r="H6" s="30"/>
      <c r="I6" s="31">
        <f t="shared" si="0"/>
        <v>0</v>
      </c>
      <c r="J6" s="32"/>
    </row>
    <row r="7" spans="1:10" ht="15.75">
      <c r="A7" s="68" t="s">
        <v>417</v>
      </c>
      <c r="B7" s="33" t="s">
        <v>1110</v>
      </c>
      <c r="C7" s="34" t="s">
        <v>1111</v>
      </c>
      <c r="D7" s="26" t="s">
        <v>152</v>
      </c>
      <c r="E7" s="27">
        <v>9</v>
      </c>
      <c r="F7" s="28"/>
      <c r="G7" s="29"/>
      <c r="H7" s="30"/>
      <c r="I7" s="31">
        <f t="shared" si="0"/>
        <v>0</v>
      </c>
      <c r="J7" s="32"/>
    </row>
    <row r="8" spans="1:10" ht="15.75">
      <c r="A8" s="68" t="s">
        <v>437</v>
      </c>
      <c r="B8" s="33" t="s">
        <v>1112</v>
      </c>
      <c r="C8" s="34" t="s">
        <v>1113</v>
      </c>
      <c r="D8" s="26" t="s">
        <v>152</v>
      </c>
      <c r="E8" s="27">
        <v>9</v>
      </c>
      <c r="F8" s="28"/>
      <c r="G8" s="29"/>
      <c r="H8" s="30"/>
      <c r="I8" s="31">
        <f t="shared" si="0"/>
        <v>0</v>
      </c>
      <c r="J8" s="32"/>
    </row>
    <row r="9" spans="1:10" ht="15.75">
      <c r="A9" s="68" t="s">
        <v>446</v>
      </c>
      <c r="B9" s="33" t="s">
        <v>1128</v>
      </c>
      <c r="C9" s="34" t="s">
        <v>1129</v>
      </c>
      <c r="D9" s="26" t="s">
        <v>152</v>
      </c>
      <c r="E9" s="27">
        <v>9</v>
      </c>
      <c r="F9" s="28"/>
      <c r="G9" s="29"/>
      <c r="H9" s="30"/>
      <c r="I9" s="31">
        <f t="shared" si="0"/>
        <v>0</v>
      </c>
      <c r="J9" s="32"/>
    </row>
    <row r="10" spans="1:10" ht="15.75">
      <c r="A10" s="68" t="s">
        <v>462</v>
      </c>
      <c r="B10" s="33" t="s">
        <v>1131</v>
      </c>
      <c r="C10" s="34" t="s">
        <v>1132</v>
      </c>
      <c r="D10" s="26" t="s">
        <v>152</v>
      </c>
      <c r="E10" s="27">
        <v>2.88</v>
      </c>
      <c r="F10" s="28"/>
      <c r="G10" s="29"/>
      <c r="H10" s="30"/>
      <c r="I10" s="31">
        <f t="shared" si="0"/>
        <v>0</v>
      </c>
      <c r="J10" s="32"/>
    </row>
    <row r="11" spans="1:11" ht="15.75">
      <c r="A11" s="68" t="s">
        <v>468</v>
      </c>
      <c r="B11" s="33" t="s">
        <v>1134</v>
      </c>
      <c r="C11" s="35" t="s">
        <v>1135</v>
      </c>
      <c r="D11" s="36" t="s">
        <v>152</v>
      </c>
      <c r="E11" s="27">
        <v>2.88</v>
      </c>
      <c r="F11" s="30"/>
      <c r="G11" s="27"/>
      <c r="H11" s="30"/>
      <c r="I11" s="31">
        <f t="shared" si="0"/>
        <v>0</v>
      </c>
      <c r="J11" s="32"/>
      <c r="K11" s="37"/>
    </row>
    <row r="12" spans="1:10" ht="15.75">
      <c r="A12" s="68" t="s">
        <v>1081</v>
      </c>
      <c r="B12" s="33" t="s">
        <v>1137</v>
      </c>
      <c r="C12" s="34" t="s">
        <v>1138</v>
      </c>
      <c r="D12" s="26" t="s">
        <v>152</v>
      </c>
      <c r="E12" s="27">
        <v>2.88</v>
      </c>
      <c r="F12" s="28"/>
      <c r="G12" s="29"/>
      <c r="H12" s="30"/>
      <c r="I12" s="31">
        <f t="shared" si="0"/>
        <v>0</v>
      </c>
      <c r="J12" s="32"/>
    </row>
    <row r="13" spans="1:10" ht="15.75">
      <c r="A13" s="68" t="s">
        <v>1123</v>
      </c>
      <c r="B13" s="33" t="s">
        <v>1140</v>
      </c>
      <c r="C13" s="34" t="s">
        <v>1141</v>
      </c>
      <c r="D13" s="26" t="s">
        <v>152</v>
      </c>
      <c r="E13" s="27">
        <v>6.12</v>
      </c>
      <c r="F13" s="28"/>
      <c r="G13" s="29"/>
      <c r="H13" s="30"/>
      <c r="I13" s="31">
        <f t="shared" si="0"/>
        <v>0</v>
      </c>
      <c r="J13" s="32"/>
    </row>
    <row r="14" spans="1:10" ht="15.75">
      <c r="A14" s="68" t="s">
        <v>1126</v>
      </c>
      <c r="B14" s="33" t="s">
        <v>1143</v>
      </c>
      <c r="C14" s="34" t="s">
        <v>1144</v>
      </c>
      <c r="D14" s="26" t="s">
        <v>152</v>
      </c>
      <c r="E14" s="27">
        <v>2.16</v>
      </c>
      <c r="F14" s="28"/>
      <c r="G14" s="29"/>
      <c r="H14" s="30"/>
      <c r="I14" s="31">
        <f t="shared" si="0"/>
        <v>0</v>
      </c>
      <c r="J14" s="32"/>
    </row>
    <row r="15" spans="1:10" ht="15.75">
      <c r="A15" s="68"/>
      <c r="B15" s="33"/>
      <c r="C15" s="25" t="s">
        <v>1319</v>
      </c>
      <c r="D15" s="26"/>
      <c r="E15" s="27"/>
      <c r="F15" s="28"/>
      <c r="G15" s="29"/>
      <c r="H15" s="30"/>
      <c r="I15" s="38">
        <f>SUM(I5:I14)</f>
        <v>0</v>
      </c>
      <c r="J15" s="32"/>
    </row>
    <row r="16" spans="1:10" ht="15.75">
      <c r="A16" s="68"/>
      <c r="B16" s="24" t="s">
        <v>1145</v>
      </c>
      <c r="C16" s="25" t="s">
        <v>1146</v>
      </c>
      <c r="D16" s="26"/>
      <c r="E16" s="27"/>
      <c r="F16" s="28"/>
      <c r="G16" s="29"/>
      <c r="H16" s="30"/>
      <c r="I16" s="31"/>
      <c r="J16" s="32"/>
    </row>
    <row r="17" spans="1:10" ht="15.75">
      <c r="A17" s="68" t="s">
        <v>1127</v>
      </c>
      <c r="B17" s="33" t="s">
        <v>1148</v>
      </c>
      <c r="C17" s="34" t="s">
        <v>1149</v>
      </c>
      <c r="D17" s="26" t="s">
        <v>152</v>
      </c>
      <c r="E17" s="27">
        <v>0.72</v>
      </c>
      <c r="F17" s="28"/>
      <c r="G17" s="29"/>
      <c r="H17" s="30"/>
      <c r="I17" s="31">
        <f>E17*G17</f>
        <v>0</v>
      </c>
      <c r="J17" s="32"/>
    </row>
    <row r="18" spans="1:10" ht="15.75">
      <c r="A18" s="68" t="s">
        <v>1130</v>
      </c>
      <c r="B18" s="33" t="s">
        <v>1182</v>
      </c>
      <c r="C18" s="34" t="s">
        <v>1183</v>
      </c>
      <c r="D18" s="26" t="s">
        <v>104</v>
      </c>
      <c r="E18" s="27">
        <v>9</v>
      </c>
      <c r="F18" s="28"/>
      <c r="G18" s="29"/>
      <c r="H18" s="30"/>
      <c r="I18" s="31">
        <f>E18*G18</f>
        <v>0</v>
      </c>
      <c r="J18" s="32"/>
    </row>
    <row r="19" spans="1:10" ht="15.75">
      <c r="A19" s="68"/>
      <c r="B19" s="33"/>
      <c r="C19" s="25" t="s">
        <v>1168</v>
      </c>
      <c r="D19" s="26"/>
      <c r="E19" s="27"/>
      <c r="F19" s="28"/>
      <c r="G19" s="29"/>
      <c r="H19" s="30"/>
      <c r="I19" s="31"/>
      <c r="J19" s="32"/>
    </row>
    <row r="20" spans="1:10" ht="15.75">
      <c r="A20" s="68" t="s">
        <v>1133</v>
      </c>
      <c r="B20" s="33"/>
      <c r="C20" s="35" t="s">
        <v>1184</v>
      </c>
      <c r="D20" s="36" t="s">
        <v>104</v>
      </c>
      <c r="E20" s="27">
        <v>9</v>
      </c>
      <c r="F20" s="30"/>
      <c r="G20" s="27"/>
      <c r="H20" s="30"/>
      <c r="I20" s="31">
        <f>E20*G20</f>
        <v>0</v>
      </c>
      <c r="J20" s="32"/>
    </row>
    <row r="21" spans="1:10" ht="15.75">
      <c r="A21" s="68" t="s">
        <v>1136</v>
      </c>
      <c r="B21" s="33"/>
      <c r="C21" s="34" t="s">
        <v>1171</v>
      </c>
      <c r="D21" s="26" t="s">
        <v>104</v>
      </c>
      <c r="E21" s="27">
        <v>9</v>
      </c>
      <c r="F21" s="28"/>
      <c r="G21" s="29"/>
      <c r="H21" s="30"/>
      <c r="I21" s="31">
        <f>E21*G21</f>
        <v>0</v>
      </c>
      <c r="J21" s="32"/>
    </row>
    <row r="22" spans="1:10" ht="15.75">
      <c r="A22" s="68" t="s">
        <v>1139</v>
      </c>
      <c r="B22" s="33"/>
      <c r="C22" s="34" t="s">
        <v>1173</v>
      </c>
      <c r="D22" s="26" t="s">
        <v>104</v>
      </c>
      <c r="E22" s="27">
        <v>9</v>
      </c>
      <c r="F22" s="28"/>
      <c r="G22" s="29"/>
      <c r="H22" s="30"/>
      <c r="I22" s="31">
        <f>E22*G22</f>
        <v>0</v>
      </c>
      <c r="J22" s="32"/>
    </row>
    <row r="23" spans="1:10" ht="15.75">
      <c r="A23" s="68" t="s">
        <v>1142</v>
      </c>
      <c r="B23" s="33"/>
      <c r="C23" s="34" t="s">
        <v>1180</v>
      </c>
      <c r="D23" s="26" t="s">
        <v>1120</v>
      </c>
      <c r="E23" s="27">
        <v>9</v>
      </c>
      <c r="F23" s="28"/>
      <c r="G23" s="29"/>
      <c r="H23" s="30"/>
      <c r="I23" s="31">
        <f>E23*G23</f>
        <v>0</v>
      </c>
      <c r="J23" s="32"/>
    </row>
    <row r="24" spans="1:10" ht="15.75">
      <c r="A24" s="68"/>
      <c r="B24" s="33"/>
      <c r="C24" s="25" t="s">
        <v>1320</v>
      </c>
      <c r="D24" s="26"/>
      <c r="E24" s="27"/>
      <c r="F24" s="28"/>
      <c r="G24" s="29"/>
      <c r="H24" s="30"/>
      <c r="I24" s="38">
        <f>SUM(I16:I23)</f>
        <v>0</v>
      </c>
      <c r="J24" s="32"/>
    </row>
    <row r="25" spans="1:10" ht="15.75">
      <c r="A25" s="68"/>
      <c r="B25" s="33"/>
      <c r="C25" s="25" t="s">
        <v>184</v>
      </c>
      <c r="D25" s="26"/>
      <c r="E25" s="27"/>
      <c r="F25" s="28"/>
      <c r="G25" s="29"/>
      <c r="H25" s="30"/>
      <c r="I25" s="31"/>
      <c r="J25" s="32"/>
    </row>
    <row r="26" spans="1:10" ht="15.75">
      <c r="A26" s="68"/>
      <c r="B26" s="33"/>
      <c r="C26" s="34" t="s">
        <v>1082</v>
      </c>
      <c r="D26" s="26"/>
      <c r="E26" s="27"/>
      <c r="F26" s="28"/>
      <c r="G26" s="29"/>
      <c r="H26" s="30"/>
      <c r="I26" s="31">
        <f>I15</f>
        <v>0</v>
      </c>
      <c r="J26" s="32"/>
    </row>
    <row r="27" spans="1:10" ht="15.75">
      <c r="A27" s="68"/>
      <c r="B27" s="33"/>
      <c r="C27" s="34" t="s">
        <v>1146</v>
      </c>
      <c r="D27" s="26"/>
      <c r="E27" s="27"/>
      <c r="F27" s="28"/>
      <c r="G27" s="29"/>
      <c r="H27" s="30"/>
      <c r="I27" s="31">
        <f>I24</f>
        <v>0</v>
      </c>
      <c r="J27" s="32"/>
    </row>
    <row r="28" spans="1:10" ht="16.5" thickBot="1">
      <c r="A28" s="166"/>
      <c r="B28" s="39"/>
      <c r="C28" s="40" t="s">
        <v>1327</v>
      </c>
      <c r="D28" s="41"/>
      <c r="E28" s="42"/>
      <c r="F28" s="43"/>
      <c r="G28" s="44"/>
      <c r="H28" s="45"/>
      <c r="I28" s="46">
        <f>SUM(I26:I27)</f>
        <v>0</v>
      </c>
      <c r="J28" s="47"/>
    </row>
    <row r="29" spans="1:9" s="37" customFormat="1" ht="15.75">
      <c r="A29" s="58"/>
      <c r="B29" s="58"/>
      <c r="C29" s="381"/>
      <c r="D29" s="58"/>
      <c r="E29" s="52"/>
      <c r="G29" s="52"/>
      <c r="I29" s="163"/>
    </row>
    <row r="30" spans="1:9" s="37" customFormat="1" ht="15.75">
      <c r="A30" s="58"/>
      <c r="B30" s="58"/>
      <c r="C30" s="381"/>
      <c r="D30" s="58"/>
      <c r="E30" s="52"/>
      <c r="G30" s="52"/>
      <c r="I30" s="163"/>
    </row>
    <row r="31" spans="1:9" s="37" customFormat="1" ht="15.75">
      <c r="A31" s="58"/>
      <c r="B31" s="58"/>
      <c r="C31" s="381"/>
      <c r="D31" s="58"/>
      <c r="E31" s="52"/>
      <c r="G31" s="52"/>
      <c r="I31" s="163"/>
    </row>
    <row r="32" spans="1:9" s="37" customFormat="1" ht="15.75">
      <c r="A32" s="58"/>
      <c r="B32" s="58"/>
      <c r="C32" s="381"/>
      <c r="D32" s="58"/>
      <c r="E32" s="52"/>
      <c r="G32" s="52"/>
      <c r="I32" s="163"/>
    </row>
    <row r="33" spans="1:9" s="37" customFormat="1" ht="15.75">
      <c r="A33" s="58"/>
      <c r="B33" s="58"/>
      <c r="C33" s="381"/>
      <c r="D33" s="58"/>
      <c r="E33" s="52"/>
      <c r="G33" s="52"/>
      <c r="I33" s="163"/>
    </row>
    <row r="34" spans="1:9" s="37" customFormat="1" ht="15.75">
      <c r="A34" s="58"/>
      <c r="B34" s="58"/>
      <c r="C34" s="381"/>
      <c r="D34" s="58"/>
      <c r="E34" s="52"/>
      <c r="G34" s="52"/>
      <c r="I34" s="163"/>
    </row>
    <row r="35" spans="1:9" s="37" customFormat="1" ht="15.75">
      <c r="A35" s="58"/>
      <c r="B35" s="58"/>
      <c r="C35" s="381"/>
      <c r="D35" s="58"/>
      <c r="E35" s="52"/>
      <c r="G35" s="52"/>
      <c r="I35" s="163"/>
    </row>
    <row r="36" spans="1:9" s="37" customFormat="1" ht="15.75">
      <c r="A36" s="58"/>
      <c r="B36" s="58"/>
      <c r="C36" s="381"/>
      <c r="D36" s="58"/>
      <c r="E36" s="52"/>
      <c r="G36" s="52"/>
      <c r="I36" s="163"/>
    </row>
    <row r="37" spans="1:9" s="37" customFormat="1" ht="15.75">
      <c r="A37" s="58"/>
      <c r="B37" s="58"/>
      <c r="C37" s="381"/>
      <c r="D37" s="58"/>
      <c r="E37" s="52"/>
      <c r="G37" s="52"/>
      <c r="I37" s="163"/>
    </row>
    <row r="38" spans="1:9" s="37" customFormat="1" ht="15.75">
      <c r="A38" s="58"/>
      <c r="B38" s="58"/>
      <c r="C38" s="381"/>
      <c r="D38" s="58"/>
      <c r="E38" s="52"/>
      <c r="G38" s="52"/>
      <c r="I38" s="163"/>
    </row>
    <row r="39" spans="1:9" s="37" customFormat="1" ht="15.75">
      <c r="A39" s="58"/>
      <c r="B39" s="58"/>
      <c r="C39" s="381"/>
      <c r="D39" s="58"/>
      <c r="E39" s="52"/>
      <c r="G39" s="52"/>
      <c r="I39" s="163"/>
    </row>
    <row r="40" spans="1:9" s="37" customFormat="1" ht="15.75">
      <c r="A40" s="58"/>
      <c r="B40" s="58"/>
      <c r="C40" s="381"/>
      <c r="D40" s="58"/>
      <c r="E40" s="52"/>
      <c r="G40" s="52"/>
      <c r="I40" s="163"/>
    </row>
    <row r="41" spans="1:9" s="37" customFormat="1" ht="15.75">
      <c r="A41" s="58"/>
      <c r="B41" s="58"/>
      <c r="C41" s="381"/>
      <c r="D41" s="58"/>
      <c r="E41" s="52"/>
      <c r="G41" s="52"/>
      <c r="I41" s="163"/>
    </row>
    <row r="42" spans="1:9" s="37" customFormat="1" ht="15.75">
      <c r="A42" s="58"/>
      <c r="B42" s="58"/>
      <c r="C42" s="381"/>
      <c r="D42" s="58"/>
      <c r="E42" s="52"/>
      <c r="G42" s="52"/>
      <c r="I42" s="163"/>
    </row>
    <row r="43" spans="1:9" s="37" customFormat="1" ht="15.75">
      <c r="A43" s="58"/>
      <c r="B43" s="58"/>
      <c r="C43" s="381"/>
      <c r="D43" s="58"/>
      <c r="E43" s="52"/>
      <c r="G43" s="52"/>
      <c r="I43" s="163"/>
    </row>
    <row r="44" spans="1:9" s="37" customFormat="1" ht="15.75">
      <c r="A44" s="58"/>
      <c r="B44" s="58"/>
      <c r="C44" s="381"/>
      <c r="D44" s="58"/>
      <c r="E44" s="52"/>
      <c r="G44" s="52"/>
      <c r="I44" s="163"/>
    </row>
    <row r="45" spans="1:9" s="37" customFormat="1" ht="15.75">
      <c r="A45" s="58"/>
      <c r="B45" s="58"/>
      <c r="C45" s="381"/>
      <c r="D45" s="58"/>
      <c r="E45" s="52"/>
      <c r="G45" s="52"/>
      <c r="I45" s="163"/>
    </row>
    <row r="46" spans="1:9" s="37" customFormat="1" ht="15.75">
      <c r="A46" s="58"/>
      <c r="B46" s="58"/>
      <c r="C46" s="381"/>
      <c r="D46" s="58"/>
      <c r="E46" s="52"/>
      <c r="G46" s="52"/>
      <c r="I46" s="163"/>
    </row>
    <row r="47" spans="1:9" s="37" customFormat="1" ht="15.75">
      <c r="A47" s="58"/>
      <c r="B47" s="58"/>
      <c r="C47" s="381"/>
      <c r="D47" s="58"/>
      <c r="E47" s="52"/>
      <c r="G47" s="52"/>
      <c r="I47" s="163"/>
    </row>
    <row r="48" spans="1:9" s="37" customFormat="1" ht="15.75">
      <c r="A48" s="58"/>
      <c r="B48" s="58"/>
      <c r="C48" s="381"/>
      <c r="D48" s="58"/>
      <c r="E48" s="52"/>
      <c r="G48" s="52"/>
      <c r="I48" s="163"/>
    </row>
    <row r="49" spans="1:9" s="37" customFormat="1" ht="15.75">
      <c r="A49" s="58"/>
      <c r="B49" s="58"/>
      <c r="C49" s="382"/>
      <c r="D49" s="58"/>
      <c r="E49" s="52"/>
      <c r="G49" s="52"/>
      <c r="I49" s="165"/>
    </row>
    <row r="50" spans="1:9" s="37" customFormat="1" ht="15.75">
      <c r="A50" s="58"/>
      <c r="B50" s="58"/>
      <c r="C50" s="381"/>
      <c r="D50" s="58"/>
      <c r="E50" s="52"/>
      <c r="G50" s="52"/>
      <c r="I50" s="163"/>
    </row>
    <row r="51" spans="1:9" s="37" customFormat="1" ht="15.75">
      <c r="A51" s="58"/>
      <c r="B51" s="58"/>
      <c r="C51" s="383"/>
      <c r="D51" s="58"/>
      <c r="E51" s="52"/>
      <c r="G51" s="52"/>
      <c r="I51" s="163"/>
    </row>
    <row r="52" spans="1:9" s="37" customFormat="1" ht="15.75">
      <c r="A52" s="58"/>
      <c r="B52" s="58"/>
      <c r="C52" s="382"/>
      <c r="D52" s="58"/>
      <c r="E52" s="52"/>
      <c r="G52" s="52"/>
      <c r="I52" s="163"/>
    </row>
    <row r="53" spans="1:9" s="37" customFormat="1" ht="15.75">
      <c r="A53" s="58"/>
      <c r="B53" s="58"/>
      <c r="C53" s="381"/>
      <c r="D53" s="58"/>
      <c r="E53" s="52"/>
      <c r="G53" s="52"/>
      <c r="I53" s="163"/>
    </row>
    <row r="54" spans="1:9" s="37" customFormat="1" ht="15.75">
      <c r="A54" s="529"/>
      <c r="B54" s="58"/>
      <c r="C54" s="385"/>
      <c r="D54" s="58"/>
      <c r="E54" s="52"/>
      <c r="G54" s="52"/>
      <c r="I54" s="163"/>
    </row>
    <row r="55" spans="1:9" s="37" customFormat="1" ht="15.75">
      <c r="A55" s="529"/>
      <c r="B55" s="58"/>
      <c r="C55" s="385"/>
      <c r="D55" s="58"/>
      <c r="E55" s="52"/>
      <c r="G55" s="52"/>
      <c r="I55" s="163"/>
    </row>
    <row r="56" spans="1:9" s="37" customFormat="1" ht="15.75">
      <c r="A56" s="58"/>
      <c r="B56" s="58"/>
      <c r="C56" s="381"/>
      <c r="D56" s="58"/>
      <c r="E56" s="52"/>
      <c r="G56" s="52"/>
      <c r="I56" s="163"/>
    </row>
    <row r="57" spans="1:9" s="37" customFormat="1" ht="15.75">
      <c r="A57" s="58"/>
      <c r="B57" s="58"/>
      <c r="C57" s="381"/>
      <c r="D57" s="58"/>
      <c r="E57" s="52"/>
      <c r="G57" s="52"/>
      <c r="I57" s="163"/>
    </row>
    <row r="58" spans="1:9" s="37" customFormat="1" ht="15.75">
      <c r="A58" s="58"/>
      <c r="B58" s="58"/>
      <c r="C58" s="381"/>
      <c r="D58" s="58"/>
      <c r="E58" s="52"/>
      <c r="G58" s="52"/>
      <c r="I58" s="163"/>
    </row>
    <row r="59" spans="1:9" s="37" customFormat="1" ht="15.75">
      <c r="A59" s="58"/>
      <c r="B59" s="58"/>
      <c r="C59" s="381"/>
      <c r="D59" s="58"/>
      <c r="E59" s="52"/>
      <c r="G59" s="52"/>
      <c r="I59" s="163"/>
    </row>
    <row r="60" spans="1:9" s="37" customFormat="1" ht="15.75">
      <c r="A60" s="58"/>
      <c r="B60" s="383"/>
      <c r="C60" s="381"/>
      <c r="D60" s="58"/>
      <c r="E60" s="52"/>
      <c r="G60" s="52"/>
      <c r="I60" s="163"/>
    </row>
    <row r="61" spans="1:9" s="37" customFormat="1" ht="15.75">
      <c r="A61" s="58"/>
      <c r="B61" s="383"/>
      <c r="C61" s="382"/>
      <c r="D61" s="58"/>
      <c r="E61" s="52"/>
      <c r="G61" s="52"/>
      <c r="I61" s="165"/>
    </row>
    <row r="62" spans="1:9" s="37" customFormat="1" ht="15.75">
      <c r="A62" s="58"/>
      <c r="B62" s="383"/>
      <c r="C62" s="381"/>
      <c r="D62" s="58"/>
      <c r="E62" s="52"/>
      <c r="G62" s="52"/>
      <c r="I62" s="163"/>
    </row>
    <row r="63" spans="1:9" s="37" customFormat="1" ht="15.75">
      <c r="A63" s="58"/>
      <c r="B63" s="383"/>
      <c r="C63" s="382"/>
      <c r="D63" s="58"/>
      <c r="E63" s="52"/>
      <c r="G63" s="52"/>
      <c r="I63" s="163"/>
    </row>
    <row r="64" spans="1:9" s="37" customFormat="1" ht="15.75">
      <c r="A64" s="58"/>
      <c r="B64" s="58"/>
      <c r="C64" s="381"/>
      <c r="D64" s="58"/>
      <c r="E64" s="52"/>
      <c r="G64" s="52"/>
      <c r="I64" s="163"/>
    </row>
    <row r="65" spans="1:9" s="37" customFormat="1" ht="15.75">
      <c r="A65" s="58"/>
      <c r="B65" s="58"/>
      <c r="C65" s="381"/>
      <c r="D65" s="58"/>
      <c r="E65" s="52"/>
      <c r="G65" s="52"/>
      <c r="I65" s="163"/>
    </row>
    <row r="66" spans="1:9" s="37" customFormat="1" ht="15.75">
      <c r="A66" s="58"/>
      <c r="B66" s="58"/>
      <c r="C66" s="381"/>
      <c r="D66" s="58"/>
      <c r="E66" s="52"/>
      <c r="G66" s="52"/>
      <c r="I66" s="163"/>
    </row>
    <row r="67" spans="1:9" s="37" customFormat="1" ht="15.75">
      <c r="A67" s="58"/>
      <c r="B67" s="58"/>
      <c r="C67" s="381"/>
      <c r="D67" s="58"/>
      <c r="E67" s="52"/>
      <c r="G67" s="52"/>
      <c r="I67" s="163"/>
    </row>
    <row r="68" spans="1:9" s="37" customFormat="1" ht="15.75">
      <c r="A68" s="58"/>
      <c r="B68" s="58"/>
      <c r="C68" s="381"/>
      <c r="D68" s="58"/>
      <c r="E68" s="52"/>
      <c r="G68" s="52"/>
      <c r="I68" s="163"/>
    </row>
    <row r="69" spans="1:9" s="37" customFormat="1" ht="15.75">
      <c r="A69" s="58"/>
      <c r="B69" s="58"/>
      <c r="C69" s="382"/>
      <c r="D69" s="58"/>
      <c r="E69" s="52"/>
      <c r="G69" s="52"/>
      <c r="I69" s="165"/>
    </row>
    <row r="70" spans="1:9" s="37" customFormat="1" ht="15.75">
      <c r="A70" s="58"/>
      <c r="B70" s="58"/>
      <c r="C70" s="381"/>
      <c r="D70" s="58"/>
      <c r="E70" s="52"/>
      <c r="G70" s="52"/>
      <c r="I70" s="163"/>
    </row>
    <row r="71" spans="1:9" s="37" customFormat="1" ht="15.75">
      <c r="A71" s="58"/>
      <c r="B71" s="58"/>
      <c r="D71" s="58"/>
      <c r="E71" s="52"/>
      <c r="G71" s="52"/>
      <c r="I71" s="163"/>
    </row>
    <row r="72" spans="1:9" s="37" customFormat="1" ht="15.75">
      <c r="A72" s="58"/>
      <c r="B72" s="58"/>
      <c r="C72" s="381"/>
      <c r="D72" s="58"/>
      <c r="E72" s="52"/>
      <c r="G72" s="52"/>
      <c r="I72" s="163"/>
    </row>
    <row r="73" spans="1:9" s="37" customFormat="1" ht="15.75">
      <c r="A73" s="58"/>
      <c r="B73" s="58"/>
      <c r="C73" s="381"/>
      <c r="D73" s="58"/>
      <c r="E73" s="52"/>
      <c r="G73" s="52"/>
      <c r="I73" s="163"/>
    </row>
    <row r="74" spans="1:9" s="37" customFormat="1" ht="15.75">
      <c r="A74" s="58"/>
      <c r="B74" s="58"/>
      <c r="C74" s="381"/>
      <c r="D74" s="58"/>
      <c r="E74" s="52"/>
      <c r="G74" s="52"/>
      <c r="I74" s="163"/>
    </row>
    <row r="75" spans="1:9" s="37" customFormat="1" ht="15.75">
      <c r="A75" s="58"/>
      <c r="B75" s="58"/>
      <c r="C75" s="381"/>
      <c r="D75" s="58"/>
      <c r="E75" s="52"/>
      <c r="G75" s="52"/>
      <c r="I75" s="163"/>
    </row>
    <row r="76" spans="1:9" s="37" customFormat="1" ht="15.75">
      <c r="A76" s="58"/>
      <c r="B76" s="58"/>
      <c r="C76" s="381"/>
      <c r="D76" s="58"/>
      <c r="E76" s="52"/>
      <c r="G76" s="52"/>
      <c r="I76" s="163"/>
    </row>
    <row r="77" spans="1:9" s="37" customFormat="1" ht="15.75">
      <c r="A77" s="58"/>
      <c r="B77" s="58"/>
      <c r="D77" s="58"/>
      <c r="E77" s="52"/>
      <c r="G77" s="52"/>
      <c r="I77" s="163"/>
    </row>
    <row r="78" spans="1:9" s="37" customFormat="1" ht="15.75">
      <c r="A78" s="58"/>
      <c r="B78" s="58"/>
      <c r="D78" s="58"/>
      <c r="E78" s="52"/>
      <c r="G78" s="52"/>
      <c r="I78" s="163"/>
    </row>
    <row r="79" spans="1:9" s="37" customFormat="1" ht="15.75">
      <c r="A79" s="58"/>
      <c r="B79" s="58"/>
      <c r="D79" s="58"/>
      <c r="E79" s="52"/>
      <c r="G79" s="52"/>
      <c r="I79" s="163"/>
    </row>
    <row r="80" spans="1:9" s="37" customFormat="1" ht="15.75">
      <c r="A80" s="58"/>
      <c r="B80" s="58"/>
      <c r="D80" s="58"/>
      <c r="E80" s="52"/>
      <c r="G80" s="52"/>
      <c r="I80" s="163"/>
    </row>
    <row r="81" spans="1:9" s="37" customFormat="1" ht="15.75">
      <c r="A81" s="58"/>
      <c r="B81" s="58"/>
      <c r="D81" s="58"/>
      <c r="E81" s="52"/>
      <c r="G81" s="52"/>
      <c r="I81" s="163"/>
    </row>
    <row r="82" spans="1:9" s="37" customFormat="1" ht="15.75">
      <c r="A82" s="58"/>
      <c r="B82" s="58"/>
      <c r="D82" s="58"/>
      <c r="E82" s="52"/>
      <c r="G82" s="52"/>
      <c r="I82" s="163"/>
    </row>
    <row r="83" spans="1:9" s="37" customFormat="1" ht="15.75">
      <c r="A83" s="58"/>
      <c r="B83" s="58"/>
      <c r="D83" s="58"/>
      <c r="E83" s="52"/>
      <c r="G83" s="52"/>
      <c r="I83" s="163"/>
    </row>
    <row r="84" spans="1:9" s="37" customFormat="1" ht="15.75">
      <c r="A84" s="58"/>
      <c r="B84" s="58"/>
      <c r="D84" s="58"/>
      <c r="E84" s="52"/>
      <c r="G84" s="52"/>
      <c r="I84" s="163"/>
    </row>
    <row r="85" spans="1:9" s="37" customFormat="1" ht="15.75">
      <c r="A85" s="58"/>
      <c r="B85" s="58"/>
      <c r="D85" s="58"/>
      <c r="E85" s="52"/>
      <c r="G85" s="52"/>
      <c r="I85" s="163"/>
    </row>
    <row r="86" spans="1:9" s="37" customFormat="1" ht="15.75">
      <c r="A86" s="58"/>
      <c r="B86" s="58"/>
      <c r="D86" s="58"/>
      <c r="E86" s="52"/>
      <c r="G86" s="52"/>
      <c r="I86" s="163"/>
    </row>
    <row r="87" spans="1:9" s="37" customFormat="1" ht="15.75">
      <c r="A87" s="58"/>
      <c r="B87" s="58"/>
      <c r="D87" s="58"/>
      <c r="E87" s="52"/>
      <c r="G87" s="52"/>
      <c r="I87" s="163"/>
    </row>
    <row r="88" spans="1:9" s="37" customFormat="1" ht="15.75">
      <c r="A88" s="58"/>
      <c r="B88" s="58"/>
      <c r="D88" s="58"/>
      <c r="E88" s="52"/>
      <c r="G88" s="52"/>
      <c r="I88" s="163"/>
    </row>
    <row r="89" spans="1:9" s="37" customFormat="1" ht="15.75">
      <c r="A89" s="58"/>
      <c r="B89" s="58"/>
      <c r="D89" s="58"/>
      <c r="E89" s="52"/>
      <c r="G89" s="52"/>
      <c r="I89" s="163"/>
    </row>
    <row r="90" spans="1:9" s="37" customFormat="1" ht="15.75">
      <c r="A90" s="58"/>
      <c r="B90" s="58"/>
      <c r="D90" s="58"/>
      <c r="E90" s="52"/>
      <c r="G90" s="52"/>
      <c r="I90" s="163"/>
    </row>
    <row r="91" spans="1:9" s="37" customFormat="1" ht="15.75">
      <c r="A91" s="58"/>
      <c r="B91" s="58"/>
      <c r="D91" s="58"/>
      <c r="E91" s="52"/>
      <c r="G91" s="52"/>
      <c r="I91" s="163"/>
    </row>
    <row r="92" spans="1:9" s="37" customFormat="1" ht="15.75">
      <c r="A92" s="58"/>
      <c r="B92" s="58"/>
      <c r="D92" s="58"/>
      <c r="E92" s="52"/>
      <c r="G92" s="52"/>
      <c r="I92" s="163"/>
    </row>
    <row r="93" spans="1:9" s="37" customFormat="1" ht="15.75">
      <c r="A93" s="58"/>
      <c r="B93" s="58"/>
      <c r="C93" s="381"/>
      <c r="D93" s="58"/>
      <c r="E93" s="52"/>
      <c r="G93" s="52"/>
      <c r="I93" s="163"/>
    </row>
    <row r="94" spans="1:9" s="37" customFormat="1" ht="15.75">
      <c r="A94" s="58"/>
      <c r="B94" s="58"/>
      <c r="C94" s="381"/>
      <c r="D94" s="58"/>
      <c r="E94" s="52"/>
      <c r="G94" s="52"/>
      <c r="I94" s="163"/>
    </row>
    <row r="95" spans="1:9" s="37" customFormat="1" ht="15.75">
      <c r="A95" s="58"/>
      <c r="B95" s="58"/>
      <c r="C95" s="381"/>
      <c r="D95" s="58"/>
      <c r="E95" s="52"/>
      <c r="G95" s="52"/>
      <c r="I95" s="163"/>
    </row>
    <row r="96" spans="1:9" s="37" customFormat="1" ht="15.75">
      <c r="A96" s="58"/>
      <c r="B96" s="58"/>
      <c r="C96" s="381"/>
      <c r="D96" s="58"/>
      <c r="E96" s="52"/>
      <c r="G96" s="52"/>
      <c r="I96" s="163"/>
    </row>
    <row r="97" spans="1:9" s="37" customFormat="1" ht="15.75">
      <c r="A97" s="58"/>
      <c r="B97" s="58"/>
      <c r="C97" s="381"/>
      <c r="D97" s="58"/>
      <c r="E97" s="52"/>
      <c r="G97" s="52"/>
      <c r="I97" s="163"/>
    </row>
    <row r="98" spans="1:9" s="37" customFormat="1" ht="15.75">
      <c r="A98" s="58"/>
      <c r="B98" s="58"/>
      <c r="C98" s="381"/>
      <c r="D98" s="58"/>
      <c r="E98" s="52"/>
      <c r="G98" s="52"/>
      <c r="I98" s="163"/>
    </row>
    <row r="99" spans="1:9" s="37" customFormat="1" ht="15.75">
      <c r="A99" s="58"/>
      <c r="B99" s="58"/>
      <c r="C99" s="381"/>
      <c r="D99" s="58"/>
      <c r="E99" s="52"/>
      <c r="G99" s="52"/>
      <c r="I99" s="163"/>
    </row>
    <row r="100" spans="1:9" s="37" customFormat="1" ht="15.75">
      <c r="A100" s="58"/>
      <c r="B100" s="58"/>
      <c r="C100" s="381"/>
      <c r="D100" s="58"/>
      <c r="E100" s="52"/>
      <c r="G100" s="52"/>
      <c r="I100" s="163"/>
    </row>
    <row r="101" spans="1:9" s="37" customFormat="1" ht="15.75">
      <c r="A101" s="58"/>
      <c r="B101" s="58"/>
      <c r="C101" s="381"/>
      <c r="D101" s="58"/>
      <c r="E101" s="52"/>
      <c r="G101" s="52"/>
      <c r="I101" s="163"/>
    </row>
    <row r="102" spans="1:9" s="37" customFormat="1" ht="15.75">
      <c r="A102" s="58"/>
      <c r="B102" s="58"/>
      <c r="C102" s="381"/>
      <c r="D102" s="58"/>
      <c r="E102" s="52"/>
      <c r="G102" s="52"/>
      <c r="I102" s="163"/>
    </row>
    <row r="103" spans="1:9" s="37" customFormat="1" ht="15.75">
      <c r="A103" s="58"/>
      <c r="B103" s="58"/>
      <c r="C103" s="381"/>
      <c r="D103" s="58"/>
      <c r="E103" s="52"/>
      <c r="G103" s="52"/>
      <c r="I103" s="163"/>
    </row>
    <row r="104" spans="1:9" s="37" customFormat="1" ht="15.75">
      <c r="A104" s="58"/>
      <c r="B104" s="58"/>
      <c r="C104" s="381"/>
      <c r="D104" s="58"/>
      <c r="E104" s="52"/>
      <c r="G104" s="52"/>
      <c r="I104" s="163"/>
    </row>
    <row r="105" spans="1:9" s="37" customFormat="1" ht="15.75">
      <c r="A105" s="58"/>
      <c r="B105" s="58"/>
      <c r="C105" s="381"/>
      <c r="D105" s="58"/>
      <c r="E105" s="52"/>
      <c r="G105" s="52"/>
      <c r="I105" s="163"/>
    </row>
    <row r="106" spans="1:9" s="37" customFormat="1" ht="15.75">
      <c r="A106" s="58"/>
      <c r="B106" s="58"/>
      <c r="C106" s="381"/>
      <c r="D106" s="58"/>
      <c r="E106" s="52"/>
      <c r="G106" s="52"/>
      <c r="I106" s="163"/>
    </row>
    <row r="107" spans="1:9" s="37" customFormat="1" ht="15.75">
      <c r="A107" s="58"/>
      <c r="B107" s="58"/>
      <c r="C107" s="382"/>
      <c r="D107" s="58"/>
      <c r="E107" s="52"/>
      <c r="G107" s="54"/>
      <c r="H107" s="55"/>
      <c r="I107" s="165"/>
    </row>
    <row r="108" spans="1:9" s="37" customFormat="1" ht="15.75">
      <c r="A108" s="58"/>
      <c r="B108" s="58"/>
      <c r="C108" s="381"/>
      <c r="D108" s="58"/>
      <c r="E108" s="52"/>
      <c r="G108" s="54"/>
      <c r="H108" s="55"/>
      <c r="I108" s="165"/>
    </row>
    <row r="109" spans="1:9" s="37" customFormat="1" ht="15.75">
      <c r="A109" s="58"/>
      <c r="B109" s="383"/>
      <c r="C109" s="382"/>
      <c r="D109" s="58"/>
      <c r="E109" s="52"/>
      <c r="G109" s="54"/>
      <c r="H109" s="55"/>
      <c r="I109" s="165"/>
    </row>
    <row r="110" spans="1:9" s="37" customFormat="1" ht="15.75">
      <c r="A110" s="58"/>
      <c r="B110" s="58"/>
      <c r="C110" s="386"/>
      <c r="D110" s="58"/>
      <c r="E110" s="52"/>
      <c r="G110" s="56"/>
      <c r="H110" s="55"/>
      <c r="I110" s="165"/>
    </row>
    <row r="111" spans="1:9" s="37" customFormat="1" ht="15.75">
      <c r="A111" s="58"/>
      <c r="B111" s="58"/>
      <c r="C111" s="381"/>
      <c r="D111" s="58"/>
      <c r="E111" s="52"/>
      <c r="G111" s="56"/>
      <c r="H111" s="55"/>
      <c r="I111" s="163"/>
    </row>
    <row r="112" spans="1:9" s="37" customFormat="1" ht="15.75">
      <c r="A112" s="58"/>
      <c r="B112" s="58"/>
      <c r="C112" s="381"/>
      <c r="D112" s="58"/>
      <c r="E112" s="52"/>
      <c r="G112" s="56"/>
      <c r="H112" s="55"/>
      <c r="I112" s="163"/>
    </row>
    <row r="113" spans="1:9" s="37" customFormat="1" ht="15.75">
      <c r="A113" s="58"/>
      <c r="B113" s="58"/>
      <c r="C113" s="381"/>
      <c r="D113" s="58"/>
      <c r="E113" s="52"/>
      <c r="G113" s="56"/>
      <c r="H113" s="55"/>
      <c r="I113" s="163"/>
    </row>
    <row r="114" spans="1:9" s="37" customFormat="1" ht="15.75">
      <c r="A114" s="58"/>
      <c r="B114" s="58"/>
      <c r="C114" s="381"/>
      <c r="D114" s="58"/>
      <c r="E114" s="52"/>
      <c r="G114" s="56"/>
      <c r="H114" s="55"/>
      <c r="I114" s="163"/>
    </row>
    <row r="115" spans="1:9" s="37" customFormat="1" ht="15.75">
      <c r="A115" s="58"/>
      <c r="B115" s="58"/>
      <c r="C115" s="381"/>
      <c r="D115" s="58"/>
      <c r="E115" s="52"/>
      <c r="G115" s="56"/>
      <c r="H115" s="55"/>
      <c r="I115" s="163"/>
    </row>
    <row r="116" spans="1:9" s="37" customFormat="1" ht="15.75">
      <c r="A116" s="58"/>
      <c r="B116" s="58"/>
      <c r="C116" s="381"/>
      <c r="D116" s="58"/>
      <c r="E116" s="52"/>
      <c r="G116" s="56"/>
      <c r="H116" s="55"/>
      <c r="I116" s="163"/>
    </row>
    <row r="117" spans="1:9" s="37" customFormat="1" ht="15.75">
      <c r="A117" s="58"/>
      <c r="B117" s="58"/>
      <c r="C117" s="381"/>
      <c r="D117" s="58"/>
      <c r="E117" s="52"/>
      <c r="G117" s="56"/>
      <c r="H117" s="55"/>
      <c r="I117" s="163"/>
    </row>
    <row r="118" spans="1:9" s="37" customFormat="1" ht="15.75">
      <c r="A118" s="58"/>
      <c r="B118" s="58"/>
      <c r="C118" s="381"/>
      <c r="D118" s="58"/>
      <c r="E118" s="52"/>
      <c r="G118" s="56"/>
      <c r="H118" s="55"/>
      <c r="I118" s="163"/>
    </row>
    <row r="119" spans="1:9" s="37" customFormat="1" ht="15.75">
      <c r="A119" s="58"/>
      <c r="B119" s="58"/>
      <c r="C119" s="381"/>
      <c r="D119" s="58"/>
      <c r="E119" s="52"/>
      <c r="G119" s="56"/>
      <c r="H119" s="55"/>
      <c r="I119" s="163"/>
    </row>
    <row r="120" spans="1:9" s="37" customFormat="1" ht="15.75">
      <c r="A120" s="58"/>
      <c r="B120" s="58"/>
      <c r="C120" s="381"/>
      <c r="D120" s="58"/>
      <c r="E120" s="52"/>
      <c r="G120" s="54"/>
      <c r="H120" s="55"/>
      <c r="I120" s="165"/>
    </row>
    <row r="121" spans="1:9" s="37" customFormat="1" ht="15.75">
      <c r="A121" s="58"/>
      <c r="B121" s="58"/>
      <c r="C121" s="381"/>
      <c r="D121" s="58"/>
      <c r="E121" s="52"/>
      <c r="G121" s="54"/>
      <c r="H121" s="55"/>
      <c r="I121" s="165"/>
    </row>
    <row r="122" spans="1:9" s="37" customFormat="1" ht="15.75">
      <c r="A122" s="58"/>
      <c r="B122" s="58"/>
      <c r="C122" s="381"/>
      <c r="D122" s="58"/>
      <c r="E122" s="52"/>
      <c r="F122" s="57"/>
      <c r="G122" s="52"/>
      <c r="H122" s="57"/>
      <c r="I122" s="163"/>
    </row>
    <row r="123" spans="1:9" s="37" customFormat="1" ht="15.75">
      <c r="A123" s="58"/>
      <c r="B123" s="58"/>
      <c r="C123" s="381"/>
      <c r="D123" s="58"/>
      <c r="E123" s="52"/>
      <c r="F123" s="57"/>
      <c r="G123" s="52"/>
      <c r="H123" s="57"/>
      <c r="I123" s="163"/>
    </row>
    <row r="124" spans="1:9" s="37" customFormat="1" ht="15.75">
      <c r="A124" s="58"/>
      <c r="B124" s="58"/>
      <c r="C124" s="381"/>
      <c r="D124" s="58"/>
      <c r="E124" s="52"/>
      <c r="F124" s="57"/>
      <c r="G124" s="52"/>
      <c r="H124" s="57"/>
      <c r="I124" s="163"/>
    </row>
    <row r="125" spans="1:9" s="37" customFormat="1" ht="15.75">
      <c r="A125" s="58"/>
      <c r="B125" s="58"/>
      <c r="C125" s="381"/>
      <c r="D125" s="58"/>
      <c r="E125" s="52"/>
      <c r="F125" s="57"/>
      <c r="G125" s="52"/>
      <c r="H125" s="57"/>
      <c r="I125" s="163"/>
    </row>
    <row r="126" spans="1:9" s="37" customFormat="1" ht="15.75">
      <c r="A126" s="58"/>
      <c r="B126" s="58"/>
      <c r="C126" s="381"/>
      <c r="D126" s="58"/>
      <c r="E126" s="52"/>
      <c r="F126" s="57"/>
      <c r="G126" s="52"/>
      <c r="H126" s="57"/>
      <c r="I126" s="163"/>
    </row>
    <row r="127" spans="1:9" s="37" customFormat="1" ht="15.75">
      <c r="A127" s="58"/>
      <c r="B127" s="58"/>
      <c r="C127" s="381"/>
      <c r="D127" s="58"/>
      <c r="E127" s="52"/>
      <c r="F127" s="57"/>
      <c r="G127" s="52"/>
      <c r="H127" s="57"/>
      <c r="I127" s="163"/>
    </row>
    <row r="128" spans="1:9" s="37" customFormat="1" ht="15.75">
      <c r="A128" s="58"/>
      <c r="B128" s="58"/>
      <c r="C128" s="381"/>
      <c r="D128" s="58"/>
      <c r="E128" s="52"/>
      <c r="G128" s="52"/>
      <c r="H128" s="57"/>
      <c r="I128" s="163"/>
    </row>
    <row r="129" spans="1:9" s="37" customFormat="1" ht="15.75">
      <c r="A129" s="58"/>
      <c r="C129" s="381"/>
      <c r="D129" s="58"/>
      <c r="E129" s="52"/>
      <c r="G129" s="52"/>
      <c r="I129" s="163"/>
    </row>
    <row r="130" spans="1:9" s="37" customFormat="1" ht="15.75">
      <c r="A130" s="58"/>
      <c r="C130" s="381"/>
      <c r="D130" s="58"/>
      <c r="E130" s="52"/>
      <c r="G130" s="52"/>
      <c r="I130" s="163"/>
    </row>
    <row r="131" spans="1:9" s="37" customFormat="1" ht="15.75">
      <c r="A131" s="58"/>
      <c r="C131" s="381"/>
      <c r="D131" s="58"/>
      <c r="E131" s="52"/>
      <c r="G131" s="52"/>
      <c r="I131" s="163"/>
    </row>
    <row r="132" spans="1:9" s="37" customFormat="1" ht="15.75">
      <c r="A132" s="58"/>
      <c r="C132" s="381"/>
      <c r="E132" s="52"/>
      <c r="F132" s="60"/>
      <c r="G132" s="52"/>
      <c r="I132" s="163"/>
    </row>
    <row r="133" spans="1:9" s="37" customFormat="1" ht="15.75">
      <c r="A133" s="58"/>
      <c r="C133" s="381"/>
      <c r="E133" s="52"/>
      <c r="F133" s="52"/>
      <c r="G133" s="52"/>
      <c r="I133" s="163"/>
    </row>
    <row r="134" spans="1:9" s="37" customFormat="1" ht="15.75">
      <c r="A134" s="58"/>
      <c r="C134" s="381"/>
      <c r="E134" s="52"/>
      <c r="F134" s="52"/>
      <c r="G134" s="52"/>
      <c r="I134" s="163"/>
    </row>
    <row r="135" spans="1:9" s="37" customFormat="1" ht="15.75">
      <c r="A135" s="58"/>
      <c r="C135" s="381"/>
      <c r="E135" s="52"/>
      <c r="F135" s="52"/>
      <c r="G135" s="52"/>
      <c r="I135" s="163"/>
    </row>
    <row r="136" spans="1:9" s="37" customFormat="1" ht="15.75">
      <c r="A136" s="58"/>
      <c r="C136" s="381"/>
      <c r="E136" s="52"/>
      <c r="F136" s="52"/>
      <c r="G136" s="52"/>
      <c r="I136" s="163"/>
    </row>
    <row r="137" spans="1:9" s="37" customFormat="1" ht="15.75">
      <c r="A137" s="58"/>
      <c r="C137" s="381"/>
      <c r="E137" s="52"/>
      <c r="F137" s="52"/>
      <c r="G137" s="52"/>
      <c r="I137" s="163"/>
    </row>
    <row r="138" spans="1:9" s="37" customFormat="1" ht="15.75">
      <c r="A138" s="58"/>
      <c r="C138" s="381"/>
      <c r="E138" s="52"/>
      <c r="F138" s="52"/>
      <c r="G138" s="52"/>
      <c r="I138" s="163"/>
    </row>
    <row r="139" spans="1:9" s="37" customFormat="1" ht="15.75">
      <c r="A139" s="58"/>
      <c r="C139" s="381"/>
      <c r="E139" s="52"/>
      <c r="G139" s="52"/>
      <c r="I139" s="163"/>
    </row>
    <row r="140" spans="1:9" s="37" customFormat="1" ht="15.75">
      <c r="A140" s="58"/>
      <c r="C140" s="381"/>
      <c r="E140" s="52"/>
      <c r="G140" s="52"/>
      <c r="I140" s="163"/>
    </row>
    <row r="141" spans="1:9" s="37" customFormat="1" ht="15.75">
      <c r="A141" s="58"/>
      <c r="C141" s="381"/>
      <c r="E141" s="52"/>
      <c r="G141" s="52"/>
      <c r="I141" s="163"/>
    </row>
    <row r="142" spans="1:9" s="37" customFormat="1" ht="15.75">
      <c r="A142" s="58"/>
      <c r="C142" s="381"/>
      <c r="E142" s="52"/>
      <c r="G142" s="52"/>
      <c r="I142" s="163"/>
    </row>
    <row r="143" spans="1:9" s="37" customFormat="1" ht="15.75">
      <c r="A143" s="58"/>
      <c r="C143" s="381"/>
      <c r="E143" s="52"/>
      <c r="G143" s="52"/>
      <c r="I143" s="163"/>
    </row>
    <row r="144" spans="1:9" s="37" customFormat="1" ht="15.75">
      <c r="A144" s="58"/>
      <c r="C144" s="381"/>
      <c r="E144" s="52"/>
      <c r="G144" s="52"/>
      <c r="I144" s="163"/>
    </row>
    <row r="145" spans="1:9" s="37" customFormat="1" ht="15.75">
      <c r="A145" s="58"/>
      <c r="C145" s="381"/>
      <c r="E145" s="52"/>
      <c r="G145" s="52"/>
      <c r="I145" s="163"/>
    </row>
    <row r="146" spans="1:9" s="37" customFormat="1" ht="15.75">
      <c r="A146" s="58"/>
      <c r="C146" s="381"/>
      <c r="E146" s="52"/>
      <c r="G146" s="52"/>
      <c r="I146" s="163"/>
    </row>
    <row r="147" spans="1:9" s="37" customFormat="1" ht="15.75">
      <c r="A147" s="58"/>
      <c r="C147" s="381"/>
      <c r="E147" s="52"/>
      <c r="G147" s="52"/>
      <c r="I147" s="163"/>
    </row>
    <row r="148" spans="1:9" s="37" customFormat="1" ht="15.75">
      <c r="A148" s="58"/>
      <c r="C148" s="381"/>
      <c r="E148" s="52"/>
      <c r="G148" s="52"/>
      <c r="I148" s="163"/>
    </row>
    <row r="149" spans="1:9" s="37" customFormat="1" ht="15.75">
      <c r="A149" s="58"/>
      <c r="C149" s="381"/>
      <c r="E149" s="52"/>
      <c r="G149" s="52"/>
      <c r="I149" s="163"/>
    </row>
    <row r="150" spans="1:9" s="37" customFormat="1" ht="15.75">
      <c r="A150" s="58"/>
      <c r="C150" s="381"/>
      <c r="E150" s="52"/>
      <c r="G150" s="52"/>
      <c r="I150" s="163"/>
    </row>
    <row r="151" spans="1:9" s="37" customFormat="1" ht="15.75">
      <c r="A151" s="58"/>
      <c r="C151" s="381"/>
      <c r="E151" s="52"/>
      <c r="G151" s="52"/>
      <c r="I151" s="163"/>
    </row>
    <row r="152" spans="1:9" s="37" customFormat="1" ht="15.75">
      <c r="A152" s="58"/>
      <c r="C152" s="381"/>
      <c r="E152" s="52"/>
      <c r="G152" s="52"/>
      <c r="I152" s="163"/>
    </row>
    <row r="153" spans="1:9" s="37" customFormat="1" ht="15.75">
      <c r="A153" s="58"/>
      <c r="C153" s="381"/>
      <c r="E153" s="52"/>
      <c r="G153" s="52"/>
      <c r="I153" s="163"/>
    </row>
    <row r="154" spans="1:9" s="37" customFormat="1" ht="15.75">
      <c r="A154" s="58"/>
      <c r="C154" s="381"/>
      <c r="E154" s="52"/>
      <c r="G154" s="52"/>
      <c r="I154" s="163"/>
    </row>
    <row r="155" spans="1:9" s="37" customFormat="1" ht="15.75">
      <c r="A155" s="58"/>
      <c r="C155" s="381"/>
      <c r="E155" s="52"/>
      <c r="G155" s="52"/>
      <c r="I155" s="163"/>
    </row>
    <row r="156" spans="1:9" s="37" customFormat="1" ht="15.75">
      <c r="A156" s="58"/>
      <c r="C156" s="381"/>
      <c r="E156" s="52"/>
      <c r="G156" s="52"/>
      <c r="I156" s="163"/>
    </row>
    <row r="157" spans="1:9" s="37" customFormat="1" ht="15.75">
      <c r="A157" s="58"/>
      <c r="C157" s="381"/>
      <c r="E157" s="52"/>
      <c r="G157" s="52"/>
      <c r="I157" s="163"/>
    </row>
    <row r="158" spans="1:9" s="37" customFormat="1" ht="15.75">
      <c r="A158" s="58"/>
      <c r="C158" s="381"/>
      <c r="E158" s="52"/>
      <c r="G158" s="52"/>
      <c r="I158" s="163"/>
    </row>
    <row r="159" spans="1:9" s="37" customFormat="1" ht="15.75">
      <c r="A159" s="58"/>
      <c r="C159" s="381"/>
      <c r="E159" s="52"/>
      <c r="G159" s="52"/>
      <c r="I159" s="163"/>
    </row>
    <row r="160" spans="1:9" s="37" customFormat="1" ht="15.75">
      <c r="A160" s="58"/>
      <c r="C160" s="381"/>
      <c r="E160" s="52"/>
      <c r="G160" s="52"/>
      <c r="I160" s="163"/>
    </row>
    <row r="161" spans="1:9" s="37" customFormat="1" ht="15.75">
      <c r="A161" s="58"/>
      <c r="C161" s="381"/>
      <c r="E161" s="52"/>
      <c r="G161" s="52"/>
      <c r="I161" s="163"/>
    </row>
    <row r="162" spans="1:9" s="37" customFormat="1" ht="15.75">
      <c r="A162" s="58"/>
      <c r="C162" s="381"/>
      <c r="E162" s="52"/>
      <c r="G162" s="52"/>
      <c r="I162" s="163"/>
    </row>
    <row r="163" spans="1:9" s="37" customFormat="1" ht="15.75">
      <c r="A163" s="58"/>
      <c r="C163" s="381"/>
      <c r="E163" s="52"/>
      <c r="G163" s="52"/>
      <c r="I163" s="163"/>
    </row>
    <row r="164" spans="1:9" s="37" customFormat="1" ht="15.75">
      <c r="A164" s="58"/>
      <c r="C164" s="381"/>
      <c r="E164" s="52"/>
      <c r="G164" s="52"/>
      <c r="I164" s="163"/>
    </row>
    <row r="165" spans="1:9" s="37" customFormat="1" ht="15.75">
      <c r="A165" s="58"/>
      <c r="C165" s="381"/>
      <c r="E165" s="52"/>
      <c r="G165" s="52"/>
      <c r="I165" s="163"/>
    </row>
    <row r="166" spans="1:9" s="37" customFormat="1" ht="15.75">
      <c r="A166" s="58"/>
      <c r="C166" s="381"/>
      <c r="E166" s="52"/>
      <c r="G166" s="52"/>
      <c r="I166" s="163"/>
    </row>
    <row r="167" spans="1:9" s="37" customFormat="1" ht="15.75">
      <c r="A167" s="58"/>
      <c r="C167" s="381"/>
      <c r="E167" s="52"/>
      <c r="G167" s="52"/>
      <c r="I167" s="163"/>
    </row>
    <row r="168" spans="1:9" s="37" customFormat="1" ht="15.75">
      <c r="A168" s="58"/>
      <c r="C168" s="381"/>
      <c r="E168" s="52"/>
      <c r="G168" s="52"/>
      <c r="I168" s="163"/>
    </row>
    <row r="169" spans="1:9" s="37" customFormat="1" ht="15.75">
      <c r="A169" s="58"/>
      <c r="C169" s="381"/>
      <c r="E169" s="52"/>
      <c r="G169" s="52"/>
      <c r="I169" s="163"/>
    </row>
    <row r="170" spans="1:9" s="37" customFormat="1" ht="15.75">
      <c r="A170" s="58"/>
      <c r="C170" s="381"/>
      <c r="E170" s="52"/>
      <c r="G170" s="52"/>
      <c r="I170" s="163"/>
    </row>
    <row r="171" spans="1:9" s="37" customFormat="1" ht="15.75">
      <c r="A171" s="58"/>
      <c r="C171" s="381"/>
      <c r="E171" s="52"/>
      <c r="G171" s="52"/>
      <c r="I171" s="163"/>
    </row>
    <row r="172" spans="1:9" s="37" customFormat="1" ht="15.75">
      <c r="A172" s="58"/>
      <c r="C172" s="381"/>
      <c r="E172" s="52"/>
      <c r="G172" s="52"/>
      <c r="I172" s="163"/>
    </row>
    <row r="173" spans="1:9" s="37" customFormat="1" ht="15.75">
      <c r="A173" s="58"/>
      <c r="C173" s="381"/>
      <c r="E173" s="52"/>
      <c r="G173" s="52"/>
      <c r="I173" s="163"/>
    </row>
    <row r="174" spans="1:9" s="37" customFormat="1" ht="15.75">
      <c r="A174" s="58"/>
      <c r="C174" s="381"/>
      <c r="E174" s="52"/>
      <c r="G174" s="52"/>
      <c r="I174" s="163"/>
    </row>
    <row r="175" spans="1:9" s="37" customFormat="1" ht="15.75">
      <c r="A175" s="58"/>
      <c r="C175" s="381"/>
      <c r="E175" s="52"/>
      <c r="G175" s="52"/>
      <c r="I175" s="163"/>
    </row>
    <row r="176" spans="1:9" s="37" customFormat="1" ht="15.75">
      <c r="A176" s="58"/>
      <c r="C176" s="381"/>
      <c r="E176" s="52"/>
      <c r="G176" s="52"/>
      <c r="I176" s="163"/>
    </row>
    <row r="177" spans="1:9" s="37" customFormat="1" ht="15.75">
      <c r="A177" s="58"/>
      <c r="C177" s="381"/>
      <c r="E177" s="52"/>
      <c r="G177" s="52"/>
      <c r="I177" s="163"/>
    </row>
    <row r="178" spans="1:9" s="37" customFormat="1" ht="15.75">
      <c r="A178" s="58"/>
      <c r="C178" s="381"/>
      <c r="E178" s="52"/>
      <c r="G178" s="52"/>
      <c r="I178" s="163"/>
    </row>
    <row r="179" spans="1:9" s="37" customFormat="1" ht="15.75">
      <c r="A179" s="58"/>
      <c r="C179" s="381"/>
      <c r="E179" s="52"/>
      <c r="G179" s="52"/>
      <c r="I179" s="163"/>
    </row>
    <row r="180" spans="1:9" s="37" customFormat="1" ht="15.75">
      <c r="A180" s="58"/>
      <c r="C180" s="381"/>
      <c r="E180" s="52"/>
      <c r="G180" s="52"/>
      <c r="I180" s="163"/>
    </row>
    <row r="181" spans="1:9" s="37" customFormat="1" ht="15.75">
      <c r="A181" s="58"/>
      <c r="C181" s="381"/>
      <c r="E181" s="52"/>
      <c r="G181" s="52"/>
      <c r="I181" s="163"/>
    </row>
    <row r="182" spans="1:9" s="37" customFormat="1" ht="15.75">
      <c r="A182" s="58"/>
      <c r="C182" s="381"/>
      <c r="E182" s="52"/>
      <c r="G182" s="52"/>
      <c r="I182" s="163"/>
    </row>
    <row r="183" spans="1:9" s="37" customFormat="1" ht="15.75">
      <c r="A183" s="58"/>
      <c r="C183" s="381"/>
      <c r="E183" s="52"/>
      <c r="G183" s="52"/>
      <c r="I183" s="163"/>
    </row>
  </sheetData>
  <mergeCells count="8">
    <mergeCell ref="E3:F3"/>
    <mergeCell ref="G3:H3"/>
    <mergeCell ref="I3:J3"/>
    <mergeCell ref="E1:F1"/>
    <mergeCell ref="G1:J1"/>
    <mergeCell ref="E2:F2"/>
    <mergeCell ref="G2:H2"/>
    <mergeCell ref="I2:J2"/>
  </mergeCells>
  <printOptions horizontalCentered="1"/>
  <pageMargins left="0" right="0" top="0.7874015748031497" bottom="0.7874015748031497" header="0.5118110236220472" footer="0.5118110236220472"/>
  <pageSetup horizontalDpi="300" verticalDpi="300" orientation="landscape" paperSize="9" r:id="rId1"/>
  <headerFooter alignWithMargins="0">
    <oddFooter>&amp;L&amp;"Arial CE,kurzíva"&amp;8DOKUMENTACE PRO PROVEDENÍ STAVBY 09/2006&amp;R&amp;"Arial CE,kurzíva"&amp;8&amp;A 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047"/>
  <sheetViews>
    <sheetView workbookViewId="0" topLeftCell="A1">
      <pane ySplit="2" topLeftCell="BM33" activePane="bottomLeft" state="frozen"/>
      <selection pane="topLeft" activeCell="A1" sqref="A1"/>
      <selection pane="bottomLeft" activeCell="K55" sqref="K6:K55"/>
    </sheetView>
  </sheetViews>
  <sheetFormatPr defaultColWidth="9.00390625" defaultRowHeight="12.75"/>
  <cols>
    <col min="1" max="1" width="4.25390625" style="235" customWidth="1"/>
    <col min="2" max="2" width="0.6171875" style="231" customWidth="1"/>
    <col min="3" max="3" width="0.6171875" style="236" customWidth="1"/>
    <col min="4" max="4" width="10.75390625" style="233" customWidth="1"/>
    <col min="5" max="5" width="0.6171875" style="236" customWidth="1"/>
    <col min="6" max="6" width="54.375" style="236" customWidth="1"/>
    <col min="7" max="7" width="1.75390625" style="231" customWidth="1"/>
    <col min="8" max="8" width="9.125" style="231" customWidth="1"/>
    <col min="9" max="9" width="9.625" style="236" customWidth="1"/>
    <col min="10" max="10" width="0.6171875" style="231" customWidth="1"/>
    <col min="11" max="11" width="9.75390625" style="236" customWidth="1"/>
    <col min="12" max="12" width="0.6171875" style="231" customWidth="1"/>
    <col min="13" max="13" width="9.75390625" style="236" customWidth="1"/>
    <col min="14" max="14" width="0.6171875" style="231" customWidth="1"/>
    <col min="15" max="16384" width="9.125" style="236" customWidth="1"/>
  </cols>
  <sheetData>
    <row r="1" spans="1:14" s="187" customFormat="1" ht="14.25">
      <c r="A1" s="181" t="s">
        <v>92</v>
      </c>
      <c r="B1" s="182"/>
      <c r="C1" s="183"/>
      <c r="D1" s="184" t="s">
        <v>93</v>
      </c>
      <c r="E1" s="183"/>
      <c r="F1" s="185" t="s">
        <v>94</v>
      </c>
      <c r="G1" s="182"/>
      <c r="H1" s="182" t="s">
        <v>95</v>
      </c>
      <c r="I1" s="183" t="s">
        <v>96</v>
      </c>
      <c r="J1" s="182"/>
      <c r="K1" s="703" t="s">
        <v>97</v>
      </c>
      <c r="L1" s="774"/>
      <c r="M1" s="774"/>
      <c r="N1" s="186"/>
    </row>
    <row r="2" spans="1:14" s="187" customFormat="1" ht="15" thickBot="1">
      <c r="A2" s="542" t="s">
        <v>98</v>
      </c>
      <c r="B2" s="532"/>
      <c r="C2" s="535"/>
      <c r="D2" s="543" t="s">
        <v>99</v>
      </c>
      <c r="E2" s="535"/>
      <c r="F2" s="534"/>
      <c r="G2" s="532"/>
      <c r="H2" s="532" t="s">
        <v>100</v>
      </c>
      <c r="I2" s="535" t="s">
        <v>101</v>
      </c>
      <c r="J2" s="532"/>
      <c r="K2" s="533" t="s">
        <v>103</v>
      </c>
      <c r="L2" s="532"/>
      <c r="M2" s="533" t="s">
        <v>102</v>
      </c>
      <c r="N2" s="188"/>
    </row>
    <row r="3" spans="1:14" s="193" customFormat="1" ht="15">
      <c r="A3" s="189"/>
      <c r="B3" s="194"/>
      <c r="C3" s="195"/>
      <c r="D3" s="196" t="s">
        <v>147</v>
      </c>
      <c r="E3" s="197"/>
      <c r="F3" s="198" t="s">
        <v>148</v>
      </c>
      <c r="G3" s="190"/>
      <c r="H3" s="199"/>
      <c r="I3" s="200"/>
      <c r="J3" s="190"/>
      <c r="K3" s="201"/>
      <c r="L3" s="202"/>
      <c r="M3" s="191" t="str">
        <f>IF(AND(I3&gt;0,K3&gt;0),ROUND(I3*K3,0)," ")</f>
        <v> </v>
      </c>
      <c r="N3" s="192"/>
    </row>
    <row r="4" spans="1:14" s="193" customFormat="1" ht="60" customHeight="1">
      <c r="A4" s="189"/>
      <c r="B4" s="194"/>
      <c r="C4" s="771" t="s">
        <v>149</v>
      </c>
      <c r="D4" s="772"/>
      <c r="E4" s="772"/>
      <c r="F4" s="772"/>
      <c r="G4" s="773"/>
      <c r="H4" s="199"/>
      <c r="I4" s="200"/>
      <c r="J4" s="190"/>
      <c r="K4" s="201"/>
      <c r="L4" s="202"/>
      <c r="M4" s="191"/>
      <c r="N4" s="192"/>
    </row>
    <row r="5" spans="1:14" s="193" customFormat="1" ht="15">
      <c r="A5" s="203"/>
      <c r="B5" s="204"/>
      <c r="C5" s="205"/>
      <c r="D5" s="277"/>
      <c r="E5" s="278"/>
      <c r="F5" s="276" t="s">
        <v>1082</v>
      </c>
      <c r="G5" s="208"/>
      <c r="H5" s="209"/>
      <c r="I5" s="210"/>
      <c r="J5" s="208"/>
      <c r="K5" s="211"/>
      <c r="L5" s="212"/>
      <c r="M5" s="275"/>
      <c r="N5" s="288"/>
    </row>
    <row r="6" spans="1:14" s="193" customFormat="1" ht="30">
      <c r="A6" s="203" t="s">
        <v>151</v>
      </c>
      <c r="B6" s="204"/>
      <c r="C6" s="205"/>
      <c r="D6" s="277"/>
      <c r="E6" s="278"/>
      <c r="F6" s="279" t="s">
        <v>1333</v>
      </c>
      <c r="G6" s="208"/>
      <c r="H6" s="209" t="s">
        <v>152</v>
      </c>
      <c r="I6" s="210">
        <v>32</v>
      </c>
      <c r="J6" s="208"/>
      <c r="K6" s="211"/>
      <c r="L6" s="212"/>
      <c r="M6" s="275">
        <f>K6*I6</f>
        <v>0</v>
      </c>
      <c r="N6" s="288"/>
    </row>
    <row r="7" spans="1:14" s="193" customFormat="1" ht="15">
      <c r="A7" s="203">
        <f>A6+1</f>
        <v>2</v>
      </c>
      <c r="B7" s="204"/>
      <c r="C7" s="205"/>
      <c r="D7" s="277"/>
      <c r="E7" s="278"/>
      <c r="F7" s="279" t="s">
        <v>153</v>
      </c>
      <c r="G7" s="208"/>
      <c r="H7" s="209" t="s">
        <v>152</v>
      </c>
      <c r="I7" s="210">
        <f>0.5*I6</f>
        <v>16</v>
      </c>
      <c r="J7" s="208"/>
      <c r="K7" s="211"/>
      <c r="L7" s="212"/>
      <c r="M7" s="275">
        <f>K7*I7</f>
        <v>0</v>
      </c>
      <c r="N7" s="288"/>
    </row>
    <row r="8" spans="1:14" s="193" customFormat="1" ht="15">
      <c r="A8" s="203">
        <f>A7+1</f>
        <v>3</v>
      </c>
      <c r="B8" s="204"/>
      <c r="C8" s="205"/>
      <c r="D8" s="277"/>
      <c r="E8" s="278"/>
      <c r="F8" s="279" t="s">
        <v>154</v>
      </c>
      <c r="G8" s="208"/>
      <c r="H8" s="209" t="s">
        <v>152</v>
      </c>
      <c r="I8" s="210">
        <v>4.1</v>
      </c>
      <c r="J8" s="208"/>
      <c r="K8" s="211"/>
      <c r="L8" s="212"/>
      <c r="M8" s="275">
        <f>K8*I8</f>
        <v>0</v>
      </c>
      <c r="N8" s="288"/>
    </row>
    <row r="9" spans="1:14" s="193" customFormat="1" ht="15">
      <c r="A9" s="203">
        <f>A8+1</f>
        <v>4</v>
      </c>
      <c r="B9" s="204"/>
      <c r="C9" s="205"/>
      <c r="D9" s="277"/>
      <c r="E9" s="278"/>
      <c r="F9" s="279" t="s">
        <v>155</v>
      </c>
      <c r="G9" s="208"/>
      <c r="H9" s="209" t="s">
        <v>152</v>
      </c>
      <c r="I9" s="210">
        <v>13.86</v>
      </c>
      <c r="J9" s="208"/>
      <c r="K9" s="211"/>
      <c r="L9" s="212"/>
      <c r="M9" s="275">
        <f>K9*I9</f>
        <v>0</v>
      </c>
      <c r="N9" s="288"/>
    </row>
    <row r="10" spans="1:14" s="193" customFormat="1" ht="15">
      <c r="A10" s="203">
        <f>A9+1</f>
        <v>5</v>
      </c>
      <c r="B10" s="204"/>
      <c r="C10" s="205"/>
      <c r="D10" s="277"/>
      <c r="E10" s="278"/>
      <c r="F10" s="279" t="s">
        <v>156</v>
      </c>
      <c r="G10" s="208"/>
      <c r="H10" s="209" t="s">
        <v>152</v>
      </c>
      <c r="I10" s="210">
        <v>14.5</v>
      </c>
      <c r="J10" s="208"/>
      <c r="K10" s="211"/>
      <c r="L10" s="212"/>
      <c r="M10" s="275">
        <f>K10*I10</f>
        <v>0</v>
      </c>
      <c r="N10" s="288"/>
    </row>
    <row r="11" spans="1:14" s="193" customFormat="1" ht="15">
      <c r="A11" s="203"/>
      <c r="B11" s="204"/>
      <c r="C11" s="205"/>
      <c r="D11" s="206"/>
      <c r="E11" s="207"/>
      <c r="F11" s="276" t="s">
        <v>1319</v>
      </c>
      <c r="G11" s="208"/>
      <c r="H11" s="209"/>
      <c r="I11" s="210"/>
      <c r="J11" s="208"/>
      <c r="K11" s="211"/>
      <c r="L11" s="212"/>
      <c r="M11" s="213">
        <f>SUM(M6:M10)</f>
        <v>0</v>
      </c>
      <c r="N11" s="192"/>
    </row>
    <row r="12" spans="1:14" s="193" customFormat="1" ht="15">
      <c r="A12" s="203"/>
      <c r="B12" s="204"/>
      <c r="C12" s="205"/>
      <c r="D12" s="277"/>
      <c r="E12" s="278"/>
      <c r="F12" s="276" t="s">
        <v>1343</v>
      </c>
      <c r="G12" s="208"/>
      <c r="H12" s="209"/>
      <c r="I12" s="210"/>
      <c r="J12" s="208"/>
      <c r="K12" s="211"/>
      <c r="L12" s="212"/>
      <c r="M12" s="275"/>
      <c r="N12" s="192"/>
    </row>
    <row r="13" spans="1:14" s="193" customFormat="1" ht="30">
      <c r="A13" s="203"/>
      <c r="B13" s="204"/>
      <c r="C13" s="205"/>
      <c r="D13" s="206"/>
      <c r="E13" s="207"/>
      <c r="F13" s="279" t="s">
        <v>1334</v>
      </c>
      <c r="G13" s="208"/>
      <c r="H13" s="209"/>
      <c r="I13" s="210"/>
      <c r="J13" s="208"/>
      <c r="K13" s="211"/>
      <c r="L13" s="212"/>
      <c r="M13" s="275" t="str">
        <f>IF(AND(I13&gt;0,K13&gt;0),ROUND(I13*K13,0)," ")</f>
        <v> </v>
      </c>
      <c r="N13" s="192"/>
    </row>
    <row r="14" spans="1:14" s="193" customFormat="1" ht="15">
      <c r="A14" s="203">
        <v>6</v>
      </c>
      <c r="B14" s="204"/>
      <c r="C14" s="205"/>
      <c r="D14" s="206"/>
      <c r="E14" s="207"/>
      <c r="F14" s="289" t="s">
        <v>157</v>
      </c>
      <c r="G14" s="208"/>
      <c r="H14" s="209" t="s">
        <v>104</v>
      </c>
      <c r="I14" s="210">
        <v>10</v>
      </c>
      <c r="J14" s="208"/>
      <c r="K14" s="211"/>
      <c r="L14" s="212"/>
      <c r="M14" s="275">
        <f>I14*K14</f>
        <v>0</v>
      </c>
      <c r="N14" s="192"/>
    </row>
    <row r="15" spans="1:14" s="193" customFormat="1" ht="15">
      <c r="A15" s="203">
        <v>7</v>
      </c>
      <c r="B15" s="204"/>
      <c r="C15" s="205"/>
      <c r="D15" s="206"/>
      <c r="E15" s="207"/>
      <c r="F15" s="289" t="s">
        <v>158</v>
      </c>
      <c r="G15" s="208"/>
      <c r="H15" s="209" t="s">
        <v>104</v>
      </c>
      <c r="I15" s="210">
        <v>20</v>
      </c>
      <c r="J15" s="208"/>
      <c r="K15" s="211"/>
      <c r="L15" s="212"/>
      <c r="M15" s="275" t="str">
        <f>IF(AND(I15&gt;0,K15&gt;0),ROUND(I15*K15,0)," ")</f>
        <v> </v>
      </c>
      <c r="N15" s="192"/>
    </row>
    <row r="16" spans="1:14" s="193" customFormat="1" ht="15">
      <c r="A16" s="203">
        <v>8</v>
      </c>
      <c r="B16" s="204"/>
      <c r="C16" s="205"/>
      <c r="D16" s="206"/>
      <c r="E16" s="207"/>
      <c r="F16" s="289" t="s">
        <v>159</v>
      </c>
      <c r="G16" s="208"/>
      <c r="H16" s="209" t="s">
        <v>104</v>
      </c>
      <c r="I16" s="210">
        <v>3</v>
      </c>
      <c r="J16" s="208"/>
      <c r="K16" s="211"/>
      <c r="L16" s="212"/>
      <c r="M16" s="275">
        <f>I16*K16</f>
        <v>0</v>
      </c>
      <c r="N16" s="192"/>
    </row>
    <row r="17" spans="1:14" s="193" customFormat="1" ht="15">
      <c r="A17" s="203">
        <v>9</v>
      </c>
      <c r="B17" s="204"/>
      <c r="C17" s="205"/>
      <c r="D17" s="206"/>
      <c r="E17" s="207"/>
      <c r="F17" s="289" t="s">
        <v>160</v>
      </c>
      <c r="G17" s="208"/>
      <c r="H17" s="209" t="s">
        <v>104</v>
      </c>
      <c r="I17" s="210">
        <v>15</v>
      </c>
      <c r="J17" s="208"/>
      <c r="K17" s="211"/>
      <c r="L17" s="212"/>
      <c r="M17" s="275">
        <f>I17*K17</f>
        <v>0</v>
      </c>
      <c r="N17" s="192"/>
    </row>
    <row r="18" spans="1:14" s="193" customFormat="1" ht="15">
      <c r="A18" s="203">
        <v>10</v>
      </c>
      <c r="B18" s="204"/>
      <c r="C18" s="205"/>
      <c r="D18" s="206"/>
      <c r="E18" s="207"/>
      <c r="F18" s="289" t="s">
        <v>161</v>
      </c>
      <c r="G18" s="208"/>
      <c r="H18" s="209" t="s">
        <v>104</v>
      </c>
      <c r="I18" s="210">
        <v>20</v>
      </c>
      <c r="J18" s="208"/>
      <c r="K18" s="211"/>
      <c r="L18" s="212"/>
      <c r="M18" s="275">
        <f>I18*K18</f>
        <v>0</v>
      </c>
      <c r="N18" s="192"/>
    </row>
    <row r="19" spans="1:14" s="193" customFormat="1" ht="30">
      <c r="A19" s="203"/>
      <c r="B19" s="204"/>
      <c r="C19" s="205"/>
      <c r="D19" s="206"/>
      <c r="E19" s="207"/>
      <c r="F19" s="279" t="s">
        <v>1335</v>
      </c>
      <c r="G19" s="208"/>
      <c r="H19" s="209"/>
      <c r="I19" s="210"/>
      <c r="J19" s="208"/>
      <c r="K19" s="211"/>
      <c r="L19" s="212"/>
      <c r="M19" s="275"/>
      <c r="N19" s="192"/>
    </row>
    <row r="20" spans="1:14" s="193" customFormat="1" ht="15">
      <c r="A20" s="203">
        <v>11</v>
      </c>
      <c r="B20" s="204"/>
      <c r="C20" s="205"/>
      <c r="D20" s="206"/>
      <c r="E20" s="207"/>
      <c r="F20" s="289" t="s">
        <v>162</v>
      </c>
      <c r="G20" s="208"/>
      <c r="H20" s="209" t="s">
        <v>104</v>
      </c>
      <c r="I20" s="210">
        <v>56</v>
      </c>
      <c r="J20" s="208"/>
      <c r="K20" s="211"/>
      <c r="L20" s="212"/>
      <c r="M20" s="275" t="str">
        <f>IF(AND(I20&gt;0,K20&gt;0),ROUND(I20*K20,0)," ")</f>
        <v> </v>
      </c>
      <c r="N20" s="192"/>
    </row>
    <row r="21" spans="1:14" s="193" customFormat="1" ht="15">
      <c r="A21" s="203">
        <v>12</v>
      </c>
      <c r="B21" s="204"/>
      <c r="C21" s="205"/>
      <c r="D21" s="206"/>
      <c r="E21" s="207"/>
      <c r="F21" s="289" t="s">
        <v>163</v>
      </c>
      <c r="G21" s="208"/>
      <c r="H21" s="209" t="s">
        <v>104</v>
      </c>
      <c r="I21" s="210">
        <v>18</v>
      </c>
      <c r="J21" s="208"/>
      <c r="K21" s="211"/>
      <c r="L21" s="212"/>
      <c r="M21" s="275" t="str">
        <f>IF(AND(I21&gt;0,K21&gt;0),ROUND(I21*K21,0)," ")</f>
        <v> </v>
      </c>
      <c r="N21" s="192"/>
    </row>
    <row r="22" spans="1:14" s="193" customFormat="1" ht="15">
      <c r="A22" s="203">
        <v>13</v>
      </c>
      <c r="B22" s="204"/>
      <c r="C22" s="205"/>
      <c r="D22" s="206"/>
      <c r="E22" s="207"/>
      <c r="F22" s="289" t="s">
        <v>164</v>
      </c>
      <c r="G22" s="208"/>
      <c r="H22" s="209" t="s">
        <v>104</v>
      </c>
      <c r="I22" s="210">
        <v>25</v>
      </c>
      <c r="J22" s="208"/>
      <c r="K22" s="211"/>
      <c r="L22" s="212"/>
      <c r="M22" s="275">
        <f>I22*K22</f>
        <v>0</v>
      </c>
      <c r="N22" s="192"/>
    </row>
    <row r="23" spans="1:14" s="193" customFormat="1" ht="15">
      <c r="A23" s="203">
        <v>14</v>
      </c>
      <c r="B23" s="204"/>
      <c r="C23" s="205"/>
      <c r="D23" s="206"/>
      <c r="E23" s="207"/>
      <c r="F23" s="279" t="s">
        <v>165</v>
      </c>
      <c r="G23" s="208"/>
      <c r="H23" s="209" t="s">
        <v>105</v>
      </c>
      <c r="I23" s="210">
        <v>16</v>
      </c>
      <c r="J23" s="208"/>
      <c r="K23" s="211"/>
      <c r="L23" s="212"/>
      <c r="M23" s="275" t="str">
        <f>IF(AND(I23&gt;0,K23&gt;0),ROUND(I23*K23,0)," ")</f>
        <v> </v>
      </c>
      <c r="N23" s="192"/>
    </row>
    <row r="24" spans="1:14" s="193" customFormat="1" ht="15">
      <c r="A24" s="203">
        <v>15</v>
      </c>
      <c r="B24" s="204"/>
      <c r="C24" s="205"/>
      <c r="D24" s="206"/>
      <c r="E24" s="207"/>
      <c r="F24" s="279" t="s">
        <v>166</v>
      </c>
      <c r="G24" s="208"/>
      <c r="H24" s="209" t="s">
        <v>104</v>
      </c>
      <c r="I24" s="210">
        <f>I20+I21+I22</f>
        <v>99</v>
      </c>
      <c r="J24" s="208"/>
      <c r="K24" s="211"/>
      <c r="L24" s="212"/>
      <c r="M24" s="275" t="str">
        <f>IF(AND(I24&gt;0,K24&gt;0),ROUND(I24*K24,0)," ")</f>
        <v> </v>
      </c>
      <c r="N24" s="192"/>
    </row>
    <row r="25" spans="1:14" s="193" customFormat="1" ht="15">
      <c r="A25" s="280"/>
      <c r="B25" s="281"/>
      <c r="C25" s="282"/>
      <c r="D25" s="290"/>
      <c r="E25" s="291"/>
      <c r="F25" s="292" t="s">
        <v>1345</v>
      </c>
      <c r="G25" s="283"/>
      <c r="H25" s="284"/>
      <c r="I25" s="285"/>
      <c r="J25" s="283"/>
      <c r="K25" s="286"/>
      <c r="L25" s="287"/>
      <c r="M25" s="293">
        <f>SUM(M14:M24)</f>
        <v>0</v>
      </c>
      <c r="N25" s="192"/>
    </row>
    <row r="26" spans="1:14" s="193" customFormat="1" ht="45">
      <c r="A26" s="203"/>
      <c r="B26" s="204"/>
      <c r="C26" s="205"/>
      <c r="D26" s="277"/>
      <c r="E26" s="207"/>
      <c r="F26" s="276" t="s">
        <v>1344</v>
      </c>
      <c r="G26" s="208"/>
      <c r="H26" s="209"/>
      <c r="I26" s="210"/>
      <c r="J26" s="208"/>
      <c r="K26" s="211"/>
      <c r="L26" s="212"/>
      <c r="M26" s="213"/>
      <c r="N26" s="288"/>
    </row>
    <row r="27" spans="1:14" s="193" customFormat="1" ht="45">
      <c r="A27" s="203">
        <v>16</v>
      </c>
      <c r="B27" s="204"/>
      <c r="C27" s="205"/>
      <c r="D27" s="206"/>
      <c r="E27" s="207"/>
      <c r="F27" s="279" t="s">
        <v>1336</v>
      </c>
      <c r="G27" s="208"/>
      <c r="H27" s="209" t="s">
        <v>105</v>
      </c>
      <c r="I27" s="210">
        <v>6</v>
      </c>
      <c r="J27" s="208"/>
      <c r="K27" s="211"/>
      <c r="L27" s="212"/>
      <c r="M27" s="275" t="str">
        <f>IF(AND(I27&gt;0,K27&gt;0),ROUND(I27*K27,0)," ")</f>
        <v> </v>
      </c>
      <c r="N27" s="288"/>
    </row>
    <row r="28" spans="1:14" s="193" customFormat="1" ht="45">
      <c r="A28" s="203">
        <v>17</v>
      </c>
      <c r="B28" s="204"/>
      <c r="C28" s="205"/>
      <c r="D28" s="206"/>
      <c r="E28" s="207"/>
      <c r="F28" s="279" t="s">
        <v>1337</v>
      </c>
      <c r="G28" s="208"/>
      <c r="H28" s="209" t="s">
        <v>105</v>
      </c>
      <c r="I28" s="210">
        <v>1</v>
      </c>
      <c r="J28" s="208"/>
      <c r="K28" s="211"/>
      <c r="L28" s="212"/>
      <c r="M28" s="275">
        <f>I28*K28</f>
        <v>0</v>
      </c>
      <c r="N28" s="288"/>
    </row>
    <row r="29" spans="1:14" s="193" customFormat="1" ht="15">
      <c r="A29" s="203">
        <v>18</v>
      </c>
      <c r="B29" s="204"/>
      <c r="C29" s="205"/>
      <c r="D29" s="206"/>
      <c r="E29" s="207"/>
      <c r="F29" s="279" t="s">
        <v>167</v>
      </c>
      <c r="G29" s="208"/>
      <c r="H29" s="209" t="s">
        <v>105</v>
      </c>
      <c r="I29" s="210">
        <v>7</v>
      </c>
      <c r="J29" s="208"/>
      <c r="K29" s="211"/>
      <c r="L29" s="212"/>
      <c r="M29" s="275">
        <f>I29*K29</f>
        <v>0</v>
      </c>
      <c r="N29" s="288"/>
    </row>
    <row r="30" spans="1:14" s="193" customFormat="1" ht="30">
      <c r="A30" s="203">
        <f aca="true" t="shared" si="0" ref="A30:A40">A29+1</f>
        <v>19</v>
      </c>
      <c r="B30" s="204"/>
      <c r="C30" s="205"/>
      <c r="D30" s="206"/>
      <c r="E30" s="207"/>
      <c r="F30" s="279" t="s">
        <v>1338</v>
      </c>
      <c r="G30" s="208"/>
      <c r="H30" s="209" t="s">
        <v>105</v>
      </c>
      <c r="I30" s="210">
        <v>2</v>
      </c>
      <c r="J30" s="208"/>
      <c r="K30" s="211"/>
      <c r="L30" s="212"/>
      <c r="M30" s="275" t="str">
        <f>IF(AND(I30&gt;0,K30&gt;0),ROUND(I30*K30,0)," ")</f>
        <v> </v>
      </c>
      <c r="N30" s="288"/>
    </row>
    <row r="31" spans="1:14" s="193" customFormat="1" ht="15">
      <c r="A31" s="203">
        <f t="shared" si="0"/>
        <v>20</v>
      </c>
      <c r="B31" s="204"/>
      <c r="C31" s="205"/>
      <c r="D31" s="206"/>
      <c r="E31" s="207"/>
      <c r="F31" s="289" t="s">
        <v>168</v>
      </c>
      <c r="G31" s="208"/>
      <c r="H31" s="209" t="s">
        <v>105</v>
      </c>
      <c r="I31" s="210">
        <v>2</v>
      </c>
      <c r="J31" s="208"/>
      <c r="K31" s="211"/>
      <c r="L31" s="212"/>
      <c r="M31" s="275" t="str">
        <f>IF(AND(I31&gt;0,K31&gt;0),ROUND(I31*K31,0)," ")</f>
        <v> </v>
      </c>
      <c r="N31" s="288"/>
    </row>
    <row r="32" spans="1:14" s="193" customFormat="1" ht="15">
      <c r="A32" s="203">
        <f t="shared" si="0"/>
        <v>21</v>
      </c>
      <c r="B32" s="204"/>
      <c r="C32" s="205"/>
      <c r="D32" s="206"/>
      <c r="E32" s="207"/>
      <c r="F32" s="279" t="s">
        <v>169</v>
      </c>
      <c r="G32" s="208"/>
      <c r="H32" s="209" t="s">
        <v>105</v>
      </c>
      <c r="I32" s="210">
        <v>1</v>
      </c>
      <c r="J32" s="208"/>
      <c r="K32" s="211"/>
      <c r="L32" s="212"/>
      <c r="M32" s="275" t="str">
        <f>IF(AND(I32&gt;0,K32&gt;0),ROUND(I32*K32,0)," ")</f>
        <v> </v>
      </c>
      <c r="N32" s="288"/>
    </row>
    <row r="33" spans="1:14" s="193" customFormat="1" ht="15">
      <c r="A33" s="203">
        <f t="shared" si="0"/>
        <v>22</v>
      </c>
      <c r="B33" s="204"/>
      <c r="C33" s="205"/>
      <c r="D33" s="206"/>
      <c r="E33" s="207"/>
      <c r="F33" s="289" t="s">
        <v>170</v>
      </c>
      <c r="G33" s="208"/>
      <c r="H33" s="209" t="s">
        <v>105</v>
      </c>
      <c r="I33" s="210">
        <v>1</v>
      </c>
      <c r="J33" s="208"/>
      <c r="K33" s="211"/>
      <c r="L33" s="212"/>
      <c r="M33" s="275" t="str">
        <f>IF(AND(I33&gt;0,K33&gt;0),ROUND(I33*K33,0)," ")</f>
        <v> </v>
      </c>
      <c r="N33" s="288"/>
    </row>
    <row r="34" spans="1:14" s="193" customFormat="1" ht="15">
      <c r="A34" s="203">
        <f t="shared" si="0"/>
        <v>23</v>
      </c>
      <c r="B34" s="204"/>
      <c r="C34" s="205"/>
      <c r="D34" s="206"/>
      <c r="E34" s="207"/>
      <c r="F34" s="289" t="s">
        <v>171</v>
      </c>
      <c r="G34" s="208"/>
      <c r="H34" s="209" t="s">
        <v>105</v>
      </c>
      <c r="I34" s="210">
        <v>3</v>
      </c>
      <c r="J34" s="208"/>
      <c r="K34" s="211"/>
      <c r="L34" s="212"/>
      <c r="M34" s="275" t="str">
        <f>IF(AND(I34&gt;0,K34&gt;0),ROUND(I34*K34,0)," ")</f>
        <v> </v>
      </c>
      <c r="N34" s="288"/>
    </row>
    <row r="35" spans="1:14" s="193" customFormat="1" ht="15">
      <c r="A35" s="203">
        <f t="shared" si="0"/>
        <v>24</v>
      </c>
      <c r="B35" s="204"/>
      <c r="C35" s="205"/>
      <c r="D35" s="206"/>
      <c r="E35" s="207"/>
      <c r="F35" s="279" t="s">
        <v>172</v>
      </c>
      <c r="G35" s="208"/>
      <c r="H35" s="209" t="s">
        <v>105</v>
      </c>
      <c r="I35" s="210">
        <v>3</v>
      </c>
      <c r="J35" s="208"/>
      <c r="K35" s="211"/>
      <c r="L35" s="212"/>
      <c r="M35" s="275">
        <f>I35*K35</f>
        <v>0</v>
      </c>
      <c r="N35" s="288"/>
    </row>
    <row r="36" spans="1:14" s="193" customFormat="1" ht="15">
      <c r="A36" s="203">
        <f t="shared" si="0"/>
        <v>25</v>
      </c>
      <c r="B36" s="204"/>
      <c r="C36" s="205"/>
      <c r="D36" s="206"/>
      <c r="E36" s="207"/>
      <c r="F36" s="289" t="s">
        <v>173</v>
      </c>
      <c r="G36" s="208"/>
      <c r="H36" s="209" t="s">
        <v>105</v>
      </c>
      <c r="I36" s="210">
        <v>3</v>
      </c>
      <c r="J36" s="208"/>
      <c r="K36" s="211"/>
      <c r="L36" s="212"/>
      <c r="M36" s="275" t="str">
        <f>IF(AND(I36&gt;0,K36&gt;0),ROUND(I36*K36,0)," ")</f>
        <v> </v>
      </c>
      <c r="N36" s="288"/>
    </row>
    <row r="37" spans="1:14" s="193" customFormat="1" ht="15">
      <c r="A37" s="203">
        <f t="shared" si="0"/>
        <v>26</v>
      </c>
      <c r="B37" s="204"/>
      <c r="C37" s="205"/>
      <c r="D37" s="206"/>
      <c r="E37" s="207"/>
      <c r="F37" s="279" t="s">
        <v>174</v>
      </c>
      <c r="G37" s="208"/>
      <c r="H37" s="209" t="s">
        <v>105</v>
      </c>
      <c r="I37" s="210">
        <v>1</v>
      </c>
      <c r="J37" s="208"/>
      <c r="K37" s="211"/>
      <c r="L37" s="212"/>
      <c r="M37" s="275" t="str">
        <f>IF(AND(I37&gt;0,K37&gt;0),ROUND(I37*K37,0)," ")</f>
        <v> </v>
      </c>
      <c r="N37" s="288"/>
    </row>
    <row r="38" spans="1:14" s="193" customFormat="1" ht="15">
      <c r="A38" s="203">
        <f t="shared" si="0"/>
        <v>27</v>
      </c>
      <c r="B38" s="204"/>
      <c r="C38" s="205"/>
      <c r="D38" s="206"/>
      <c r="E38" s="207"/>
      <c r="F38" s="289" t="s">
        <v>168</v>
      </c>
      <c r="G38" s="208"/>
      <c r="H38" s="209" t="s">
        <v>105</v>
      </c>
      <c r="I38" s="210">
        <v>1</v>
      </c>
      <c r="J38" s="208"/>
      <c r="K38" s="211"/>
      <c r="L38" s="212"/>
      <c r="M38" s="275" t="str">
        <f>IF(AND(I38&gt;0,K38&gt;0),ROUND(I38*K38,0)," ")</f>
        <v> </v>
      </c>
      <c r="N38" s="288"/>
    </row>
    <row r="39" spans="1:14" s="193" customFormat="1" ht="30">
      <c r="A39" s="203">
        <f t="shared" si="0"/>
        <v>28</v>
      </c>
      <c r="B39" s="204"/>
      <c r="C39" s="205"/>
      <c r="D39" s="206"/>
      <c r="E39" s="207"/>
      <c r="F39" s="279" t="s">
        <v>1339</v>
      </c>
      <c r="G39" s="208"/>
      <c r="H39" s="209" t="s">
        <v>105</v>
      </c>
      <c r="I39" s="210">
        <v>1</v>
      </c>
      <c r="J39" s="208"/>
      <c r="K39" s="211"/>
      <c r="L39" s="212"/>
      <c r="M39" s="275" t="str">
        <f>IF(AND(I39&gt;0,K39&gt;0),ROUND(I39*K39,0)," ")</f>
        <v> </v>
      </c>
      <c r="N39" s="288"/>
    </row>
    <row r="40" spans="1:14" s="193" customFormat="1" ht="30">
      <c r="A40" s="203">
        <f t="shared" si="0"/>
        <v>29</v>
      </c>
      <c r="B40" s="204"/>
      <c r="C40" s="205"/>
      <c r="D40" s="206"/>
      <c r="E40" s="207"/>
      <c r="F40" s="279" t="s">
        <v>1093</v>
      </c>
      <c r="G40" s="208"/>
      <c r="H40" s="209" t="s">
        <v>105</v>
      </c>
      <c r="I40" s="210">
        <v>2</v>
      </c>
      <c r="J40" s="208"/>
      <c r="K40" s="211"/>
      <c r="L40" s="212"/>
      <c r="M40" s="275" t="str">
        <f>IF(AND(I40&gt;0,K40&gt;0),ROUND(I40*K40,0)," ")</f>
        <v> </v>
      </c>
      <c r="N40" s="288"/>
    </row>
    <row r="41" spans="1:14" s="193" customFormat="1" ht="15">
      <c r="A41" s="203"/>
      <c r="B41" s="204"/>
      <c r="C41" s="205"/>
      <c r="D41" s="206"/>
      <c r="E41" s="207"/>
      <c r="F41" s="276" t="s">
        <v>1346</v>
      </c>
      <c r="G41" s="208"/>
      <c r="H41" s="209"/>
      <c r="I41" s="210"/>
      <c r="J41" s="208"/>
      <c r="K41" s="211"/>
      <c r="L41" s="212"/>
      <c r="M41" s="213">
        <f>SUM(M27:M40)</f>
        <v>0</v>
      </c>
      <c r="N41" s="288"/>
    </row>
    <row r="42" spans="1:14" s="193" customFormat="1" ht="15">
      <c r="A42" s="203"/>
      <c r="B42" s="204"/>
      <c r="C42" s="205"/>
      <c r="D42" s="206"/>
      <c r="E42" s="207"/>
      <c r="F42" s="276" t="s">
        <v>1305</v>
      </c>
      <c r="G42" s="208"/>
      <c r="H42" s="209"/>
      <c r="I42" s="210"/>
      <c r="J42" s="208"/>
      <c r="K42" s="211"/>
      <c r="L42" s="212"/>
      <c r="M42" s="213"/>
      <c r="N42" s="288"/>
    </row>
    <row r="43" spans="1:14" s="193" customFormat="1" ht="15">
      <c r="A43" s="203">
        <f>A40+1</f>
        <v>30</v>
      </c>
      <c r="B43" s="204"/>
      <c r="C43" s="205"/>
      <c r="D43" s="206"/>
      <c r="E43" s="207"/>
      <c r="F43" s="279" t="s">
        <v>176</v>
      </c>
      <c r="G43" s="208"/>
      <c r="H43" s="209" t="s">
        <v>105</v>
      </c>
      <c r="I43" s="210">
        <v>2</v>
      </c>
      <c r="J43" s="208"/>
      <c r="K43" s="211"/>
      <c r="L43" s="212"/>
      <c r="M43" s="275">
        <f>K43*I43</f>
        <v>0</v>
      </c>
      <c r="N43" s="288"/>
    </row>
    <row r="44" spans="1:14" s="193" customFormat="1" ht="15">
      <c r="A44" s="203">
        <f>A43+1</f>
        <v>31</v>
      </c>
      <c r="B44" s="204"/>
      <c r="C44" s="205"/>
      <c r="D44" s="206"/>
      <c r="E44" s="207"/>
      <c r="F44" s="279" t="s">
        <v>177</v>
      </c>
      <c r="G44" s="208"/>
      <c r="H44" s="209" t="s">
        <v>105</v>
      </c>
      <c r="I44" s="210">
        <v>3</v>
      </c>
      <c r="J44" s="208"/>
      <c r="K44" s="211"/>
      <c r="L44" s="212"/>
      <c r="M44" s="275">
        <f>K44*I44</f>
        <v>0</v>
      </c>
      <c r="N44" s="288"/>
    </row>
    <row r="45" spans="1:14" s="193" customFormat="1" ht="15">
      <c r="A45" s="203">
        <f aca="true" t="shared" si="1" ref="A45:A50">A44+1</f>
        <v>32</v>
      </c>
      <c r="B45" s="204"/>
      <c r="C45" s="205"/>
      <c r="D45" s="206"/>
      <c r="E45" s="207"/>
      <c r="F45" s="279" t="s">
        <v>178</v>
      </c>
      <c r="G45" s="208"/>
      <c r="H45" s="209" t="s">
        <v>105</v>
      </c>
      <c r="I45" s="210">
        <v>1</v>
      </c>
      <c r="J45" s="208"/>
      <c r="K45" s="211"/>
      <c r="L45" s="212"/>
      <c r="M45" s="275">
        <f>K45*I45</f>
        <v>0</v>
      </c>
      <c r="N45" s="288"/>
    </row>
    <row r="46" spans="1:14" s="193" customFormat="1" ht="15">
      <c r="A46" s="203">
        <f t="shared" si="1"/>
        <v>33</v>
      </c>
      <c r="B46" s="204"/>
      <c r="C46" s="205"/>
      <c r="D46" s="206"/>
      <c r="E46" s="207"/>
      <c r="F46" s="279" t="s">
        <v>179</v>
      </c>
      <c r="G46" s="208"/>
      <c r="H46" s="209" t="s">
        <v>105</v>
      </c>
      <c r="I46" s="210">
        <v>1</v>
      </c>
      <c r="J46" s="208"/>
      <c r="K46" s="211"/>
      <c r="L46" s="212"/>
      <c r="M46" s="275">
        <f>K46*I46</f>
        <v>0</v>
      </c>
      <c r="N46" s="288"/>
    </row>
    <row r="47" spans="1:14" s="193" customFormat="1" ht="15">
      <c r="A47" s="203">
        <f t="shared" si="1"/>
        <v>34</v>
      </c>
      <c r="B47" s="204"/>
      <c r="C47" s="205"/>
      <c r="D47" s="206"/>
      <c r="E47" s="207"/>
      <c r="F47" s="279" t="s">
        <v>180</v>
      </c>
      <c r="G47" s="208"/>
      <c r="H47" s="209" t="s">
        <v>105</v>
      </c>
      <c r="I47" s="210">
        <v>1</v>
      </c>
      <c r="J47" s="208"/>
      <c r="K47" s="211"/>
      <c r="L47" s="212"/>
      <c r="M47" s="275">
        <f>K47*I47</f>
        <v>0</v>
      </c>
      <c r="N47" s="288"/>
    </row>
    <row r="48" spans="1:14" s="193" customFormat="1" ht="15">
      <c r="A48" s="203">
        <f t="shared" si="1"/>
        <v>35</v>
      </c>
      <c r="B48" s="204"/>
      <c r="C48" s="205"/>
      <c r="D48" s="206"/>
      <c r="E48" s="207"/>
      <c r="F48" s="279" t="s">
        <v>181</v>
      </c>
      <c r="G48" s="208"/>
      <c r="H48" s="209" t="s">
        <v>105</v>
      </c>
      <c r="I48" s="210">
        <v>4</v>
      </c>
      <c r="J48" s="208"/>
      <c r="K48" s="211"/>
      <c r="L48" s="212"/>
      <c r="M48" s="275" t="str">
        <f>IF(AND(I48&gt;0,K48&gt;0),ROUND(I48*K48,0)," ")</f>
        <v> </v>
      </c>
      <c r="N48" s="288"/>
    </row>
    <row r="49" spans="1:14" s="193" customFormat="1" ht="15">
      <c r="A49" s="203">
        <f t="shared" si="1"/>
        <v>36</v>
      </c>
      <c r="B49" s="204"/>
      <c r="C49" s="205"/>
      <c r="D49" s="206"/>
      <c r="E49" s="207"/>
      <c r="F49" s="279" t="s">
        <v>182</v>
      </c>
      <c r="G49" s="208"/>
      <c r="H49" s="209" t="s">
        <v>105</v>
      </c>
      <c r="I49" s="210">
        <v>1</v>
      </c>
      <c r="J49" s="208"/>
      <c r="K49" s="211"/>
      <c r="L49" s="212"/>
      <c r="M49" s="275">
        <f>K49*I49</f>
        <v>0</v>
      </c>
      <c r="N49" s="288"/>
    </row>
    <row r="50" spans="1:14" s="193" customFormat="1" ht="15">
      <c r="A50" s="203">
        <f t="shared" si="1"/>
        <v>37</v>
      </c>
      <c r="B50" s="204"/>
      <c r="C50" s="205"/>
      <c r="D50" s="206"/>
      <c r="E50" s="207"/>
      <c r="F50" s="279" t="s">
        <v>183</v>
      </c>
      <c r="G50" s="208"/>
      <c r="H50" s="209" t="s">
        <v>105</v>
      </c>
      <c r="I50" s="210">
        <v>5</v>
      </c>
      <c r="J50" s="208"/>
      <c r="K50" s="211"/>
      <c r="L50" s="212"/>
      <c r="M50" s="275">
        <f>K50*I50</f>
        <v>0</v>
      </c>
      <c r="N50" s="288"/>
    </row>
    <row r="51" spans="1:14" s="193" customFormat="1" ht="15">
      <c r="A51" s="203"/>
      <c r="B51" s="204"/>
      <c r="C51" s="205"/>
      <c r="D51" s="206"/>
      <c r="E51" s="207"/>
      <c r="F51" s="276" t="s">
        <v>1342</v>
      </c>
      <c r="G51" s="208"/>
      <c r="H51" s="209"/>
      <c r="I51" s="210"/>
      <c r="J51" s="208"/>
      <c r="K51" s="211"/>
      <c r="L51" s="212"/>
      <c r="M51" s="213">
        <f>SUM(M43:M50)</f>
        <v>0</v>
      </c>
      <c r="N51" s="288"/>
    </row>
    <row r="52" spans="1:14" s="193" customFormat="1" ht="15">
      <c r="A52" s="203"/>
      <c r="B52" s="204"/>
      <c r="C52" s="205"/>
      <c r="D52" s="206"/>
      <c r="E52" s="207"/>
      <c r="F52" s="276" t="s">
        <v>184</v>
      </c>
      <c r="G52" s="208"/>
      <c r="H52" s="209"/>
      <c r="I52" s="210"/>
      <c r="J52" s="208"/>
      <c r="K52" s="211"/>
      <c r="L52" s="212"/>
      <c r="M52" s="275"/>
      <c r="N52" s="288"/>
    </row>
    <row r="53" spans="1:14" s="193" customFormat="1" ht="15">
      <c r="A53" s="203"/>
      <c r="B53" s="204"/>
      <c r="C53" s="205"/>
      <c r="D53" s="206"/>
      <c r="E53" s="207"/>
      <c r="F53" s="279" t="s">
        <v>150</v>
      </c>
      <c r="G53" s="208"/>
      <c r="H53" s="209"/>
      <c r="I53" s="210"/>
      <c r="J53" s="208"/>
      <c r="K53" s="211"/>
      <c r="L53" s="212"/>
      <c r="M53" s="275">
        <f>M11</f>
        <v>0</v>
      </c>
      <c r="N53" s="288"/>
    </row>
    <row r="54" spans="1:14" s="193" customFormat="1" ht="15">
      <c r="A54" s="203"/>
      <c r="B54" s="204"/>
      <c r="C54" s="205"/>
      <c r="D54" s="206"/>
      <c r="E54" s="207"/>
      <c r="F54" s="279" t="s">
        <v>129</v>
      </c>
      <c r="G54" s="208"/>
      <c r="H54" s="209"/>
      <c r="I54" s="210"/>
      <c r="J54" s="208"/>
      <c r="K54" s="211"/>
      <c r="L54" s="212"/>
      <c r="M54" s="275">
        <f>M25</f>
        <v>0</v>
      </c>
      <c r="N54" s="288"/>
    </row>
    <row r="55" spans="1:14" s="193" customFormat="1" ht="15">
      <c r="A55" s="203"/>
      <c r="B55" s="204"/>
      <c r="C55" s="205"/>
      <c r="D55" s="206"/>
      <c r="E55" s="207"/>
      <c r="F55" s="279" t="s">
        <v>185</v>
      </c>
      <c r="G55" s="208"/>
      <c r="H55" s="209"/>
      <c r="I55" s="210"/>
      <c r="J55" s="208"/>
      <c r="K55" s="211"/>
      <c r="L55" s="212"/>
      <c r="M55" s="275">
        <f>M41</f>
        <v>0</v>
      </c>
      <c r="N55" s="288"/>
    </row>
    <row r="56" spans="1:14" s="193" customFormat="1" ht="15">
      <c r="A56" s="203"/>
      <c r="B56" s="204"/>
      <c r="C56" s="205"/>
      <c r="D56" s="206"/>
      <c r="E56" s="207"/>
      <c r="F56" s="279" t="s">
        <v>175</v>
      </c>
      <c r="G56" s="208"/>
      <c r="H56" s="209"/>
      <c r="I56" s="210"/>
      <c r="J56" s="208"/>
      <c r="K56" s="211"/>
      <c r="L56" s="212"/>
      <c r="M56" s="275">
        <f>M51</f>
        <v>0</v>
      </c>
      <c r="N56" s="288"/>
    </row>
    <row r="57" spans="1:14" s="214" customFormat="1" ht="15.75" thickBot="1">
      <c r="A57" s="294"/>
      <c r="B57" s="295"/>
      <c r="C57" s="296"/>
      <c r="D57" s="297"/>
      <c r="E57" s="296"/>
      <c r="F57" s="300" t="s">
        <v>1341</v>
      </c>
      <c r="G57" s="295"/>
      <c r="H57" s="295"/>
      <c r="I57" s="296"/>
      <c r="J57" s="295"/>
      <c r="K57" s="296"/>
      <c r="L57" s="295"/>
      <c r="M57" s="298">
        <f>SUM(M53:M56)</f>
        <v>0</v>
      </c>
      <c r="N57" s="299"/>
    </row>
    <row r="58" spans="1:4" s="214" customFormat="1" ht="15">
      <c r="A58" s="215"/>
      <c r="D58" s="216"/>
    </row>
    <row r="59" spans="1:4" s="214" customFormat="1" ht="15">
      <c r="A59" s="215"/>
      <c r="D59" s="216"/>
    </row>
    <row r="60" spans="1:4" s="214" customFormat="1" ht="15">
      <c r="A60" s="215"/>
      <c r="D60" s="216"/>
    </row>
    <row r="61" spans="1:4" s="214" customFormat="1" ht="15">
      <c r="A61" s="215"/>
      <c r="D61" s="216"/>
    </row>
    <row r="62" spans="1:4" s="214" customFormat="1" ht="13.5" customHeight="1">
      <c r="A62" s="215"/>
      <c r="D62" s="216"/>
    </row>
    <row r="63" spans="1:4" s="214" customFormat="1" ht="15">
      <c r="A63" s="215"/>
      <c r="D63" s="216"/>
    </row>
    <row r="64" spans="1:4" s="214" customFormat="1" ht="15">
      <c r="A64" s="215"/>
      <c r="D64" s="216"/>
    </row>
    <row r="65" spans="1:4" s="214" customFormat="1" ht="15">
      <c r="A65" s="215"/>
      <c r="D65" s="216"/>
    </row>
    <row r="66" spans="1:4" s="214" customFormat="1" ht="15">
      <c r="A66" s="215"/>
      <c r="D66" s="216"/>
    </row>
    <row r="67" spans="1:4" s="214" customFormat="1" ht="15">
      <c r="A67" s="215"/>
      <c r="D67" s="216"/>
    </row>
    <row r="68" spans="1:4" s="214" customFormat="1" ht="15">
      <c r="A68" s="215"/>
      <c r="D68" s="216"/>
    </row>
    <row r="69" spans="1:4" s="214" customFormat="1" ht="15">
      <c r="A69" s="215"/>
      <c r="D69" s="216"/>
    </row>
    <row r="70" spans="1:4" s="214" customFormat="1" ht="15">
      <c r="A70" s="215"/>
      <c r="D70" s="216"/>
    </row>
    <row r="71" spans="1:4" s="214" customFormat="1" ht="15">
      <c r="A71" s="215"/>
      <c r="D71" s="216"/>
    </row>
    <row r="72" spans="1:4" s="214" customFormat="1" ht="15">
      <c r="A72" s="215"/>
      <c r="D72" s="216"/>
    </row>
    <row r="73" spans="1:4" s="214" customFormat="1" ht="12.75" customHeight="1">
      <c r="A73" s="215"/>
      <c r="D73" s="216"/>
    </row>
    <row r="74" spans="1:4" s="214" customFormat="1" ht="15">
      <c r="A74" s="215"/>
      <c r="D74" s="216"/>
    </row>
    <row r="75" spans="1:4" s="214" customFormat="1" ht="15">
      <c r="A75" s="215"/>
      <c r="D75" s="216"/>
    </row>
    <row r="76" spans="1:4" s="214" customFormat="1" ht="15">
      <c r="A76" s="215"/>
      <c r="D76" s="216"/>
    </row>
    <row r="77" spans="1:4" s="214" customFormat="1" ht="15">
      <c r="A77" s="215"/>
      <c r="D77" s="216"/>
    </row>
    <row r="78" spans="1:4" s="214" customFormat="1" ht="15">
      <c r="A78" s="215"/>
      <c r="D78" s="216"/>
    </row>
    <row r="79" spans="1:4" s="214" customFormat="1" ht="15">
      <c r="A79" s="215"/>
      <c r="D79" s="216"/>
    </row>
    <row r="80" spans="1:4" s="214" customFormat="1" ht="15">
      <c r="A80" s="215"/>
      <c r="D80" s="216"/>
    </row>
    <row r="81" spans="1:4" s="214" customFormat="1" ht="15">
      <c r="A81" s="215"/>
      <c r="D81" s="216"/>
    </row>
    <row r="82" spans="1:4" s="214" customFormat="1" ht="15">
      <c r="A82" s="215"/>
      <c r="D82" s="216"/>
    </row>
    <row r="83" spans="1:4" s="214" customFormat="1" ht="15">
      <c r="A83" s="215"/>
      <c r="D83" s="216"/>
    </row>
    <row r="84" spans="1:13" s="214" customFormat="1" ht="13.5" customHeight="1">
      <c r="A84" s="215"/>
      <c r="B84" s="217"/>
      <c r="C84" s="218"/>
      <c r="D84" s="219"/>
      <c r="F84" s="220"/>
      <c r="H84" s="221"/>
      <c r="I84" s="222"/>
      <c r="K84" s="223"/>
      <c r="L84" s="223"/>
      <c r="M84" s="224" t="str">
        <f aca="true" t="shared" si="2" ref="M84:M102">IF(AND(I84&gt;0,K84&gt;0),ROUND(I84*K84,0)," ")</f>
        <v> </v>
      </c>
    </row>
    <row r="85" spans="1:13" s="214" customFormat="1" ht="15">
      <c r="A85" s="215"/>
      <c r="B85" s="217"/>
      <c r="C85" s="218"/>
      <c r="D85" s="219"/>
      <c r="F85" s="220"/>
      <c r="H85" s="221"/>
      <c r="I85" s="222"/>
      <c r="K85" s="223"/>
      <c r="L85" s="223"/>
      <c r="M85" s="224" t="str">
        <f t="shared" si="2"/>
        <v> </v>
      </c>
    </row>
    <row r="86" spans="1:13" s="214" customFormat="1" ht="15">
      <c r="A86" s="215"/>
      <c r="B86" s="217"/>
      <c r="C86" s="218"/>
      <c r="D86" s="219"/>
      <c r="F86" s="220"/>
      <c r="H86" s="221"/>
      <c r="I86" s="222"/>
      <c r="K86" s="223"/>
      <c r="L86" s="223"/>
      <c r="M86" s="224" t="str">
        <f t="shared" si="2"/>
        <v> </v>
      </c>
    </row>
    <row r="87" spans="1:13" s="214" customFormat="1" ht="15">
      <c r="A87" s="215"/>
      <c r="B87" s="217"/>
      <c r="C87" s="218"/>
      <c r="D87" s="219"/>
      <c r="F87" s="220"/>
      <c r="H87" s="221"/>
      <c r="I87" s="222"/>
      <c r="K87" s="223"/>
      <c r="L87" s="223"/>
      <c r="M87" s="224" t="str">
        <f t="shared" si="2"/>
        <v> </v>
      </c>
    </row>
    <row r="88" spans="1:13" s="214" customFormat="1" ht="15">
      <c r="A88" s="215"/>
      <c r="B88" s="217"/>
      <c r="C88" s="218"/>
      <c r="D88" s="219"/>
      <c r="F88" s="220"/>
      <c r="H88" s="221"/>
      <c r="I88" s="222"/>
      <c r="K88" s="223"/>
      <c r="L88" s="223"/>
      <c r="M88" s="224" t="str">
        <f t="shared" si="2"/>
        <v> </v>
      </c>
    </row>
    <row r="89" spans="1:13" s="214" customFormat="1" ht="15">
      <c r="A89" s="215"/>
      <c r="B89" s="217"/>
      <c r="C89" s="218"/>
      <c r="D89" s="219"/>
      <c r="F89" s="220"/>
      <c r="H89" s="221"/>
      <c r="I89" s="222"/>
      <c r="K89" s="223"/>
      <c r="L89" s="223"/>
      <c r="M89" s="224" t="str">
        <f t="shared" si="2"/>
        <v> </v>
      </c>
    </row>
    <row r="90" spans="1:13" s="214" customFormat="1" ht="15">
      <c r="A90" s="215"/>
      <c r="B90" s="217"/>
      <c r="C90" s="218"/>
      <c r="D90" s="219"/>
      <c r="F90" s="220"/>
      <c r="H90" s="221"/>
      <c r="I90" s="222"/>
      <c r="K90" s="223"/>
      <c r="L90" s="223"/>
      <c r="M90" s="224" t="str">
        <f t="shared" si="2"/>
        <v> </v>
      </c>
    </row>
    <row r="91" spans="1:13" s="214" customFormat="1" ht="15">
      <c r="A91" s="215"/>
      <c r="B91" s="217"/>
      <c r="C91" s="218"/>
      <c r="D91" s="219"/>
      <c r="F91" s="220"/>
      <c r="H91" s="221"/>
      <c r="I91" s="222"/>
      <c r="K91" s="223"/>
      <c r="L91" s="223"/>
      <c r="M91" s="224" t="str">
        <f t="shared" si="2"/>
        <v> </v>
      </c>
    </row>
    <row r="92" spans="1:13" s="214" customFormat="1" ht="14.25" customHeight="1">
      <c r="A92" s="215"/>
      <c r="B92" s="217"/>
      <c r="C92" s="218"/>
      <c r="D92" s="219"/>
      <c r="F92" s="220"/>
      <c r="H92" s="221"/>
      <c r="I92" s="222"/>
      <c r="K92" s="223"/>
      <c r="L92" s="223"/>
      <c r="M92" s="224" t="str">
        <f t="shared" si="2"/>
        <v> </v>
      </c>
    </row>
    <row r="93" spans="1:13" s="214" customFormat="1" ht="15">
      <c r="A93" s="215"/>
      <c r="B93" s="217"/>
      <c r="C93" s="218"/>
      <c r="D93" s="219"/>
      <c r="F93" s="220"/>
      <c r="H93" s="221"/>
      <c r="I93" s="222"/>
      <c r="K93" s="223"/>
      <c r="L93" s="223"/>
      <c r="M93" s="224" t="str">
        <f t="shared" si="2"/>
        <v> </v>
      </c>
    </row>
    <row r="94" spans="1:13" s="214" customFormat="1" ht="15">
      <c r="A94" s="215"/>
      <c r="B94" s="217"/>
      <c r="C94" s="218"/>
      <c r="D94" s="219"/>
      <c r="F94" s="220"/>
      <c r="H94" s="221"/>
      <c r="I94" s="222"/>
      <c r="K94" s="223"/>
      <c r="L94" s="223"/>
      <c r="M94" s="224" t="str">
        <f t="shared" si="2"/>
        <v> </v>
      </c>
    </row>
    <row r="95" spans="1:13" s="214" customFormat="1" ht="15">
      <c r="A95" s="215"/>
      <c r="B95" s="217"/>
      <c r="C95" s="218"/>
      <c r="D95" s="219"/>
      <c r="F95" s="220"/>
      <c r="H95" s="221"/>
      <c r="I95" s="222"/>
      <c r="K95" s="223"/>
      <c r="L95" s="223"/>
      <c r="M95" s="224" t="str">
        <f t="shared" si="2"/>
        <v> </v>
      </c>
    </row>
    <row r="96" spans="1:13" s="214" customFormat="1" ht="15">
      <c r="A96" s="215"/>
      <c r="B96" s="217"/>
      <c r="C96" s="218"/>
      <c r="D96" s="219"/>
      <c r="F96" s="220"/>
      <c r="H96" s="221"/>
      <c r="I96" s="222"/>
      <c r="K96" s="223"/>
      <c r="L96" s="223"/>
      <c r="M96" s="224" t="str">
        <f t="shared" si="2"/>
        <v> </v>
      </c>
    </row>
    <row r="97" spans="1:13" s="214" customFormat="1" ht="15">
      <c r="A97" s="215"/>
      <c r="B97" s="217"/>
      <c r="C97" s="218"/>
      <c r="D97" s="219"/>
      <c r="F97" s="220"/>
      <c r="H97" s="221"/>
      <c r="I97" s="222"/>
      <c r="K97" s="223"/>
      <c r="L97" s="223"/>
      <c r="M97" s="224" t="str">
        <f t="shared" si="2"/>
        <v> </v>
      </c>
    </row>
    <row r="98" spans="1:13" s="214" customFormat="1" ht="15">
      <c r="A98" s="215"/>
      <c r="B98" s="217"/>
      <c r="C98" s="218"/>
      <c r="D98" s="219"/>
      <c r="F98" s="220"/>
      <c r="H98" s="221"/>
      <c r="I98" s="222"/>
      <c r="K98" s="223"/>
      <c r="L98" s="223"/>
      <c r="M98" s="224" t="str">
        <f t="shared" si="2"/>
        <v> </v>
      </c>
    </row>
    <row r="99" spans="1:13" s="214" customFormat="1" ht="15">
      <c r="A99" s="215"/>
      <c r="B99" s="217"/>
      <c r="C99" s="218"/>
      <c r="D99" s="219"/>
      <c r="F99" s="220"/>
      <c r="H99" s="221"/>
      <c r="I99" s="222"/>
      <c r="K99" s="223"/>
      <c r="L99" s="223"/>
      <c r="M99" s="224" t="str">
        <f t="shared" si="2"/>
        <v> </v>
      </c>
    </row>
    <row r="100" spans="1:13" s="214" customFormat="1" ht="15">
      <c r="A100" s="215"/>
      <c r="B100" s="217"/>
      <c r="C100" s="218"/>
      <c r="D100" s="219"/>
      <c r="F100" s="220"/>
      <c r="H100" s="221"/>
      <c r="I100" s="222"/>
      <c r="K100" s="223"/>
      <c r="L100" s="223"/>
      <c r="M100" s="224" t="str">
        <f t="shared" si="2"/>
        <v> </v>
      </c>
    </row>
    <row r="101" spans="1:13" s="214" customFormat="1" ht="12" customHeight="1">
      <c r="A101" s="215"/>
      <c r="B101" s="217"/>
      <c r="C101" s="218"/>
      <c r="D101" s="219"/>
      <c r="F101" s="220"/>
      <c r="H101" s="221"/>
      <c r="I101" s="222"/>
      <c r="K101" s="223"/>
      <c r="L101" s="223"/>
      <c r="M101" s="224" t="str">
        <f t="shared" si="2"/>
        <v> </v>
      </c>
    </row>
    <row r="102" spans="1:13" s="214" customFormat="1" ht="15">
      <c r="A102" s="215"/>
      <c r="B102" s="217"/>
      <c r="C102" s="218"/>
      <c r="D102" s="219"/>
      <c r="F102" s="220"/>
      <c r="H102" s="221"/>
      <c r="I102" s="222"/>
      <c r="K102" s="223"/>
      <c r="L102" s="223"/>
      <c r="M102" s="224" t="str">
        <f t="shared" si="2"/>
        <v> </v>
      </c>
    </row>
    <row r="103" spans="1:13" s="214" customFormat="1" ht="15">
      <c r="A103" s="215"/>
      <c r="B103" s="217"/>
      <c r="C103" s="218"/>
      <c r="D103" s="219"/>
      <c r="F103" s="220"/>
      <c r="H103" s="221"/>
      <c r="I103" s="222"/>
      <c r="K103" s="223"/>
      <c r="L103" s="223"/>
      <c r="M103" s="224" t="str">
        <f aca="true" t="shared" si="3" ref="M103:M134">IF(AND(I103&gt;0,K103&gt;0),ROUND(I103*K103,0)," ")</f>
        <v> </v>
      </c>
    </row>
    <row r="104" spans="1:13" s="214" customFormat="1" ht="15">
      <c r="A104" s="215"/>
      <c r="B104" s="217"/>
      <c r="C104" s="218"/>
      <c r="D104" s="219"/>
      <c r="F104" s="220"/>
      <c r="H104" s="221"/>
      <c r="I104" s="222"/>
      <c r="K104" s="223"/>
      <c r="L104" s="223"/>
      <c r="M104" s="224" t="str">
        <f t="shared" si="3"/>
        <v> </v>
      </c>
    </row>
    <row r="105" spans="1:13" s="214" customFormat="1" ht="15">
      <c r="A105" s="215"/>
      <c r="B105" s="217"/>
      <c r="C105" s="218"/>
      <c r="D105" s="219"/>
      <c r="F105" s="220"/>
      <c r="H105" s="221"/>
      <c r="I105" s="222"/>
      <c r="K105" s="223"/>
      <c r="L105" s="223"/>
      <c r="M105" s="224" t="str">
        <f t="shared" si="3"/>
        <v> </v>
      </c>
    </row>
    <row r="106" spans="1:13" s="214" customFormat="1" ht="15">
      <c r="A106" s="215"/>
      <c r="B106" s="217"/>
      <c r="C106" s="218"/>
      <c r="D106" s="219"/>
      <c r="F106" s="220"/>
      <c r="H106" s="221"/>
      <c r="I106" s="222"/>
      <c r="K106" s="223"/>
      <c r="L106" s="223"/>
      <c r="M106" s="224" t="str">
        <f t="shared" si="3"/>
        <v> </v>
      </c>
    </row>
    <row r="107" spans="1:13" s="214" customFormat="1" ht="15">
      <c r="A107" s="215"/>
      <c r="B107" s="217"/>
      <c r="C107" s="218"/>
      <c r="D107" s="219"/>
      <c r="F107" s="220"/>
      <c r="H107" s="221"/>
      <c r="I107" s="222"/>
      <c r="K107" s="223"/>
      <c r="L107" s="223"/>
      <c r="M107" s="224" t="str">
        <f t="shared" si="3"/>
        <v> </v>
      </c>
    </row>
    <row r="108" spans="1:13" s="214" customFormat="1" ht="15">
      <c r="A108" s="215"/>
      <c r="B108" s="217"/>
      <c r="C108" s="218"/>
      <c r="D108" s="219"/>
      <c r="F108" s="220"/>
      <c r="H108" s="221"/>
      <c r="I108" s="222"/>
      <c r="K108" s="223"/>
      <c r="L108" s="223"/>
      <c r="M108" s="224" t="str">
        <f t="shared" si="3"/>
        <v> </v>
      </c>
    </row>
    <row r="109" spans="1:13" s="214" customFormat="1" ht="11.25" customHeight="1">
      <c r="A109" s="215"/>
      <c r="B109" s="217"/>
      <c r="C109" s="218"/>
      <c r="D109" s="219"/>
      <c r="F109" s="220"/>
      <c r="H109" s="221"/>
      <c r="I109" s="222"/>
      <c r="K109" s="223"/>
      <c r="L109" s="223"/>
      <c r="M109" s="224" t="str">
        <f t="shared" si="3"/>
        <v> </v>
      </c>
    </row>
    <row r="110" spans="1:13" s="214" customFormat="1" ht="15">
      <c r="A110" s="215"/>
      <c r="B110" s="217"/>
      <c r="C110" s="218"/>
      <c r="D110" s="219"/>
      <c r="F110" s="220"/>
      <c r="H110" s="221"/>
      <c r="I110" s="222"/>
      <c r="K110" s="223"/>
      <c r="L110" s="223"/>
      <c r="M110" s="224" t="str">
        <f t="shared" si="3"/>
        <v> </v>
      </c>
    </row>
    <row r="111" spans="1:13" s="214" customFormat="1" ht="15">
      <c r="A111" s="215"/>
      <c r="B111" s="217"/>
      <c r="C111" s="218"/>
      <c r="D111" s="219"/>
      <c r="F111" s="220"/>
      <c r="H111" s="221"/>
      <c r="I111" s="222"/>
      <c r="K111" s="223"/>
      <c r="L111" s="223"/>
      <c r="M111" s="224" t="str">
        <f t="shared" si="3"/>
        <v> </v>
      </c>
    </row>
    <row r="112" spans="1:13" s="214" customFormat="1" ht="15">
      <c r="A112" s="215"/>
      <c r="B112" s="217"/>
      <c r="C112" s="218"/>
      <c r="D112" s="219"/>
      <c r="F112" s="220"/>
      <c r="H112" s="221"/>
      <c r="I112" s="222"/>
      <c r="K112" s="223"/>
      <c r="L112" s="223"/>
      <c r="M112" s="224" t="str">
        <f t="shared" si="3"/>
        <v> </v>
      </c>
    </row>
    <row r="113" spans="1:13" s="214" customFormat="1" ht="15">
      <c r="A113" s="215"/>
      <c r="B113" s="217"/>
      <c r="C113" s="218"/>
      <c r="D113" s="219"/>
      <c r="F113" s="220"/>
      <c r="H113" s="221"/>
      <c r="I113" s="222"/>
      <c r="K113" s="223"/>
      <c r="L113" s="223"/>
      <c r="M113" s="224" t="str">
        <f t="shared" si="3"/>
        <v> </v>
      </c>
    </row>
    <row r="114" spans="1:13" s="214" customFormat="1" ht="15">
      <c r="A114" s="215"/>
      <c r="B114" s="217"/>
      <c r="C114" s="218"/>
      <c r="D114" s="219"/>
      <c r="F114" s="220"/>
      <c r="H114" s="221"/>
      <c r="I114" s="222"/>
      <c r="K114" s="223"/>
      <c r="L114" s="223"/>
      <c r="M114" s="224" t="str">
        <f t="shared" si="3"/>
        <v> </v>
      </c>
    </row>
    <row r="115" spans="1:13" s="214" customFormat="1" ht="15">
      <c r="A115" s="215"/>
      <c r="B115" s="217"/>
      <c r="C115" s="218"/>
      <c r="D115" s="219"/>
      <c r="F115" s="220"/>
      <c r="H115" s="221"/>
      <c r="I115" s="222"/>
      <c r="K115" s="223"/>
      <c r="L115" s="223"/>
      <c r="M115" s="224" t="str">
        <f t="shared" si="3"/>
        <v> </v>
      </c>
    </row>
    <row r="116" spans="1:13" s="214" customFormat="1" ht="15">
      <c r="A116" s="215"/>
      <c r="B116" s="217"/>
      <c r="C116" s="218"/>
      <c r="D116" s="219"/>
      <c r="F116" s="220"/>
      <c r="H116" s="221"/>
      <c r="I116" s="222"/>
      <c r="K116" s="223"/>
      <c r="L116" s="223"/>
      <c r="M116" s="224" t="str">
        <f t="shared" si="3"/>
        <v> </v>
      </c>
    </row>
    <row r="117" spans="1:13" s="214" customFormat="1" ht="15">
      <c r="A117" s="215"/>
      <c r="B117" s="217"/>
      <c r="C117" s="218"/>
      <c r="D117" s="219"/>
      <c r="F117" s="220"/>
      <c r="H117" s="221"/>
      <c r="I117" s="222"/>
      <c r="K117" s="223"/>
      <c r="L117" s="223"/>
      <c r="M117" s="224" t="str">
        <f t="shared" si="3"/>
        <v> </v>
      </c>
    </row>
    <row r="118" spans="1:13" s="214" customFormat="1" ht="15">
      <c r="A118" s="215"/>
      <c r="B118" s="217"/>
      <c r="C118" s="218"/>
      <c r="D118" s="219"/>
      <c r="F118" s="220"/>
      <c r="H118" s="221"/>
      <c r="I118" s="222"/>
      <c r="K118" s="223"/>
      <c r="L118" s="223"/>
      <c r="M118" s="224" t="str">
        <f t="shared" si="3"/>
        <v> </v>
      </c>
    </row>
    <row r="119" spans="1:13" s="214" customFormat="1" ht="15">
      <c r="A119" s="215"/>
      <c r="B119" s="217"/>
      <c r="C119" s="218"/>
      <c r="D119" s="219"/>
      <c r="F119" s="220"/>
      <c r="H119" s="221"/>
      <c r="I119" s="222"/>
      <c r="K119" s="223"/>
      <c r="L119" s="223"/>
      <c r="M119" s="224" t="str">
        <f t="shared" si="3"/>
        <v> </v>
      </c>
    </row>
    <row r="120" spans="1:13" s="214" customFormat="1" ht="15">
      <c r="A120" s="215"/>
      <c r="B120" s="217"/>
      <c r="C120" s="218"/>
      <c r="D120" s="219"/>
      <c r="F120" s="220"/>
      <c r="H120" s="221"/>
      <c r="I120" s="222"/>
      <c r="K120" s="223"/>
      <c r="L120" s="223"/>
      <c r="M120" s="224" t="str">
        <f t="shared" si="3"/>
        <v> </v>
      </c>
    </row>
    <row r="121" spans="1:13" s="214" customFormat="1" ht="15">
      <c r="A121" s="215"/>
      <c r="B121" s="217"/>
      <c r="C121" s="218"/>
      <c r="D121" s="219"/>
      <c r="F121" s="220"/>
      <c r="H121" s="221"/>
      <c r="I121" s="222"/>
      <c r="K121" s="223"/>
      <c r="L121" s="223"/>
      <c r="M121" s="224" t="str">
        <f t="shared" si="3"/>
        <v> </v>
      </c>
    </row>
    <row r="122" spans="1:13" s="214" customFormat="1" ht="15">
      <c r="A122" s="215"/>
      <c r="B122" s="217"/>
      <c r="C122" s="218"/>
      <c r="D122" s="219"/>
      <c r="F122" s="220"/>
      <c r="H122" s="221"/>
      <c r="I122" s="222"/>
      <c r="K122" s="223"/>
      <c r="L122" s="223"/>
      <c r="M122" s="224" t="str">
        <f t="shared" si="3"/>
        <v> </v>
      </c>
    </row>
    <row r="123" spans="1:13" s="214" customFormat="1" ht="15">
      <c r="A123" s="215"/>
      <c r="B123" s="217"/>
      <c r="C123" s="218"/>
      <c r="D123" s="219"/>
      <c r="F123" s="220"/>
      <c r="H123" s="221"/>
      <c r="I123" s="222"/>
      <c r="K123" s="223"/>
      <c r="L123" s="223"/>
      <c r="M123" s="224" t="str">
        <f t="shared" si="3"/>
        <v> </v>
      </c>
    </row>
    <row r="124" spans="1:13" s="214" customFormat="1" ht="15">
      <c r="A124" s="215"/>
      <c r="B124" s="217"/>
      <c r="C124" s="218"/>
      <c r="D124" s="219"/>
      <c r="F124" s="220"/>
      <c r="H124" s="221"/>
      <c r="I124" s="222"/>
      <c r="K124" s="223"/>
      <c r="L124" s="223"/>
      <c r="M124" s="224" t="str">
        <f t="shared" si="3"/>
        <v> </v>
      </c>
    </row>
    <row r="125" spans="1:13" s="214" customFormat="1" ht="15">
      <c r="A125" s="215"/>
      <c r="B125" s="217"/>
      <c r="C125" s="218"/>
      <c r="D125" s="219"/>
      <c r="F125" s="220"/>
      <c r="H125" s="221"/>
      <c r="I125" s="222"/>
      <c r="K125" s="223"/>
      <c r="L125" s="223"/>
      <c r="M125" s="224" t="str">
        <f t="shared" si="3"/>
        <v> </v>
      </c>
    </row>
    <row r="126" spans="1:13" s="214" customFormat="1" ht="15">
      <c r="A126" s="215"/>
      <c r="B126" s="217"/>
      <c r="C126" s="218"/>
      <c r="D126" s="219"/>
      <c r="F126" s="220"/>
      <c r="H126" s="221"/>
      <c r="I126" s="222"/>
      <c r="K126" s="223"/>
      <c r="L126" s="223"/>
      <c r="M126" s="224" t="str">
        <f t="shared" si="3"/>
        <v> </v>
      </c>
    </row>
    <row r="127" spans="1:13" s="214" customFormat="1" ht="15">
      <c r="A127" s="215"/>
      <c r="B127" s="217"/>
      <c r="C127" s="218"/>
      <c r="D127" s="219"/>
      <c r="F127" s="220"/>
      <c r="H127" s="221"/>
      <c r="I127" s="222"/>
      <c r="K127" s="223"/>
      <c r="L127" s="223"/>
      <c r="M127" s="224" t="str">
        <f t="shared" si="3"/>
        <v> </v>
      </c>
    </row>
    <row r="128" spans="1:13" s="214" customFormat="1" ht="15">
      <c r="A128" s="215"/>
      <c r="B128" s="217"/>
      <c r="C128" s="218"/>
      <c r="D128" s="219"/>
      <c r="F128" s="220"/>
      <c r="H128" s="221"/>
      <c r="I128" s="222"/>
      <c r="K128" s="223"/>
      <c r="L128" s="223"/>
      <c r="M128" s="224" t="str">
        <f t="shared" si="3"/>
        <v> </v>
      </c>
    </row>
    <row r="129" spans="1:13" s="214" customFormat="1" ht="15">
      <c r="A129" s="215"/>
      <c r="B129" s="217"/>
      <c r="C129" s="218"/>
      <c r="D129" s="219"/>
      <c r="F129" s="220"/>
      <c r="H129" s="221"/>
      <c r="I129" s="222"/>
      <c r="K129" s="223"/>
      <c r="L129" s="223"/>
      <c r="M129" s="224" t="str">
        <f t="shared" si="3"/>
        <v> </v>
      </c>
    </row>
    <row r="130" spans="1:13" s="214" customFormat="1" ht="15">
      <c r="A130" s="215"/>
      <c r="B130" s="217"/>
      <c r="C130" s="218"/>
      <c r="D130" s="219"/>
      <c r="F130" s="220"/>
      <c r="H130" s="221"/>
      <c r="I130" s="222"/>
      <c r="K130" s="223"/>
      <c r="L130" s="223"/>
      <c r="M130" s="224" t="str">
        <f t="shared" si="3"/>
        <v> </v>
      </c>
    </row>
    <row r="131" spans="1:13" s="214" customFormat="1" ht="15">
      <c r="A131" s="215"/>
      <c r="B131" s="217"/>
      <c r="C131" s="218"/>
      <c r="D131" s="219"/>
      <c r="F131" s="220"/>
      <c r="H131" s="221"/>
      <c r="I131" s="222"/>
      <c r="K131" s="223"/>
      <c r="L131" s="223"/>
      <c r="M131" s="224" t="str">
        <f t="shared" si="3"/>
        <v> </v>
      </c>
    </row>
    <row r="132" spans="1:13" s="214" customFormat="1" ht="15">
      <c r="A132" s="215"/>
      <c r="B132" s="217"/>
      <c r="C132" s="218"/>
      <c r="D132" s="219"/>
      <c r="F132" s="220"/>
      <c r="H132" s="221"/>
      <c r="I132" s="222"/>
      <c r="K132" s="223"/>
      <c r="L132" s="223"/>
      <c r="M132" s="224" t="str">
        <f t="shared" si="3"/>
        <v> </v>
      </c>
    </row>
    <row r="133" spans="1:13" s="214" customFormat="1" ht="15">
      <c r="A133" s="215"/>
      <c r="B133" s="217"/>
      <c r="C133" s="218"/>
      <c r="D133" s="219"/>
      <c r="F133" s="220"/>
      <c r="H133" s="221"/>
      <c r="I133" s="222"/>
      <c r="K133" s="223"/>
      <c r="L133" s="223"/>
      <c r="M133" s="224" t="str">
        <f t="shared" si="3"/>
        <v> </v>
      </c>
    </row>
    <row r="134" spans="1:13" s="214" customFormat="1" ht="15">
      <c r="A134" s="215"/>
      <c r="B134" s="217"/>
      <c r="C134" s="218"/>
      <c r="D134" s="219"/>
      <c r="F134" s="220"/>
      <c r="H134" s="221"/>
      <c r="I134" s="222"/>
      <c r="K134" s="223"/>
      <c r="L134" s="223"/>
      <c r="M134" s="224" t="str">
        <f t="shared" si="3"/>
        <v> </v>
      </c>
    </row>
    <row r="135" spans="1:13" s="214" customFormat="1" ht="15">
      <c r="A135" s="215"/>
      <c r="B135" s="217"/>
      <c r="C135" s="218"/>
      <c r="D135" s="219"/>
      <c r="F135" s="220"/>
      <c r="H135" s="221"/>
      <c r="I135" s="222"/>
      <c r="K135" s="223"/>
      <c r="L135" s="223"/>
      <c r="M135" s="224" t="str">
        <f aca="true" t="shared" si="4" ref="M135:M166">IF(AND(I135&gt;0,K135&gt;0),ROUND(I135*K135,0)," ")</f>
        <v> </v>
      </c>
    </row>
    <row r="136" spans="1:13" s="214" customFormat="1" ht="15">
      <c r="A136" s="215"/>
      <c r="B136" s="217"/>
      <c r="C136" s="218"/>
      <c r="D136" s="219"/>
      <c r="F136" s="220"/>
      <c r="H136" s="221"/>
      <c r="I136" s="222"/>
      <c r="K136" s="223"/>
      <c r="L136" s="223"/>
      <c r="M136" s="224" t="str">
        <f t="shared" si="4"/>
        <v> </v>
      </c>
    </row>
    <row r="137" spans="1:13" s="214" customFormat="1" ht="15">
      <c r="A137" s="215"/>
      <c r="B137" s="217"/>
      <c r="C137" s="218"/>
      <c r="D137" s="219"/>
      <c r="F137" s="220"/>
      <c r="H137" s="221"/>
      <c r="I137" s="222"/>
      <c r="K137" s="223"/>
      <c r="L137" s="223"/>
      <c r="M137" s="224" t="str">
        <f t="shared" si="4"/>
        <v> </v>
      </c>
    </row>
    <row r="138" spans="1:13" s="214" customFormat="1" ht="15">
      <c r="A138" s="215"/>
      <c r="B138" s="217"/>
      <c r="C138" s="218"/>
      <c r="D138" s="219"/>
      <c r="F138" s="220"/>
      <c r="H138" s="221"/>
      <c r="I138" s="222"/>
      <c r="K138" s="223"/>
      <c r="L138" s="223"/>
      <c r="M138" s="224" t="str">
        <f t="shared" si="4"/>
        <v> </v>
      </c>
    </row>
    <row r="139" spans="1:13" s="214" customFormat="1" ht="15">
      <c r="A139" s="215"/>
      <c r="B139" s="217"/>
      <c r="C139" s="218"/>
      <c r="D139" s="219"/>
      <c r="F139" s="220"/>
      <c r="H139" s="221"/>
      <c r="I139" s="222"/>
      <c r="K139" s="223"/>
      <c r="L139" s="223"/>
      <c r="M139" s="224" t="str">
        <f t="shared" si="4"/>
        <v> </v>
      </c>
    </row>
    <row r="140" spans="1:13" s="214" customFormat="1" ht="15">
      <c r="A140" s="215"/>
      <c r="B140" s="217"/>
      <c r="C140" s="218"/>
      <c r="D140" s="219"/>
      <c r="F140" s="220"/>
      <c r="H140" s="221"/>
      <c r="I140" s="222"/>
      <c r="K140" s="223"/>
      <c r="L140" s="223"/>
      <c r="M140" s="224" t="str">
        <f t="shared" si="4"/>
        <v> </v>
      </c>
    </row>
    <row r="141" spans="1:13" s="214" customFormat="1" ht="15">
      <c r="A141" s="215"/>
      <c r="B141" s="217"/>
      <c r="C141" s="218"/>
      <c r="D141" s="219"/>
      <c r="F141" s="220"/>
      <c r="H141" s="221"/>
      <c r="I141" s="222"/>
      <c r="K141" s="223"/>
      <c r="L141" s="223"/>
      <c r="M141" s="224" t="str">
        <f t="shared" si="4"/>
        <v> </v>
      </c>
    </row>
    <row r="142" spans="1:13" s="214" customFormat="1" ht="15">
      <c r="A142" s="215"/>
      <c r="B142" s="217"/>
      <c r="C142" s="218"/>
      <c r="D142" s="219"/>
      <c r="F142" s="220"/>
      <c r="H142" s="221"/>
      <c r="I142" s="222"/>
      <c r="K142" s="223"/>
      <c r="L142" s="223"/>
      <c r="M142" s="224" t="str">
        <f t="shared" si="4"/>
        <v> </v>
      </c>
    </row>
    <row r="143" spans="1:13" s="214" customFormat="1" ht="15">
      <c r="A143" s="215"/>
      <c r="B143" s="217"/>
      <c r="C143" s="218"/>
      <c r="D143" s="219"/>
      <c r="F143" s="220"/>
      <c r="H143" s="221"/>
      <c r="I143" s="222"/>
      <c r="K143" s="223"/>
      <c r="L143" s="223"/>
      <c r="M143" s="224" t="str">
        <f t="shared" si="4"/>
        <v> </v>
      </c>
    </row>
    <row r="144" spans="1:13" s="214" customFormat="1" ht="15">
      <c r="A144" s="215"/>
      <c r="B144" s="217"/>
      <c r="C144" s="218"/>
      <c r="D144" s="219"/>
      <c r="F144" s="220"/>
      <c r="H144" s="221"/>
      <c r="I144" s="222"/>
      <c r="K144" s="223"/>
      <c r="L144" s="223"/>
      <c r="M144" s="224" t="str">
        <f t="shared" si="4"/>
        <v> </v>
      </c>
    </row>
    <row r="145" spans="1:13" s="214" customFormat="1" ht="15">
      <c r="A145" s="215"/>
      <c r="B145" s="217"/>
      <c r="C145" s="218"/>
      <c r="D145" s="219"/>
      <c r="F145" s="220"/>
      <c r="H145" s="221"/>
      <c r="I145" s="222"/>
      <c r="K145" s="223"/>
      <c r="L145" s="223"/>
      <c r="M145" s="224" t="str">
        <f t="shared" si="4"/>
        <v> </v>
      </c>
    </row>
    <row r="146" spans="1:13" s="214" customFormat="1" ht="15">
      <c r="A146" s="215"/>
      <c r="B146" s="217"/>
      <c r="C146" s="218"/>
      <c r="D146" s="219"/>
      <c r="F146" s="220"/>
      <c r="H146" s="221"/>
      <c r="I146" s="222"/>
      <c r="K146" s="223"/>
      <c r="L146" s="223"/>
      <c r="M146" s="224" t="str">
        <f t="shared" si="4"/>
        <v> </v>
      </c>
    </row>
    <row r="147" spans="1:13" s="214" customFormat="1" ht="15">
      <c r="A147" s="215"/>
      <c r="B147" s="217"/>
      <c r="C147" s="218"/>
      <c r="D147" s="219"/>
      <c r="F147" s="220"/>
      <c r="H147" s="221"/>
      <c r="I147" s="222"/>
      <c r="K147" s="223"/>
      <c r="L147" s="223"/>
      <c r="M147" s="224" t="str">
        <f t="shared" si="4"/>
        <v> </v>
      </c>
    </row>
    <row r="148" spans="1:13" s="214" customFormat="1" ht="15">
      <c r="A148" s="215"/>
      <c r="B148" s="217"/>
      <c r="C148" s="218"/>
      <c r="D148" s="219"/>
      <c r="F148" s="220"/>
      <c r="H148" s="221"/>
      <c r="I148" s="222"/>
      <c r="K148" s="223"/>
      <c r="L148" s="223"/>
      <c r="M148" s="224" t="str">
        <f t="shared" si="4"/>
        <v> </v>
      </c>
    </row>
    <row r="149" spans="1:13" s="214" customFormat="1" ht="15">
      <c r="A149" s="215"/>
      <c r="B149" s="217"/>
      <c r="C149" s="218"/>
      <c r="D149" s="219"/>
      <c r="F149" s="220"/>
      <c r="H149" s="221"/>
      <c r="I149" s="222"/>
      <c r="K149" s="223"/>
      <c r="L149" s="223"/>
      <c r="M149" s="224" t="str">
        <f t="shared" si="4"/>
        <v> </v>
      </c>
    </row>
    <row r="150" spans="1:13" s="214" customFormat="1" ht="15">
      <c r="A150" s="215"/>
      <c r="B150" s="217"/>
      <c r="C150" s="218"/>
      <c r="D150" s="219"/>
      <c r="F150" s="220"/>
      <c r="H150" s="221"/>
      <c r="I150" s="222"/>
      <c r="K150" s="223"/>
      <c r="L150" s="223"/>
      <c r="M150" s="224" t="str">
        <f t="shared" si="4"/>
        <v> </v>
      </c>
    </row>
    <row r="151" spans="1:13" s="214" customFormat="1" ht="15">
      <c r="A151" s="215"/>
      <c r="B151" s="217"/>
      <c r="C151" s="218"/>
      <c r="D151" s="219"/>
      <c r="F151" s="220"/>
      <c r="H151" s="221"/>
      <c r="I151" s="222"/>
      <c r="K151" s="223"/>
      <c r="L151" s="223"/>
      <c r="M151" s="224" t="str">
        <f t="shared" si="4"/>
        <v> </v>
      </c>
    </row>
    <row r="152" spans="1:13" s="214" customFormat="1" ht="15">
      <c r="A152" s="215"/>
      <c r="B152" s="217"/>
      <c r="C152" s="218"/>
      <c r="D152" s="219"/>
      <c r="F152" s="220"/>
      <c r="H152" s="221"/>
      <c r="I152" s="222"/>
      <c r="K152" s="223"/>
      <c r="L152" s="223"/>
      <c r="M152" s="224" t="str">
        <f t="shared" si="4"/>
        <v> </v>
      </c>
    </row>
    <row r="153" spans="1:13" s="214" customFormat="1" ht="15">
      <c r="A153" s="215"/>
      <c r="B153" s="217"/>
      <c r="C153" s="218"/>
      <c r="D153" s="219"/>
      <c r="F153" s="220"/>
      <c r="H153" s="221"/>
      <c r="I153" s="222"/>
      <c r="K153" s="223"/>
      <c r="L153" s="223"/>
      <c r="M153" s="224" t="str">
        <f t="shared" si="4"/>
        <v> </v>
      </c>
    </row>
    <row r="154" spans="1:13" s="214" customFormat="1" ht="15">
      <c r="A154" s="215"/>
      <c r="B154" s="217"/>
      <c r="C154" s="218"/>
      <c r="D154" s="219"/>
      <c r="F154" s="220"/>
      <c r="H154" s="221"/>
      <c r="I154" s="222"/>
      <c r="K154" s="223"/>
      <c r="L154" s="223"/>
      <c r="M154" s="224" t="str">
        <f t="shared" si="4"/>
        <v> </v>
      </c>
    </row>
    <row r="155" spans="1:13" s="214" customFormat="1" ht="15">
      <c r="A155" s="215"/>
      <c r="B155" s="217"/>
      <c r="C155" s="218"/>
      <c r="D155" s="219"/>
      <c r="F155" s="220"/>
      <c r="H155" s="221"/>
      <c r="I155" s="222"/>
      <c r="K155" s="223"/>
      <c r="L155" s="223"/>
      <c r="M155" s="224" t="str">
        <f t="shared" si="4"/>
        <v> </v>
      </c>
    </row>
    <row r="156" spans="1:13" s="214" customFormat="1" ht="15">
      <c r="A156" s="215"/>
      <c r="B156" s="217"/>
      <c r="C156" s="218"/>
      <c r="D156" s="219"/>
      <c r="F156" s="220"/>
      <c r="H156" s="221"/>
      <c r="I156" s="222"/>
      <c r="K156" s="223"/>
      <c r="L156" s="223"/>
      <c r="M156" s="224" t="str">
        <f t="shared" si="4"/>
        <v> </v>
      </c>
    </row>
    <row r="157" spans="1:13" s="214" customFormat="1" ht="15">
      <c r="A157" s="215"/>
      <c r="B157" s="217"/>
      <c r="C157" s="218"/>
      <c r="D157" s="219"/>
      <c r="F157" s="220"/>
      <c r="H157" s="221"/>
      <c r="I157" s="222"/>
      <c r="K157" s="223"/>
      <c r="L157" s="223"/>
      <c r="M157" s="224" t="str">
        <f t="shared" si="4"/>
        <v> </v>
      </c>
    </row>
    <row r="158" spans="1:13" s="214" customFormat="1" ht="15">
      <c r="A158" s="215"/>
      <c r="B158" s="217"/>
      <c r="C158" s="218"/>
      <c r="D158" s="219"/>
      <c r="F158" s="220"/>
      <c r="H158" s="221"/>
      <c r="I158" s="222"/>
      <c r="K158" s="223"/>
      <c r="L158" s="223"/>
      <c r="M158" s="224" t="str">
        <f t="shared" si="4"/>
        <v> </v>
      </c>
    </row>
    <row r="159" spans="1:13" s="214" customFormat="1" ht="15">
      <c r="A159" s="215"/>
      <c r="B159" s="217"/>
      <c r="C159" s="218"/>
      <c r="D159" s="219"/>
      <c r="F159" s="220"/>
      <c r="H159" s="221"/>
      <c r="I159" s="222"/>
      <c r="K159" s="223"/>
      <c r="L159" s="223"/>
      <c r="M159" s="224" t="str">
        <f t="shared" si="4"/>
        <v> </v>
      </c>
    </row>
    <row r="160" spans="1:13" s="214" customFormat="1" ht="15">
      <c r="A160" s="215"/>
      <c r="B160" s="217"/>
      <c r="C160" s="218"/>
      <c r="D160" s="219"/>
      <c r="F160" s="220"/>
      <c r="H160" s="221"/>
      <c r="I160" s="222"/>
      <c r="K160" s="223"/>
      <c r="L160" s="223"/>
      <c r="M160" s="224" t="str">
        <f t="shared" si="4"/>
        <v> </v>
      </c>
    </row>
    <row r="161" spans="1:13" s="214" customFormat="1" ht="15">
      <c r="A161" s="215"/>
      <c r="B161" s="217"/>
      <c r="C161" s="218"/>
      <c r="D161" s="219"/>
      <c r="F161" s="220"/>
      <c r="H161" s="221"/>
      <c r="I161" s="222"/>
      <c r="K161" s="223"/>
      <c r="L161" s="223"/>
      <c r="M161" s="224" t="str">
        <f t="shared" si="4"/>
        <v> </v>
      </c>
    </row>
    <row r="162" spans="1:13" s="214" customFormat="1" ht="15">
      <c r="A162" s="215"/>
      <c r="B162" s="217"/>
      <c r="C162" s="218"/>
      <c r="D162" s="219"/>
      <c r="F162" s="220"/>
      <c r="H162" s="221"/>
      <c r="I162" s="222"/>
      <c r="K162" s="223"/>
      <c r="L162" s="223"/>
      <c r="M162" s="224" t="str">
        <f t="shared" si="4"/>
        <v> </v>
      </c>
    </row>
    <row r="163" spans="1:13" s="214" customFormat="1" ht="15">
      <c r="A163" s="215"/>
      <c r="B163" s="217"/>
      <c r="C163" s="218"/>
      <c r="D163" s="219"/>
      <c r="F163" s="220"/>
      <c r="H163" s="221"/>
      <c r="I163" s="222"/>
      <c r="K163" s="223"/>
      <c r="L163" s="223"/>
      <c r="M163" s="224" t="str">
        <f t="shared" si="4"/>
        <v> </v>
      </c>
    </row>
    <row r="164" spans="1:13" s="214" customFormat="1" ht="15">
      <c r="A164" s="215"/>
      <c r="B164" s="217"/>
      <c r="C164" s="218"/>
      <c r="D164" s="219"/>
      <c r="F164" s="220"/>
      <c r="H164" s="221"/>
      <c r="I164" s="222"/>
      <c r="K164" s="223"/>
      <c r="L164" s="223"/>
      <c r="M164" s="224" t="str">
        <f t="shared" si="4"/>
        <v> </v>
      </c>
    </row>
    <row r="165" spans="1:13" s="214" customFormat="1" ht="15">
      <c r="A165" s="215"/>
      <c r="B165" s="217"/>
      <c r="C165" s="218"/>
      <c r="D165" s="219"/>
      <c r="F165" s="220"/>
      <c r="H165" s="221"/>
      <c r="I165" s="222"/>
      <c r="K165" s="223"/>
      <c r="L165" s="223"/>
      <c r="M165" s="224" t="str">
        <f t="shared" si="4"/>
        <v> </v>
      </c>
    </row>
    <row r="166" spans="1:13" s="214" customFormat="1" ht="15">
      <c r="A166" s="215"/>
      <c r="B166" s="217"/>
      <c r="C166" s="218"/>
      <c r="D166" s="219"/>
      <c r="F166" s="220"/>
      <c r="H166" s="221"/>
      <c r="I166" s="222"/>
      <c r="K166" s="223"/>
      <c r="L166" s="223"/>
      <c r="M166" s="224" t="str">
        <f t="shared" si="4"/>
        <v> </v>
      </c>
    </row>
    <row r="167" spans="1:13" s="214" customFormat="1" ht="15">
      <c r="A167" s="215"/>
      <c r="B167" s="217"/>
      <c r="C167" s="218"/>
      <c r="D167" s="219"/>
      <c r="F167" s="220"/>
      <c r="H167" s="221"/>
      <c r="I167" s="222"/>
      <c r="K167" s="223"/>
      <c r="L167" s="223"/>
      <c r="M167" s="224" t="str">
        <f aca="true" t="shared" si="5" ref="M167:M172">IF(AND(I167&gt;0,K167&gt;0),ROUND(I167*K167,0)," ")</f>
        <v> </v>
      </c>
    </row>
    <row r="168" spans="1:13" s="214" customFormat="1" ht="15">
      <c r="A168" s="215"/>
      <c r="B168" s="217"/>
      <c r="C168" s="218"/>
      <c r="D168" s="219"/>
      <c r="F168" s="220"/>
      <c r="H168" s="221"/>
      <c r="I168" s="222"/>
      <c r="K168" s="223"/>
      <c r="L168" s="223"/>
      <c r="M168" s="224" t="str">
        <f t="shared" si="5"/>
        <v> </v>
      </c>
    </row>
    <row r="169" spans="1:13" s="214" customFormat="1" ht="15">
      <c r="A169" s="215"/>
      <c r="B169" s="217"/>
      <c r="C169" s="218"/>
      <c r="D169" s="219"/>
      <c r="F169" s="220"/>
      <c r="H169" s="221"/>
      <c r="I169" s="222"/>
      <c r="K169" s="223"/>
      <c r="L169" s="223"/>
      <c r="M169" s="224" t="str">
        <f t="shared" si="5"/>
        <v> </v>
      </c>
    </row>
    <row r="170" spans="1:13" s="214" customFormat="1" ht="15">
      <c r="A170" s="215"/>
      <c r="B170" s="217"/>
      <c r="C170" s="218"/>
      <c r="D170" s="219"/>
      <c r="F170" s="220"/>
      <c r="H170" s="221"/>
      <c r="I170" s="222"/>
      <c r="K170" s="223"/>
      <c r="L170" s="223"/>
      <c r="M170" s="224" t="str">
        <f t="shared" si="5"/>
        <v> </v>
      </c>
    </row>
    <row r="171" spans="1:13" s="214" customFormat="1" ht="15">
      <c r="A171" s="215"/>
      <c r="B171" s="217"/>
      <c r="C171" s="218"/>
      <c r="D171" s="219"/>
      <c r="F171" s="220"/>
      <c r="H171" s="221"/>
      <c r="I171" s="222"/>
      <c r="K171" s="223"/>
      <c r="L171" s="223"/>
      <c r="M171" s="224" t="str">
        <f t="shared" si="5"/>
        <v> </v>
      </c>
    </row>
    <row r="172" spans="1:13" s="214" customFormat="1" ht="15">
      <c r="A172" s="215"/>
      <c r="B172" s="217"/>
      <c r="C172" s="218"/>
      <c r="D172" s="219"/>
      <c r="F172" s="220"/>
      <c r="H172" s="221"/>
      <c r="I172" s="222"/>
      <c r="K172" s="223"/>
      <c r="L172" s="223"/>
      <c r="M172" s="224" t="str">
        <f t="shared" si="5"/>
        <v> </v>
      </c>
    </row>
    <row r="173" spans="1:13" s="214" customFormat="1" ht="15">
      <c r="A173" s="215"/>
      <c r="B173" s="217"/>
      <c r="C173" s="218"/>
      <c r="D173" s="219"/>
      <c r="F173" s="220"/>
      <c r="H173" s="221"/>
      <c r="I173" s="222"/>
      <c r="K173" s="223"/>
      <c r="L173" s="223"/>
      <c r="M173" s="224" t="str">
        <f aca="true" t="shared" si="6" ref="M173:M236">IF(AND(I173&gt;0,K173&gt;0),ROUND(I173*K173,0)," ")</f>
        <v> </v>
      </c>
    </row>
    <row r="174" spans="1:13" s="214" customFormat="1" ht="15">
      <c r="A174" s="215"/>
      <c r="B174" s="217"/>
      <c r="C174" s="218"/>
      <c r="D174" s="219"/>
      <c r="F174" s="220"/>
      <c r="H174" s="221"/>
      <c r="I174" s="222"/>
      <c r="K174" s="223"/>
      <c r="L174" s="223"/>
      <c r="M174" s="224" t="str">
        <f t="shared" si="6"/>
        <v> </v>
      </c>
    </row>
    <row r="175" spans="1:13" s="214" customFormat="1" ht="15">
      <c r="A175" s="215"/>
      <c r="B175" s="217"/>
      <c r="C175" s="218"/>
      <c r="D175" s="219"/>
      <c r="F175" s="220"/>
      <c r="H175" s="221"/>
      <c r="I175" s="222"/>
      <c r="K175" s="223"/>
      <c r="L175" s="223"/>
      <c r="M175" s="224" t="str">
        <f t="shared" si="6"/>
        <v> </v>
      </c>
    </row>
    <row r="176" spans="1:13" s="214" customFormat="1" ht="15">
      <c r="A176" s="215"/>
      <c r="B176" s="217"/>
      <c r="C176" s="218"/>
      <c r="D176" s="219"/>
      <c r="F176" s="220"/>
      <c r="H176" s="221"/>
      <c r="I176" s="222"/>
      <c r="K176" s="223"/>
      <c r="L176" s="223"/>
      <c r="M176" s="224" t="str">
        <f t="shared" si="6"/>
        <v> </v>
      </c>
    </row>
    <row r="177" spans="1:13" s="214" customFormat="1" ht="15">
      <c r="A177" s="215"/>
      <c r="B177" s="217"/>
      <c r="C177" s="218"/>
      <c r="D177" s="219"/>
      <c r="F177" s="220"/>
      <c r="H177" s="221"/>
      <c r="I177" s="222"/>
      <c r="K177" s="223"/>
      <c r="L177" s="223"/>
      <c r="M177" s="224" t="str">
        <f t="shared" si="6"/>
        <v> </v>
      </c>
    </row>
    <row r="178" spans="1:13" s="214" customFormat="1" ht="15">
      <c r="A178" s="215"/>
      <c r="B178" s="217"/>
      <c r="C178" s="218"/>
      <c r="D178" s="219"/>
      <c r="F178" s="220"/>
      <c r="H178" s="221"/>
      <c r="I178" s="222"/>
      <c r="K178" s="223"/>
      <c r="L178" s="223"/>
      <c r="M178" s="224" t="str">
        <f t="shared" si="6"/>
        <v> </v>
      </c>
    </row>
    <row r="179" spans="1:13" s="214" customFormat="1" ht="15">
      <c r="A179" s="215"/>
      <c r="B179" s="217"/>
      <c r="C179" s="218"/>
      <c r="D179" s="219"/>
      <c r="F179" s="220"/>
      <c r="H179" s="221"/>
      <c r="I179" s="222"/>
      <c r="K179" s="223"/>
      <c r="L179" s="223"/>
      <c r="M179" s="224" t="str">
        <f t="shared" si="6"/>
        <v> </v>
      </c>
    </row>
    <row r="180" spans="1:13" s="214" customFormat="1" ht="15">
      <c r="A180" s="215"/>
      <c r="B180" s="217"/>
      <c r="C180" s="218"/>
      <c r="D180" s="219"/>
      <c r="F180" s="220"/>
      <c r="H180" s="221"/>
      <c r="I180" s="222"/>
      <c r="K180" s="223"/>
      <c r="L180" s="223"/>
      <c r="M180" s="224" t="str">
        <f t="shared" si="6"/>
        <v> </v>
      </c>
    </row>
    <row r="181" spans="1:13" s="214" customFormat="1" ht="15">
      <c r="A181" s="215"/>
      <c r="B181" s="217"/>
      <c r="C181" s="218"/>
      <c r="D181" s="219"/>
      <c r="F181" s="220"/>
      <c r="H181" s="221"/>
      <c r="I181" s="222"/>
      <c r="K181" s="223"/>
      <c r="L181" s="223"/>
      <c r="M181" s="224" t="str">
        <f t="shared" si="6"/>
        <v> </v>
      </c>
    </row>
    <row r="182" spans="1:13" s="214" customFormat="1" ht="15">
      <c r="A182" s="215"/>
      <c r="B182" s="217"/>
      <c r="C182" s="218"/>
      <c r="D182" s="219"/>
      <c r="F182" s="220"/>
      <c r="H182" s="221"/>
      <c r="I182" s="222"/>
      <c r="K182" s="223"/>
      <c r="L182" s="223"/>
      <c r="M182" s="224" t="str">
        <f t="shared" si="6"/>
        <v> </v>
      </c>
    </row>
    <row r="183" spans="1:13" s="214" customFormat="1" ht="15">
      <c r="A183" s="215"/>
      <c r="B183" s="217"/>
      <c r="C183" s="218"/>
      <c r="D183" s="219"/>
      <c r="F183" s="220"/>
      <c r="H183" s="221"/>
      <c r="I183" s="222"/>
      <c r="K183" s="223"/>
      <c r="L183" s="223"/>
      <c r="M183" s="224" t="str">
        <f t="shared" si="6"/>
        <v> </v>
      </c>
    </row>
    <row r="184" spans="1:13" s="214" customFormat="1" ht="15">
      <c r="A184" s="215"/>
      <c r="B184" s="217"/>
      <c r="C184" s="218"/>
      <c r="D184" s="219"/>
      <c r="F184" s="220"/>
      <c r="H184" s="221"/>
      <c r="I184" s="222"/>
      <c r="K184" s="223"/>
      <c r="L184" s="223"/>
      <c r="M184" s="224" t="str">
        <f t="shared" si="6"/>
        <v> </v>
      </c>
    </row>
    <row r="185" spans="1:13" s="214" customFormat="1" ht="15">
      <c r="A185" s="215"/>
      <c r="B185" s="217"/>
      <c r="C185" s="218"/>
      <c r="D185" s="219"/>
      <c r="F185" s="220"/>
      <c r="H185" s="221"/>
      <c r="I185" s="222"/>
      <c r="K185" s="223"/>
      <c r="L185" s="223"/>
      <c r="M185" s="224" t="str">
        <f t="shared" si="6"/>
        <v> </v>
      </c>
    </row>
    <row r="186" spans="1:13" s="214" customFormat="1" ht="15">
      <c r="A186" s="215"/>
      <c r="B186" s="217"/>
      <c r="C186" s="218"/>
      <c r="D186" s="219"/>
      <c r="F186" s="220"/>
      <c r="H186" s="221"/>
      <c r="I186" s="222"/>
      <c r="K186" s="223"/>
      <c r="L186" s="223"/>
      <c r="M186" s="224" t="str">
        <f t="shared" si="6"/>
        <v> </v>
      </c>
    </row>
    <row r="187" spans="1:13" s="214" customFormat="1" ht="15">
      <c r="A187" s="215"/>
      <c r="B187" s="217"/>
      <c r="C187" s="218"/>
      <c r="D187" s="219"/>
      <c r="F187" s="220"/>
      <c r="H187" s="221"/>
      <c r="I187" s="222"/>
      <c r="K187" s="223"/>
      <c r="L187" s="223"/>
      <c r="M187" s="224" t="str">
        <f t="shared" si="6"/>
        <v> </v>
      </c>
    </row>
    <row r="188" spans="1:13" s="214" customFormat="1" ht="15">
      <c r="A188" s="215"/>
      <c r="B188" s="217"/>
      <c r="C188" s="218"/>
      <c r="D188" s="219"/>
      <c r="F188" s="220"/>
      <c r="H188" s="221"/>
      <c r="I188" s="222"/>
      <c r="K188" s="223"/>
      <c r="L188" s="223"/>
      <c r="M188" s="224" t="str">
        <f t="shared" si="6"/>
        <v> </v>
      </c>
    </row>
    <row r="189" spans="1:13" s="214" customFormat="1" ht="15">
      <c r="A189" s="215"/>
      <c r="B189" s="217"/>
      <c r="C189" s="218"/>
      <c r="D189" s="219"/>
      <c r="F189" s="220"/>
      <c r="H189" s="221"/>
      <c r="I189" s="222"/>
      <c r="K189" s="223"/>
      <c r="L189" s="223"/>
      <c r="M189" s="224" t="str">
        <f t="shared" si="6"/>
        <v> </v>
      </c>
    </row>
    <row r="190" spans="1:13" s="214" customFormat="1" ht="15">
      <c r="A190" s="215"/>
      <c r="B190" s="217"/>
      <c r="C190" s="218"/>
      <c r="D190" s="219"/>
      <c r="F190" s="220"/>
      <c r="H190" s="221"/>
      <c r="I190" s="222"/>
      <c r="K190" s="223"/>
      <c r="L190" s="223"/>
      <c r="M190" s="224" t="str">
        <f t="shared" si="6"/>
        <v> </v>
      </c>
    </row>
    <row r="191" spans="1:13" s="214" customFormat="1" ht="15">
      <c r="A191" s="215"/>
      <c r="B191" s="217"/>
      <c r="C191" s="218"/>
      <c r="D191" s="219"/>
      <c r="F191" s="220"/>
      <c r="H191" s="221"/>
      <c r="I191" s="222"/>
      <c r="K191" s="223"/>
      <c r="L191" s="223"/>
      <c r="M191" s="224" t="str">
        <f t="shared" si="6"/>
        <v> </v>
      </c>
    </row>
    <row r="192" spans="1:13" s="214" customFormat="1" ht="15">
      <c r="A192" s="215"/>
      <c r="B192" s="217"/>
      <c r="C192" s="218"/>
      <c r="D192" s="219"/>
      <c r="F192" s="220"/>
      <c r="H192" s="221"/>
      <c r="I192" s="222"/>
      <c r="K192" s="223"/>
      <c r="L192" s="223"/>
      <c r="M192" s="224" t="str">
        <f t="shared" si="6"/>
        <v> </v>
      </c>
    </row>
    <row r="193" spans="1:13" s="214" customFormat="1" ht="15">
      <c r="A193" s="215"/>
      <c r="B193" s="217"/>
      <c r="C193" s="218"/>
      <c r="D193" s="219"/>
      <c r="F193" s="220"/>
      <c r="H193" s="221"/>
      <c r="I193" s="222"/>
      <c r="K193" s="223"/>
      <c r="L193" s="223"/>
      <c r="M193" s="224" t="str">
        <f t="shared" si="6"/>
        <v> </v>
      </c>
    </row>
    <row r="194" spans="1:13" s="214" customFormat="1" ht="15">
      <c r="A194" s="215"/>
      <c r="B194" s="217"/>
      <c r="C194" s="218"/>
      <c r="D194" s="219"/>
      <c r="F194" s="220"/>
      <c r="H194" s="221"/>
      <c r="I194" s="222"/>
      <c r="K194" s="223"/>
      <c r="L194" s="223"/>
      <c r="M194" s="224" t="str">
        <f t="shared" si="6"/>
        <v> </v>
      </c>
    </row>
    <row r="195" spans="1:13" s="214" customFormat="1" ht="15">
      <c r="A195" s="215"/>
      <c r="B195" s="217"/>
      <c r="C195" s="218"/>
      <c r="D195" s="219"/>
      <c r="F195" s="220"/>
      <c r="H195" s="221"/>
      <c r="I195" s="222"/>
      <c r="K195" s="223"/>
      <c r="L195" s="223"/>
      <c r="M195" s="224" t="str">
        <f t="shared" si="6"/>
        <v> </v>
      </c>
    </row>
    <row r="196" spans="1:13" s="214" customFormat="1" ht="15">
      <c r="A196" s="215"/>
      <c r="B196" s="217"/>
      <c r="C196" s="218"/>
      <c r="D196" s="219"/>
      <c r="F196" s="220"/>
      <c r="H196" s="221"/>
      <c r="I196" s="222"/>
      <c r="K196" s="223"/>
      <c r="L196" s="223"/>
      <c r="M196" s="224" t="str">
        <f t="shared" si="6"/>
        <v> </v>
      </c>
    </row>
    <row r="197" spans="1:13" s="214" customFormat="1" ht="15">
      <c r="A197" s="215"/>
      <c r="B197" s="217"/>
      <c r="C197" s="218"/>
      <c r="D197" s="219"/>
      <c r="F197" s="220"/>
      <c r="H197" s="221"/>
      <c r="I197" s="222"/>
      <c r="K197" s="223"/>
      <c r="L197" s="223"/>
      <c r="M197" s="224" t="str">
        <f t="shared" si="6"/>
        <v> </v>
      </c>
    </row>
    <row r="198" spans="1:13" s="214" customFormat="1" ht="15">
      <c r="A198" s="215"/>
      <c r="B198" s="217"/>
      <c r="C198" s="218"/>
      <c r="D198" s="219"/>
      <c r="F198" s="220"/>
      <c r="H198" s="221"/>
      <c r="I198" s="222"/>
      <c r="K198" s="223"/>
      <c r="L198" s="223"/>
      <c r="M198" s="224" t="str">
        <f t="shared" si="6"/>
        <v> </v>
      </c>
    </row>
    <row r="199" spans="1:13" s="214" customFormat="1" ht="15">
      <c r="A199" s="215"/>
      <c r="B199" s="217"/>
      <c r="C199" s="218"/>
      <c r="D199" s="219"/>
      <c r="F199" s="220"/>
      <c r="H199" s="221"/>
      <c r="I199" s="222"/>
      <c r="K199" s="223"/>
      <c r="L199" s="223"/>
      <c r="M199" s="224" t="str">
        <f t="shared" si="6"/>
        <v> </v>
      </c>
    </row>
    <row r="200" spans="1:13" s="214" customFormat="1" ht="15">
      <c r="A200" s="215"/>
      <c r="B200" s="217"/>
      <c r="C200" s="218"/>
      <c r="D200" s="219"/>
      <c r="F200" s="220"/>
      <c r="H200" s="221"/>
      <c r="I200" s="222"/>
      <c r="K200" s="223"/>
      <c r="L200" s="223"/>
      <c r="M200" s="224" t="str">
        <f t="shared" si="6"/>
        <v> </v>
      </c>
    </row>
    <row r="201" spans="1:13" s="214" customFormat="1" ht="15">
      <c r="A201" s="215"/>
      <c r="B201" s="217"/>
      <c r="C201" s="218"/>
      <c r="D201" s="219"/>
      <c r="F201" s="220"/>
      <c r="H201" s="221"/>
      <c r="I201" s="222"/>
      <c r="K201" s="223"/>
      <c r="L201" s="223"/>
      <c r="M201" s="224" t="str">
        <f t="shared" si="6"/>
        <v> </v>
      </c>
    </row>
    <row r="202" spans="1:13" s="214" customFormat="1" ht="15">
      <c r="A202" s="215"/>
      <c r="B202" s="217"/>
      <c r="C202" s="218"/>
      <c r="D202" s="219"/>
      <c r="F202" s="220"/>
      <c r="H202" s="221"/>
      <c r="I202" s="222"/>
      <c r="K202" s="223"/>
      <c r="L202" s="223"/>
      <c r="M202" s="224" t="str">
        <f t="shared" si="6"/>
        <v> </v>
      </c>
    </row>
    <row r="203" spans="1:13" s="214" customFormat="1" ht="15">
      <c r="A203" s="215"/>
      <c r="B203" s="217"/>
      <c r="C203" s="218"/>
      <c r="D203" s="219"/>
      <c r="F203" s="220"/>
      <c r="H203" s="221"/>
      <c r="I203" s="222"/>
      <c r="K203" s="223"/>
      <c r="L203" s="223"/>
      <c r="M203" s="224" t="str">
        <f t="shared" si="6"/>
        <v> </v>
      </c>
    </row>
    <row r="204" spans="1:13" s="214" customFormat="1" ht="15">
      <c r="A204" s="215"/>
      <c r="B204" s="217"/>
      <c r="C204" s="218"/>
      <c r="D204" s="219"/>
      <c r="F204" s="220"/>
      <c r="H204" s="221"/>
      <c r="I204" s="222"/>
      <c r="K204" s="223"/>
      <c r="L204" s="223"/>
      <c r="M204" s="224" t="str">
        <f t="shared" si="6"/>
        <v> </v>
      </c>
    </row>
    <row r="205" spans="1:13" s="214" customFormat="1" ht="15">
      <c r="A205" s="215"/>
      <c r="B205" s="217"/>
      <c r="C205" s="218"/>
      <c r="D205" s="219"/>
      <c r="F205" s="220"/>
      <c r="H205" s="221"/>
      <c r="I205" s="222"/>
      <c r="K205" s="223"/>
      <c r="L205" s="223"/>
      <c r="M205" s="224" t="str">
        <f t="shared" si="6"/>
        <v> </v>
      </c>
    </row>
    <row r="206" spans="1:13" s="214" customFormat="1" ht="15">
      <c r="A206" s="215"/>
      <c r="B206" s="217"/>
      <c r="C206" s="218"/>
      <c r="D206" s="219"/>
      <c r="F206" s="220"/>
      <c r="H206" s="221"/>
      <c r="I206" s="222"/>
      <c r="K206" s="223"/>
      <c r="L206" s="223"/>
      <c r="M206" s="224" t="str">
        <f t="shared" si="6"/>
        <v> </v>
      </c>
    </row>
    <row r="207" spans="1:13" s="214" customFormat="1" ht="15">
      <c r="A207" s="215"/>
      <c r="B207" s="217"/>
      <c r="C207" s="218"/>
      <c r="D207" s="219"/>
      <c r="F207" s="220"/>
      <c r="H207" s="221"/>
      <c r="I207" s="222"/>
      <c r="K207" s="223"/>
      <c r="L207" s="223"/>
      <c r="M207" s="224" t="str">
        <f t="shared" si="6"/>
        <v> </v>
      </c>
    </row>
    <row r="208" spans="1:13" s="214" customFormat="1" ht="15">
      <c r="A208" s="215"/>
      <c r="B208" s="217"/>
      <c r="C208" s="218"/>
      <c r="D208" s="219"/>
      <c r="F208" s="220"/>
      <c r="H208" s="221"/>
      <c r="I208" s="222"/>
      <c r="K208" s="223"/>
      <c r="L208" s="223"/>
      <c r="M208" s="224" t="str">
        <f t="shared" si="6"/>
        <v> </v>
      </c>
    </row>
    <row r="209" spans="1:13" s="214" customFormat="1" ht="15">
      <c r="A209" s="215"/>
      <c r="B209" s="217"/>
      <c r="C209" s="218"/>
      <c r="D209" s="219"/>
      <c r="F209" s="220"/>
      <c r="H209" s="221"/>
      <c r="I209" s="222"/>
      <c r="K209" s="223"/>
      <c r="L209" s="223"/>
      <c r="M209" s="224" t="str">
        <f t="shared" si="6"/>
        <v> </v>
      </c>
    </row>
    <row r="210" spans="1:13" s="214" customFormat="1" ht="15">
      <c r="A210" s="215"/>
      <c r="B210" s="217"/>
      <c r="C210" s="218"/>
      <c r="D210" s="219"/>
      <c r="F210" s="220"/>
      <c r="H210" s="221"/>
      <c r="I210" s="222"/>
      <c r="K210" s="223"/>
      <c r="L210" s="223"/>
      <c r="M210" s="224" t="str">
        <f t="shared" si="6"/>
        <v> </v>
      </c>
    </row>
    <row r="211" spans="1:13" s="214" customFormat="1" ht="15">
      <c r="A211" s="215"/>
      <c r="B211" s="217"/>
      <c r="C211" s="218"/>
      <c r="D211" s="219"/>
      <c r="F211" s="220"/>
      <c r="H211" s="221"/>
      <c r="I211" s="222"/>
      <c r="K211" s="223"/>
      <c r="L211" s="223"/>
      <c r="M211" s="224" t="str">
        <f t="shared" si="6"/>
        <v> </v>
      </c>
    </row>
    <row r="212" spans="1:13" s="214" customFormat="1" ht="15">
      <c r="A212" s="215"/>
      <c r="B212" s="217"/>
      <c r="C212" s="218"/>
      <c r="D212" s="219"/>
      <c r="F212" s="220"/>
      <c r="H212" s="221"/>
      <c r="I212" s="222"/>
      <c r="K212" s="223"/>
      <c r="L212" s="223"/>
      <c r="M212" s="224" t="str">
        <f t="shared" si="6"/>
        <v> </v>
      </c>
    </row>
    <row r="213" spans="1:13" s="214" customFormat="1" ht="15">
      <c r="A213" s="215"/>
      <c r="B213" s="217"/>
      <c r="C213" s="218"/>
      <c r="D213" s="219"/>
      <c r="F213" s="220"/>
      <c r="H213" s="221"/>
      <c r="I213" s="222"/>
      <c r="K213" s="223"/>
      <c r="L213" s="223"/>
      <c r="M213" s="224" t="str">
        <f t="shared" si="6"/>
        <v> </v>
      </c>
    </row>
    <row r="214" spans="1:13" s="214" customFormat="1" ht="15">
      <c r="A214" s="215"/>
      <c r="B214" s="217"/>
      <c r="C214" s="218"/>
      <c r="D214" s="219"/>
      <c r="F214" s="220"/>
      <c r="H214" s="221"/>
      <c r="I214" s="222"/>
      <c r="K214" s="223"/>
      <c r="L214" s="223"/>
      <c r="M214" s="224" t="str">
        <f t="shared" si="6"/>
        <v> </v>
      </c>
    </row>
    <row r="215" spans="1:13" s="214" customFormat="1" ht="15">
      <c r="A215" s="215"/>
      <c r="B215" s="217"/>
      <c r="C215" s="218"/>
      <c r="D215" s="219"/>
      <c r="F215" s="220"/>
      <c r="H215" s="221"/>
      <c r="I215" s="222"/>
      <c r="K215" s="223"/>
      <c r="L215" s="223"/>
      <c r="M215" s="224" t="str">
        <f t="shared" si="6"/>
        <v> </v>
      </c>
    </row>
    <row r="216" spans="1:13" s="214" customFormat="1" ht="15">
      <c r="A216" s="215"/>
      <c r="B216" s="217"/>
      <c r="C216" s="218"/>
      <c r="D216" s="219"/>
      <c r="F216" s="220"/>
      <c r="H216" s="221"/>
      <c r="I216" s="222"/>
      <c r="K216" s="223"/>
      <c r="L216" s="223"/>
      <c r="M216" s="224" t="str">
        <f t="shared" si="6"/>
        <v> </v>
      </c>
    </row>
    <row r="217" spans="1:13" s="214" customFormat="1" ht="15">
      <c r="A217" s="215"/>
      <c r="B217" s="217"/>
      <c r="C217" s="218"/>
      <c r="D217" s="219"/>
      <c r="F217" s="220"/>
      <c r="H217" s="221"/>
      <c r="I217" s="222"/>
      <c r="K217" s="223"/>
      <c r="L217" s="223"/>
      <c r="M217" s="224" t="str">
        <f t="shared" si="6"/>
        <v> </v>
      </c>
    </row>
    <row r="218" spans="1:13" s="214" customFormat="1" ht="15">
      <c r="A218" s="215"/>
      <c r="B218" s="217"/>
      <c r="C218" s="218"/>
      <c r="D218" s="219"/>
      <c r="F218" s="220"/>
      <c r="H218" s="221"/>
      <c r="I218" s="222"/>
      <c r="K218" s="223"/>
      <c r="L218" s="223"/>
      <c r="M218" s="224" t="str">
        <f t="shared" si="6"/>
        <v> </v>
      </c>
    </row>
    <row r="219" spans="1:13" s="214" customFormat="1" ht="15">
      <c r="A219" s="215"/>
      <c r="B219" s="217"/>
      <c r="C219" s="218"/>
      <c r="D219" s="219"/>
      <c r="F219" s="220"/>
      <c r="H219" s="221"/>
      <c r="I219" s="222"/>
      <c r="K219" s="223"/>
      <c r="L219" s="223"/>
      <c r="M219" s="224" t="str">
        <f t="shared" si="6"/>
        <v> </v>
      </c>
    </row>
    <row r="220" spans="1:13" s="214" customFormat="1" ht="15">
      <c r="A220" s="215"/>
      <c r="B220" s="217"/>
      <c r="C220" s="218"/>
      <c r="D220" s="219"/>
      <c r="F220" s="220"/>
      <c r="H220" s="221"/>
      <c r="I220" s="222"/>
      <c r="K220" s="223"/>
      <c r="L220" s="223"/>
      <c r="M220" s="224" t="str">
        <f t="shared" si="6"/>
        <v> </v>
      </c>
    </row>
    <row r="221" spans="1:13" s="214" customFormat="1" ht="15">
      <c r="A221" s="215"/>
      <c r="B221" s="217"/>
      <c r="C221" s="218"/>
      <c r="D221" s="219"/>
      <c r="F221" s="220"/>
      <c r="H221" s="221"/>
      <c r="I221" s="222"/>
      <c r="K221" s="223"/>
      <c r="L221" s="223"/>
      <c r="M221" s="224" t="str">
        <f t="shared" si="6"/>
        <v> </v>
      </c>
    </row>
    <row r="222" spans="1:13" s="214" customFormat="1" ht="15">
      <c r="A222" s="215"/>
      <c r="B222" s="217"/>
      <c r="C222" s="218"/>
      <c r="D222" s="219"/>
      <c r="F222" s="220"/>
      <c r="H222" s="221"/>
      <c r="I222" s="222"/>
      <c r="K222" s="223"/>
      <c r="L222" s="223"/>
      <c r="M222" s="224" t="str">
        <f t="shared" si="6"/>
        <v> </v>
      </c>
    </row>
    <row r="223" spans="1:13" s="214" customFormat="1" ht="15">
      <c r="A223" s="215"/>
      <c r="B223" s="217"/>
      <c r="C223" s="218"/>
      <c r="D223" s="219"/>
      <c r="F223" s="220"/>
      <c r="H223" s="221"/>
      <c r="I223" s="222"/>
      <c r="K223" s="223"/>
      <c r="L223" s="223"/>
      <c r="M223" s="224" t="str">
        <f t="shared" si="6"/>
        <v> </v>
      </c>
    </row>
    <row r="224" spans="1:13" s="214" customFormat="1" ht="15">
      <c r="A224" s="215"/>
      <c r="B224" s="217"/>
      <c r="C224" s="218"/>
      <c r="D224" s="219"/>
      <c r="F224" s="220"/>
      <c r="H224" s="221"/>
      <c r="I224" s="222"/>
      <c r="K224" s="223"/>
      <c r="L224" s="223"/>
      <c r="M224" s="224" t="str">
        <f t="shared" si="6"/>
        <v> </v>
      </c>
    </row>
    <row r="225" spans="1:13" s="214" customFormat="1" ht="15">
      <c r="A225" s="215"/>
      <c r="B225" s="217"/>
      <c r="C225" s="218"/>
      <c r="D225" s="219"/>
      <c r="F225" s="220"/>
      <c r="H225" s="221"/>
      <c r="I225" s="222"/>
      <c r="K225" s="223"/>
      <c r="L225" s="223"/>
      <c r="M225" s="224" t="str">
        <f t="shared" si="6"/>
        <v> </v>
      </c>
    </row>
    <row r="226" spans="1:13" s="214" customFormat="1" ht="15">
      <c r="A226" s="215"/>
      <c r="B226" s="217"/>
      <c r="C226" s="218"/>
      <c r="D226" s="219"/>
      <c r="F226" s="220"/>
      <c r="H226" s="221"/>
      <c r="I226" s="222"/>
      <c r="K226" s="223"/>
      <c r="L226" s="223"/>
      <c r="M226" s="224" t="str">
        <f t="shared" si="6"/>
        <v> </v>
      </c>
    </row>
    <row r="227" spans="1:13" s="214" customFormat="1" ht="15">
      <c r="A227" s="215"/>
      <c r="B227" s="217"/>
      <c r="C227" s="218"/>
      <c r="D227" s="219"/>
      <c r="F227" s="220"/>
      <c r="H227" s="221"/>
      <c r="I227" s="222"/>
      <c r="K227" s="223"/>
      <c r="L227" s="223"/>
      <c r="M227" s="224" t="str">
        <f t="shared" si="6"/>
        <v> </v>
      </c>
    </row>
    <row r="228" spans="1:13" s="214" customFormat="1" ht="15">
      <c r="A228" s="215"/>
      <c r="B228" s="217"/>
      <c r="C228" s="218"/>
      <c r="D228" s="219"/>
      <c r="F228" s="220"/>
      <c r="H228" s="221"/>
      <c r="I228" s="222"/>
      <c r="K228" s="223"/>
      <c r="L228" s="223"/>
      <c r="M228" s="224" t="str">
        <f t="shared" si="6"/>
        <v> </v>
      </c>
    </row>
    <row r="229" spans="1:13" s="214" customFormat="1" ht="15">
      <c r="A229" s="215"/>
      <c r="B229" s="217"/>
      <c r="C229" s="218"/>
      <c r="D229" s="219"/>
      <c r="F229" s="220"/>
      <c r="H229" s="221"/>
      <c r="I229" s="222"/>
      <c r="K229" s="223"/>
      <c r="L229" s="223"/>
      <c r="M229" s="224" t="str">
        <f t="shared" si="6"/>
        <v> </v>
      </c>
    </row>
    <row r="230" spans="1:13" s="214" customFormat="1" ht="15">
      <c r="A230" s="215"/>
      <c r="B230" s="217"/>
      <c r="C230" s="218"/>
      <c r="D230" s="219"/>
      <c r="F230" s="220"/>
      <c r="H230" s="221"/>
      <c r="I230" s="222"/>
      <c r="K230" s="223"/>
      <c r="L230" s="223"/>
      <c r="M230" s="224" t="str">
        <f t="shared" si="6"/>
        <v> </v>
      </c>
    </row>
    <row r="231" spans="1:13" s="214" customFormat="1" ht="15">
      <c r="A231" s="215"/>
      <c r="B231" s="217"/>
      <c r="C231" s="218"/>
      <c r="D231" s="219"/>
      <c r="F231" s="220"/>
      <c r="H231" s="221"/>
      <c r="I231" s="222"/>
      <c r="K231" s="223"/>
      <c r="L231" s="223"/>
      <c r="M231" s="224" t="str">
        <f t="shared" si="6"/>
        <v> </v>
      </c>
    </row>
    <row r="232" spans="1:13" s="214" customFormat="1" ht="15">
      <c r="A232" s="215"/>
      <c r="B232" s="217"/>
      <c r="C232" s="218"/>
      <c r="D232" s="219"/>
      <c r="F232" s="220"/>
      <c r="H232" s="221"/>
      <c r="I232" s="222"/>
      <c r="K232" s="223"/>
      <c r="L232" s="223"/>
      <c r="M232" s="224" t="str">
        <f t="shared" si="6"/>
        <v> </v>
      </c>
    </row>
    <row r="233" spans="1:13" s="214" customFormat="1" ht="15">
      <c r="A233" s="215"/>
      <c r="B233" s="217"/>
      <c r="C233" s="218"/>
      <c r="D233" s="219"/>
      <c r="F233" s="220"/>
      <c r="H233" s="221"/>
      <c r="I233" s="222"/>
      <c r="K233" s="223"/>
      <c r="L233" s="223"/>
      <c r="M233" s="224" t="str">
        <f t="shared" si="6"/>
        <v> </v>
      </c>
    </row>
    <row r="234" spans="1:13" s="214" customFormat="1" ht="15">
      <c r="A234" s="215"/>
      <c r="B234" s="217"/>
      <c r="C234" s="218"/>
      <c r="D234" s="219"/>
      <c r="F234" s="220"/>
      <c r="H234" s="221"/>
      <c r="I234" s="222"/>
      <c r="K234" s="223"/>
      <c r="L234" s="223"/>
      <c r="M234" s="224" t="str">
        <f t="shared" si="6"/>
        <v> </v>
      </c>
    </row>
    <row r="235" spans="1:13" s="214" customFormat="1" ht="15">
      <c r="A235" s="215"/>
      <c r="B235" s="217"/>
      <c r="C235" s="218"/>
      <c r="D235" s="219"/>
      <c r="F235" s="220"/>
      <c r="H235" s="221"/>
      <c r="I235" s="222"/>
      <c r="K235" s="223"/>
      <c r="L235" s="223"/>
      <c r="M235" s="224" t="str">
        <f t="shared" si="6"/>
        <v> </v>
      </c>
    </row>
    <row r="236" spans="1:13" s="214" customFormat="1" ht="15">
      <c r="A236" s="215"/>
      <c r="B236" s="217"/>
      <c r="C236" s="218"/>
      <c r="D236" s="219"/>
      <c r="F236" s="220"/>
      <c r="H236" s="221"/>
      <c r="I236" s="222"/>
      <c r="K236" s="223"/>
      <c r="L236" s="223"/>
      <c r="M236" s="224" t="str">
        <f t="shared" si="6"/>
        <v> </v>
      </c>
    </row>
    <row r="237" spans="1:13" s="214" customFormat="1" ht="15">
      <c r="A237" s="215"/>
      <c r="B237" s="217"/>
      <c r="C237" s="218"/>
      <c r="D237" s="219"/>
      <c r="F237" s="220"/>
      <c r="H237" s="221"/>
      <c r="I237" s="222"/>
      <c r="K237" s="223"/>
      <c r="L237" s="223"/>
      <c r="M237" s="224" t="str">
        <f aca="true" t="shared" si="7" ref="M237:M300">IF(AND(I237&gt;0,K237&gt;0),ROUND(I237*K237,0)," ")</f>
        <v> </v>
      </c>
    </row>
    <row r="238" spans="1:13" s="214" customFormat="1" ht="15">
      <c r="A238" s="215"/>
      <c r="B238" s="217"/>
      <c r="C238" s="218"/>
      <c r="D238" s="219"/>
      <c r="F238" s="220"/>
      <c r="H238" s="221"/>
      <c r="I238" s="222"/>
      <c r="K238" s="223"/>
      <c r="L238" s="223"/>
      <c r="M238" s="224" t="str">
        <f t="shared" si="7"/>
        <v> </v>
      </c>
    </row>
    <row r="239" spans="1:13" s="214" customFormat="1" ht="15">
      <c r="A239" s="215"/>
      <c r="B239" s="217"/>
      <c r="C239" s="218"/>
      <c r="D239" s="219"/>
      <c r="F239" s="220"/>
      <c r="H239" s="221"/>
      <c r="I239" s="222"/>
      <c r="K239" s="223"/>
      <c r="L239" s="223"/>
      <c r="M239" s="224" t="str">
        <f t="shared" si="7"/>
        <v> </v>
      </c>
    </row>
    <row r="240" spans="1:13" s="214" customFormat="1" ht="15">
      <c r="A240" s="215"/>
      <c r="B240" s="217"/>
      <c r="C240" s="218"/>
      <c r="D240" s="219"/>
      <c r="F240" s="220"/>
      <c r="H240" s="221"/>
      <c r="I240" s="222"/>
      <c r="K240" s="223"/>
      <c r="L240" s="223"/>
      <c r="M240" s="224" t="str">
        <f t="shared" si="7"/>
        <v> </v>
      </c>
    </row>
    <row r="241" spans="1:13" s="214" customFormat="1" ht="15">
      <c r="A241" s="215"/>
      <c r="B241" s="217"/>
      <c r="C241" s="218"/>
      <c r="D241" s="219"/>
      <c r="F241" s="220"/>
      <c r="H241" s="221"/>
      <c r="I241" s="222"/>
      <c r="K241" s="223"/>
      <c r="L241" s="223"/>
      <c r="M241" s="224" t="str">
        <f t="shared" si="7"/>
        <v> </v>
      </c>
    </row>
    <row r="242" spans="1:13" s="214" customFormat="1" ht="15">
      <c r="A242" s="215"/>
      <c r="B242" s="217"/>
      <c r="C242" s="218"/>
      <c r="D242" s="219"/>
      <c r="F242" s="220"/>
      <c r="H242" s="221"/>
      <c r="I242" s="222"/>
      <c r="K242" s="223"/>
      <c r="L242" s="223"/>
      <c r="M242" s="224" t="str">
        <f t="shared" si="7"/>
        <v> </v>
      </c>
    </row>
    <row r="243" spans="1:13" s="214" customFormat="1" ht="15">
      <c r="A243" s="215"/>
      <c r="B243" s="217"/>
      <c r="C243" s="218"/>
      <c r="D243" s="219"/>
      <c r="F243" s="220"/>
      <c r="H243" s="221"/>
      <c r="I243" s="222"/>
      <c r="K243" s="223"/>
      <c r="L243" s="223"/>
      <c r="M243" s="224" t="str">
        <f t="shared" si="7"/>
        <v> </v>
      </c>
    </row>
    <row r="244" spans="1:13" s="214" customFormat="1" ht="15">
      <c r="A244" s="215"/>
      <c r="B244" s="217"/>
      <c r="C244" s="218"/>
      <c r="D244" s="219"/>
      <c r="F244" s="220"/>
      <c r="H244" s="221"/>
      <c r="I244" s="222"/>
      <c r="K244" s="223"/>
      <c r="L244" s="223"/>
      <c r="M244" s="224" t="str">
        <f t="shared" si="7"/>
        <v> </v>
      </c>
    </row>
    <row r="245" spans="1:13" s="214" customFormat="1" ht="15">
      <c r="A245" s="215"/>
      <c r="B245" s="217"/>
      <c r="C245" s="218"/>
      <c r="D245" s="219"/>
      <c r="F245" s="220"/>
      <c r="H245" s="221"/>
      <c r="I245" s="222"/>
      <c r="K245" s="223"/>
      <c r="L245" s="223"/>
      <c r="M245" s="224" t="str">
        <f t="shared" si="7"/>
        <v> </v>
      </c>
    </row>
    <row r="246" spans="1:13" s="214" customFormat="1" ht="15">
      <c r="A246" s="215"/>
      <c r="B246" s="217"/>
      <c r="C246" s="218"/>
      <c r="D246" s="219"/>
      <c r="F246" s="220"/>
      <c r="H246" s="221"/>
      <c r="I246" s="222"/>
      <c r="K246" s="223"/>
      <c r="L246" s="223"/>
      <c r="M246" s="224" t="str">
        <f t="shared" si="7"/>
        <v> </v>
      </c>
    </row>
    <row r="247" spans="1:13" s="214" customFormat="1" ht="15">
      <c r="A247" s="215"/>
      <c r="B247" s="217"/>
      <c r="C247" s="218"/>
      <c r="D247" s="219"/>
      <c r="F247" s="220"/>
      <c r="H247" s="221"/>
      <c r="I247" s="222"/>
      <c r="K247" s="223"/>
      <c r="L247" s="223"/>
      <c r="M247" s="224" t="str">
        <f t="shared" si="7"/>
        <v> </v>
      </c>
    </row>
    <row r="248" spans="1:13" s="214" customFormat="1" ht="15">
      <c r="A248" s="215"/>
      <c r="B248" s="217"/>
      <c r="C248" s="218"/>
      <c r="D248" s="219"/>
      <c r="F248" s="220"/>
      <c r="H248" s="221"/>
      <c r="I248" s="222"/>
      <c r="K248" s="223"/>
      <c r="L248" s="223"/>
      <c r="M248" s="224" t="str">
        <f t="shared" si="7"/>
        <v> </v>
      </c>
    </row>
    <row r="249" spans="1:13" s="214" customFormat="1" ht="15">
      <c r="A249" s="215"/>
      <c r="B249" s="217"/>
      <c r="C249" s="218"/>
      <c r="D249" s="219"/>
      <c r="F249" s="220"/>
      <c r="H249" s="221"/>
      <c r="I249" s="222"/>
      <c r="K249" s="223"/>
      <c r="L249" s="223"/>
      <c r="M249" s="224" t="str">
        <f t="shared" si="7"/>
        <v> </v>
      </c>
    </row>
    <row r="250" spans="1:13" s="214" customFormat="1" ht="15">
      <c r="A250" s="215"/>
      <c r="B250" s="217"/>
      <c r="C250" s="218"/>
      <c r="D250" s="219"/>
      <c r="F250" s="220"/>
      <c r="H250" s="221"/>
      <c r="I250" s="222"/>
      <c r="K250" s="223"/>
      <c r="L250" s="223"/>
      <c r="M250" s="224" t="str">
        <f t="shared" si="7"/>
        <v> </v>
      </c>
    </row>
    <row r="251" spans="1:13" s="214" customFormat="1" ht="15">
      <c r="A251" s="215"/>
      <c r="B251" s="217"/>
      <c r="C251" s="218"/>
      <c r="D251" s="219"/>
      <c r="F251" s="220"/>
      <c r="H251" s="221"/>
      <c r="I251" s="222"/>
      <c r="K251" s="223"/>
      <c r="L251" s="223"/>
      <c r="M251" s="224" t="str">
        <f t="shared" si="7"/>
        <v> </v>
      </c>
    </row>
    <row r="252" spans="1:13" s="214" customFormat="1" ht="15">
      <c r="A252" s="215"/>
      <c r="B252" s="217"/>
      <c r="C252" s="218"/>
      <c r="D252" s="219"/>
      <c r="F252" s="220"/>
      <c r="H252" s="221"/>
      <c r="I252" s="222"/>
      <c r="K252" s="223"/>
      <c r="L252" s="223"/>
      <c r="M252" s="224" t="str">
        <f t="shared" si="7"/>
        <v> </v>
      </c>
    </row>
    <row r="253" spans="1:13" s="214" customFormat="1" ht="15">
      <c r="A253" s="215"/>
      <c r="B253" s="217"/>
      <c r="C253" s="218"/>
      <c r="D253" s="219"/>
      <c r="F253" s="220"/>
      <c r="H253" s="221"/>
      <c r="I253" s="222"/>
      <c r="K253" s="223"/>
      <c r="L253" s="223"/>
      <c r="M253" s="224" t="str">
        <f t="shared" si="7"/>
        <v> </v>
      </c>
    </row>
    <row r="254" spans="1:13" s="214" customFormat="1" ht="15">
      <c r="A254" s="215"/>
      <c r="B254" s="217"/>
      <c r="C254" s="218"/>
      <c r="D254" s="219"/>
      <c r="F254" s="220"/>
      <c r="H254" s="221"/>
      <c r="I254" s="222"/>
      <c r="K254" s="223"/>
      <c r="L254" s="223"/>
      <c r="M254" s="224" t="str">
        <f t="shared" si="7"/>
        <v> </v>
      </c>
    </row>
    <row r="255" spans="1:13" s="214" customFormat="1" ht="15">
      <c r="A255" s="215"/>
      <c r="B255" s="217"/>
      <c r="C255" s="218"/>
      <c r="D255" s="219"/>
      <c r="F255" s="220"/>
      <c r="H255" s="221"/>
      <c r="I255" s="222"/>
      <c r="K255" s="223"/>
      <c r="L255" s="223"/>
      <c r="M255" s="224" t="str">
        <f t="shared" si="7"/>
        <v> </v>
      </c>
    </row>
    <row r="256" spans="1:13" s="214" customFormat="1" ht="15">
      <c r="A256" s="215"/>
      <c r="B256" s="217"/>
      <c r="C256" s="218"/>
      <c r="D256" s="219"/>
      <c r="F256" s="220"/>
      <c r="H256" s="221"/>
      <c r="I256" s="222"/>
      <c r="K256" s="223"/>
      <c r="L256" s="223"/>
      <c r="M256" s="224" t="str">
        <f t="shared" si="7"/>
        <v> </v>
      </c>
    </row>
    <row r="257" spans="1:13" s="214" customFormat="1" ht="15">
      <c r="A257" s="215"/>
      <c r="B257" s="217"/>
      <c r="C257" s="218"/>
      <c r="D257" s="219"/>
      <c r="F257" s="220"/>
      <c r="H257" s="221"/>
      <c r="I257" s="222"/>
      <c r="K257" s="223"/>
      <c r="L257" s="223"/>
      <c r="M257" s="224" t="str">
        <f t="shared" si="7"/>
        <v> </v>
      </c>
    </row>
    <row r="258" spans="1:13" s="214" customFormat="1" ht="15">
      <c r="A258" s="215"/>
      <c r="B258" s="217"/>
      <c r="C258" s="218"/>
      <c r="D258" s="219"/>
      <c r="F258" s="220"/>
      <c r="H258" s="221"/>
      <c r="I258" s="222"/>
      <c r="K258" s="223"/>
      <c r="L258" s="223"/>
      <c r="M258" s="224" t="str">
        <f t="shared" si="7"/>
        <v> </v>
      </c>
    </row>
    <row r="259" spans="1:13" s="214" customFormat="1" ht="15">
      <c r="A259" s="215"/>
      <c r="B259" s="217"/>
      <c r="C259" s="218"/>
      <c r="D259" s="219"/>
      <c r="F259" s="220"/>
      <c r="H259" s="221"/>
      <c r="I259" s="222"/>
      <c r="K259" s="223"/>
      <c r="L259" s="223"/>
      <c r="M259" s="224" t="str">
        <f t="shared" si="7"/>
        <v> </v>
      </c>
    </row>
    <row r="260" spans="1:13" s="214" customFormat="1" ht="15">
      <c r="A260" s="215"/>
      <c r="B260" s="217"/>
      <c r="C260" s="218"/>
      <c r="D260" s="219"/>
      <c r="F260" s="220"/>
      <c r="H260" s="221"/>
      <c r="I260" s="222"/>
      <c r="K260" s="223"/>
      <c r="L260" s="223"/>
      <c r="M260" s="224" t="str">
        <f t="shared" si="7"/>
        <v> </v>
      </c>
    </row>
    <row r="261" spans="1:13" s="214" customFormat="1" ht="15">
      <c r="A261" s="215"/>
      <c r="B261" s="217"/>
      <c r="C261" s="218"/>
      <c r="D261" s="219"/>
      <c r="F261" s="220"/>
      <c r="H261" s="221"/>
      <c r="I261" s="222"/>
      <c r="K261" s="223"/>
      <c r="L261" s="223"/>
      <c r="M261" s="224" t="str">
        <f t="shared" si="7"/>
        <v> </v>
      </c>
    </row>
    <row r="262" spans="1:13" s="214" customFormat="1" ht="15">
      <c r="A262" s="215"/>
      <c r="B262" s="217"/>
      <c r="C262" s="218"/>
      <c r="D262" s="219"/>
      <c r="F262" s="220"/>
      <c r="H262" s="221"/>
      <c r="I262" s="222"/>
      <c r="K262" s="223"/>
      <c r="L262" s="223"/>
      <c r="M262" s="224" t="str">
        <f t="shared" si="7"/>
        <v> </v>
      </c>
    </row>
    <row r="263" spans="1:13" s="214" customFormat="1" ht="15">
      <c r="A263" s="215"/>
      <c r="B263" s="217"/>
      <c r="C263" s="218"/>
      <c r="D263" s="219"/>
      <c r="F263" s="220"/>
      <c r="H263" s="221"/>
      <c r="I263" s="222"/>
      <c r="K263" s="223"/>
      <c r="L263" s="223"/>
      <c r="M263" s="224" t="str">
        <f t="shared" si="7"/>
        <v> </v>
      </c>
    </row>
    <row r="264" spans="1:13" s="214" customFormat="1" ht="15">
      <c r="A264" s="215"/>
      <c r="B264" s="217"/>
      <c r="C264" s="218"/>
      <c r="D264" s="219"/>
      <c r="F264" s="220"/>
      <c r="H264" s="221"/>
      <c r="I264" s="222"/>
      <c r="K264" s="223"/>
      <c r="L264" s="223"/>
      <c r="M264" s="224" t="str">
        <f t="shared" si="7"/>
        <v> </v>
      </c>
    </row>
    <row r="265" spans="1:13" s="214" customFormat="1" ht="15">
      <c r="A265" s="215"/>
      <c r="B265" s="217"/>
      <c r="C265" s="218"/>
      <c r="D265" s="219"/>
      <c r="F265" s="220"/>
      <c r="H265" s="221"/>
      <c r="I265" s="222"/>
      <c r="K265" s="223"/>
      <c r="L265" s="223"/>
      <c r="M265" s="224" t="str">
        <f t="shared" si="7"/>
        <v> </v>
      </c>
    </row>
    <row r="266" spans="1:13" s="214" customFormat="1" ht="15">
      <c r="A266" s="215"/>
      <c r="B266" s="217"/>
      <c r="C266" s="218"/>
      <c r="D266" s="219"/>
      <c r="F266" s="220"/>
      <c r="H266" s="221"/>
      <c r="I266" s="222"/>
      <c r="K266" s="223"/>
      <c r="L266" s="223"/>
      <c r="M266" s="224" t="str">
        <f t="shared" si="7"/>
        <v> </v>
      </c>
    </row>
    <row r="267" spans="1:13" s="214" customFormat="1" ht="15">
      <c r="A267" s="215"/>
      <c r="B267" s="217"/>
      <c r="C267" s="218"/>
      <c r="D267" s="219"/>
      <c r="F267" s="220"/>
      <c r="H267" s="221"/>
      <c r="I267" s="222"/>
      <c r="K267" s="223"/>
      <c r="L267" s="223"/>
      <c r="M267" s="224" t="str">
        <f t="shared" si="7"/>
        <v> </v>
      </c>
    </row>
    <row r="268" spans="1:13" s="214" customFormat="1" ht="15">
      <c r="A268" s="215"/>
      <c r="B268" s="217"/>
      <c r="C268" s="218"/>
      <c r="D268" s="219"/>
      <c r="F268" s="220"/>
      <c r="H268" s="221"/>
      <c r="I268" s="222"/>
      <c r="K268" s="223"/>
      <c r="L268" s="223"/>
      <c r="M268" s="224" t="str">
        <f t="shared" si="7"/>
        <v> </v>
      </c>
    </row>
    <row r="269" spans="1:13" s="214" customFormat="1" ht="15">
      <c r="A269" s="215"/>
      <c r="B269" s="217"/>
      <c r="C269" s="218"/>
      <c r="D269" s="219"/>
      <c r="F269" s="220"/>
      <c r="H269" s="221"/>
      <c r="I269" s="222"/>
      <c r="K269" s="223"/>
      <c r="L269" s="223"/>
      <c r="M269" s="224" t="str">
        <f t="shared" si="7"/>
        <v> </v>
      </c>
    </row>
    <row r="270" spans="1:13" s="214" customFormat="1" ht="15">
      <c r="A270" s="215"/>
      <c r="B270" s="217"/>
      <c r="C270" s="218"/>
      <c r="D270" s="219"/>
      <c r="F270" s="220"/>
      <c r="H270" s="221"/>
      <c r="I270" s="222"/>
      <c r="K270" s="223"/>
      <c r="L270" s="223"/>
      <c r="M270" s="224" t="str">
        <f t="shared" si="7"/>
        <v> </v>
      </c>
    </row>
    <row r="271" spans="1:13" s="214" customFormat="1" ht="15">
      <c r="A271" s="215"/>
      <c r="B271" s="217"/>
      <c r="C271" s="218"/>
      <c r="D271" s="219"/>
      <c r="F271" s="220"/>
      <c r="H271" s="221"/>
      <c r="I271" s="222"/>
      <c r="K271" s="223"/>
      <c r="L271" s="223"/>
      <c r="M271" s="224" t="str">
        <f t="shared" si="7"/>
        <v> </v>
      </c>
    </row>
    <row r="272" spans="1:13" s="214" customFormat="1" ht="15">
      <c r="A272" s="215"/>
      <c r="B272" s="217"/>
      <c r="C272" s="218"/>
      <c r="D272" s="219"/>
      <c r="F272" s="220"/>
      <c r="H272" s="221"/>
      <c r="I272" s="222"/>
      <c r="K272" s="223"/>
      <c r="L272" s="223"/>
      <c r="M272" s="224" t="str">
        <f t="shared" si="7"/>
        <v> </v>
      </c>
    </row>
    <row r="273" spans="1:13" s="214" customFormat="1" ht="15">
      <c r="A273" s="215"/>
      <c r="B273" s="217"/>
      <c r="C273" s="218"/>
      <c r="D273" s="219"/>
      <c r="F273" s="220"/>
      <c r="H273" s="221"/>
      <c r="I273" s="222"/>
      <c r="K273" s="223"/>
      <c r="L273" s="223"/>
      <c r="M273" s="224" t="str">
        <f t="shared" si="7"/>
        <v> </v>
      </c>
    </row>
    <row r="274" spans="1:13" s="214" customFormat="1" ht="15">
      <c r="A274" s="215"/>
      <c r="B274" s="217"/>
      <c r="C274" s="218"/>
      <c r="D274" s="219"/>
      <c r="F274" s="220"/>
      <c r="H274" s="221"/>
      <c r="I274" s="222"/>
      <c r="K274" s="223"/>
      <c r="L274" s="223"/>
      <c r="M274" s="224" t="str">
        <f t="shared" si="7"/>
        <v> </v>
      </c>
    </row>
    <row r="275" spans="1:13" s="214" customFormat="1" ht="15">
      <c r="A275" s="215"/>
      <c r="B275" s="217"/>
      <c r="C275" s="218"/>
      <c r="D275" s="219"/>
      <c r="F275" s="220"/>
      <c r="H275" s="221"/>
      <c r="I275" s="222"/>
      <c r="K275" s="223"/>
      <c r="L275" s="223"/>
      <c r="M275" s="224" t="str">
        <f t="shared" si="7"/>
        <v> </v>
      </c>
    </row>
    <row r="276" spans="1:13" s="214" customFormat="1" ht="15">
      <c r="A276" s="215"/>
      <c r="B276" s="217"/>
      <c r="C276" s="218"/>
      <c r="D276" s="219"/>
      <c r="F276" s="220"/>
      <c r="H276" s="221"/>
      <c r="I276" s="222"/>
      <c r="K276" s="223"/>
      <c r="L276" s="223"/>
      <c r="M276" s="224" t="str">
        <f t="shared" si="7"/>
        <v> </v>
      </c>
    </row>
    <row r="277" spans="1:13" s="214" customFormat="1" ht="15">
      <c r="A277" s="215"/>
      <c r="B277" s="217"/>
      <c r="C277" s="218"/>
      <c r="D277" s="219"/>
      <c r="F277" s="220"/>
      <c r="H277" s="221"/>
      <c r="I277" s="222"/>
      <c r="K277" s="223"/>
      <c r="L277" s="223"/>
      <c r="M277" s="224" t="str">
        <f t="shared" si="7"/>
        <v> </v>
      </c>
    </row>
    <row r="278" spans="1:13" s="214" customFormat="1" ht="15">
      <c r="A278" s="215"/>
      <c r="B278" s="217"/>
      <c r="C278" s="218"/>
      <c r="D278" s="219"/>
      <c r="F278" s="220"/>
      <c r="H278" s="221"/>
      <c r="I278" s="222"/>
      <c r="K278" s="223"/>
      <c r="L278" s="223"/>
      <c r="M278" s="224" t="str">
        <f t="shared" si="7"/>
        <v> </v>
      </c>
    </row>
    <row r="279" spans="1:13" s="214" customFormat="1" ht="15">
      <c r="A279" s="215"/>
      <c r="B279" s="217"/>
      <c r="C279" s="218"/>
      <c r="D279" s="219"/>
      <c r="F279" s="220"/>
      <c r="H279" s="221"/>
      <c r="I279" s="222"/>
      <c r="K279" s="223"/>
      <c r="L279" s="223"/>
      <c r="M279" s="224" t="str">
        <f t="shared" si="7"/>
        <v> </v>
      </c>
    </row>
    <row r="280" spans="1:13" s="214" customFormat="1" ht="15">
      <c r="A280" s="215"/>
      <c r="B280" s="217"/>
      <c r="C280" s="218"/>
      <c r="D280" s="219"/>
      <c r="F280" s="220"/>
      <c r="H280" s="221"/>
      <c r="I280" s="222"/>
      <c r="K280" s="223"/>
      <c r="L280" s="223"/>
      <c r="M280" s="224" t="str">
        <f t="shared" si="7"/>
        <v> </v>
      </c>
    </row>
    <row r="281" spans="1:13" s="214" customFormat="1" ht="15">
      <c r="A281" s="215"/>
      <c r="B281" s="217"/>
      <c r="C281" s="218"/>
      <c r="D281" s="219"/>
      <c r="F281" s="220"/>
      <c r="H281" s="221"/>
      <c r="I281" s="222"/>
      <c r="K281" s="223"/>
      <c r="L281" s="223"/>
      <c r="M281" s="224" t="str">
        <f t="shared" si="7"/>
        <v> </v>
      </c>
    </row>
    <row r="282" spans="1:13" s="214" customFormat="1" ht="15">
      <c r="A282" s="215"/>
      <c r="B282" s="217"/>
      <c r="C282" s="218"/>
      <c r="D282" s="219"/>
      <c r="F282" s="220"/>
      <c r="H282" s="221"/>
      <c r="I282" s="222"/>
      <c r="K282" s="223"/>
      <c r="L282" s="223"/>
      <c r="M282" s="224" t="str">
        <f t="shared" si="7"/>
        <v> </v>
      </c>
    </row>
    <row r="283" spans="1:13" s="214" customFormat="1" ht="15">
      <c r="A283" s="215"/>
      <c r="B283" s="217"/>
      <c r="C283" s="218"/>
      <c r="D283" s="219"/>
      <c r="F283" s="220"/>
      <c r="H283" s="221"/>
      <c r="I283" s="222"/>
      <c r="K283" s="223"/>
      <c r="L283" s="223"/>
      <c r="M283" s="224" t="str">
        <f t="shared" si="7"/>
        <v> </v>
      </c>
    </row>
    <row r="284" spans="1:13" s="214" customFormat="1" ht="15">
      <c r="A284" s="215"/>
      <c r="B284" s="217"/>
      <c r="C284" s="218"/>
      <c r="D284" s="219"/>
      <c r="F284" s="220"/>
      <c r="H284" s="221"/>
      <c r="I284" s="222"/>
      <c r="K284" s="223"/>
      <c r="L284" s="223"/>
      <c r="M284" s="224" t="str">
        <f t="shared" si="7"/>
        <v> </v>
      </c>
    </row>
    <row r="285" spans="1:13" s="214" customFormat="1" ht="15">
      <c r="A285" s="215"/>
      <c r="B285" s="217"/>
      <c r="C285" s="218"/>
      <c r="D285" s="219"/>
      <c r="F285" s="220"/>
      <c r="H285" s="221"/>
      <c r="I285" s="222"/>
      <c r="K285" s="223"/>
      <c r="L285" s="223"/>
      <c r="M285" s="224" t="str">
        <f t="shared" si="7"/>
        <v> </v>
      </c>
    </row>
    <row r="286" spans="1:13" s="214" customFormat="1" ht="15">
      <c r="A286" s="215"/>
      <c r="B286" s="217"/>
      <c r="C286" s="218"/>
      <c r="D286" s="219"/>
      <c r="F286" s="220"/>
      <c r="H286" s="221"/>
      <c r="I286" s="222"/>
      <c r="K286" s="223"/>
      <c r="L286" s="223"/>
      <c r="M286" s="224" t="str">
        <f t="shared" si="7"/>
        <v> </v>
      </c>
    </row>
    <row r="287" spans="1:13" s="214" customFormat="1" ht="15">
      <c r="A287" s="215"/>
      <c r="B287" s="217"/>
      <c r="C287" s="218"/>
      <c r="D287" s="219"/>
      <c r="F287" s="220"/>
      <c r="H287" s="221"/>
      <c r="I287" s="222"/>
      <c r="K287" s="223"/>
      <c r="L287" s="223"/>
      <c r="M287" s="224" t="str">
        <f t="shared" si="7"/>
        <v> </v>
      </c>
    </row>
    <row r="288" spans="1:13" s="214" customFormat="1" ht="15">
      <c r="A288" s="215"/>
      <c r="B288" s="217"/>
      <c r="C288" s="218"/>
      <c r="D288" s="219"/>
      <c r="F288" s="220"/>
      <c r="H288" s="221"/>
      <c r="I288" s="222"/>
      <c r="K288" s="223"/>
      <c r="L288" s="223"/>
      <c r="M288" s="224" t="str">
        <f t="shared" si="7"/>
        <v> </v>
      </c>
    </row>
    <row r="289" spans="1:13" s="214" customFormat="1" ht="15">
      <c r="A289" s="215"/>
      <c r="B289" s="217"/>
      <c r="C289" s="218"/>
      <c r="D289" s="219"/>
      <c r="F289" s="220"/>
      <c r="H289" s="221"/>
      <c r="I289" s="222"/>
      <c r="K289" s="223"/>
      <c r="L289" s="223"/>
      <c r="M289" s="224" t="str">
        <f t="shared" si="7"/>
        <v> </v>
      </c>
    </row>
    <row r="290" spans="1:13" s="214" customFormat="1" ht="15">
      <c r="A290" s="215"/>
      <c r="B290" s="217"/>
      <c r="C290" s="218"/>
      <c r="D290" s="219"/>
      <c r="F290" s="220"/>
      <c r="H290" s="221"/>
      <c r="I290" s="222"/>
      <c r="K290" s="223"/>
      <c r="L290" s="223"/>
      <c r="M290" s="224" t="str">
        <f t="shared" si="7"/>
        <v> </v>
      </c>
    </row>
    <row r="291" spans="1:13" s="214" customFormat="1" ht="15">
      <c r="A291" s="215"/>
      <c r="B291" s="217"/>
      <c r="C291" s="218"/>
      <c r="D291" s="219"/>
      <c r="F291" s="220"/>
      <c r="H291" s="221"/>
      <c r="I291" s="222"/>
      <c r="K291" s="223"/>
      <c r="L291" s="223"/>
      <c r="M291" s="224" t="str">
        <f t="shared" si="7"/>
        <v> </v>
      </c>
    </row>
    <row r="292" spans="1:13" s="214" customFormat="1" ht="15">
      <c r="A292" s="215"/>
      <c r="B292" s="217"/>
      <c r="C292" s="218"/>
      <c r="D292" s="219"/>
      <c r="F292" s="220"/>
      <c r="H292" s="221"/>
      <c r="I292" s="222"/>
      <c r="K292" s="223"/>
      <c r="L292" s="223"/>
      <c r="M292" s="224" t="str">
        <f t="shared" si="7"/>
        <v> </v>
      </c>
    </row>
    <row r="293" spans="1:13" s="214" customFormat="1" ht="15">
      <c r="A293" s="215"/>
      <c r="B293" s="217"/>
      <c r="C293" s="218"/>
      <c r="D293" s="219"/>
      <c r="F293" s="220"/>
      <c r="H293" s="221"/>
      <c r="I293" s="222"/>
      <c r="K293" s="223"/>
      <c r="L293" s="223"/>
      <c r="M293" s="224" t="str">
        <f t="shared" si="7"/>
        <v> </v>
      </c>
    </row>
    <row r="294" spans="1:13" s="214" customFormat="1" ht="15">
      <c r="A294" s="215"/>
      <c r="B294" s="217"/>
      <c r="C294" s="218"/>
      <c r="D294" s="219"/>
      <c r="F294" s="220"/>
      <c r="H294" s="221"/>
      <c r="I294" s="222"/>
      <c r="K294" s="223"/>
      <c r="L294" s="223"/>
      <c r="M294" s="224" t="str">
        <f t="shared" si="7"/>
        <v> </v>
      </c>
    </row>
    <row r="295" spans="1:13" s="214" customFormat="1" ht="15">
      <c r="A295" s="215"/>
      <c r="B295" s="217"/>
      <c r="C295" s="218"/>
      <c r="D295" s="219"/>
      <c r="F295" s="220"/>
      <c r="H295" s="221"/>
      <c r="I295" s="222"/>
      <c r="K295" s="223"/>
      <c r="L295" s="223"/>
      <c r="M295" s="224" t="str">
        <f t="shared" si="7"/>
        <v> </v>
      </c>
    </row>
    <row r="296" spans="1:13" s="214" customFormat="1" ht="15">
      <c r="A296" s="215"/>
      <c r="B296" s="217"/>
      <c r="C296" s="218"/>
      <c r="D296" s="219"/>
      <c r="F296" s="220"/>
      <c r="H296" s="221"/>
      <c r="I296" s="222"/>
      <c r="K296" s="223"/>
      <c r="L296" s="223"/>
      <c r="M296" s="224" t="str">
        <f t="shared" si="7"/>
        <v> </v>
      </c>
    </row>
    <row r="297" spans="1:13" s="214" customFormat="1" ht="15">
      <c r="A297" s="215"/>
      <c r="B297" s="217"/>
      <c r="C297" s="218"/>
      <c r="D297" s="219"/>
      <c r="F297" s="220"/>
      <c r="H297" s="221"/>
      <c r="I297" s="222"/>
      <c r="K297" s="223"/>
      <c r="L297" s="223"/>
      <c r="M297" s="224" t="str">
        <f t="shared" si="7"/>
        <v> </v>
      </c>
    </row>
    <row r="298" spans="1:13" s="214" customFormat="1" ht="15">
      <c r="A298" s="215"/>
      <c r="B298" s="217"/>
      <c r="C298" s="218"/>
      <c r="D298" s="219"/>
      <c r="F298" s="220"/>
      <c r="H298" s="221"/>
      <c r="I298" s="222"/>
      <c r="K298" s="223"/>
      <c r="L298" s="223"/>
      <c r="M298" s="224" t="str">
        <f t="shared" si="7"/>
        <v> </v>
      </c>
    </row>
    <row r="299" spans="1:13" s="214" customFormat="1" ht="15">
      <c r="A299" s="215"/>
      <c r="B299" s="217"/>
      <c r="C299" s="218"/>
      <c r="D299" s="219"/>
      <c r="F299" s="220"/>
      <c r="H299" s="221"/>
      <c r="I299" s="222"/>
      <c r="K299" s="223"/>
      <c r="L299" s="223"/>
      <c r="M299" s="224" t="str">
        <f t="shared" si="7"/>
        <v> </v>
      </c>
    </row>
    <row r="300" spans="1:13" s="214" customFormat="1" ht="15">
      <c r="A300" s="215"/>
      <c r="B300" s="217"/>
      <c r="C300" s="218"/>
      <c r="D300" s="219"/>
      <c r="F300" s="220"/>
      <c r="H300" s="221"/>
      <c r="I300" s="222"/>
      <c r="K300" s="223"/>
      <c r="L300" s="223"/>
      <c r="M300" s="224" t="str">
        <f t="shared" si="7"/>
        <v> </v>
      </c>
    </row>
    <row r="301" spans="1:13" s="214" customFormat="1" ht="15">
      <c r="A301" s="215"/>
      <c r="B301" s="217"/>
      <c r="C301" s="218"/>
      <c r="D301" s="219"/>
      <c r="F301" s="220"/>
      <c r="H301" s="221"/>
      <c r="I301" s="222"/>
      <c r="K301" s="223"/>
      <c r="L301" s="223"/>
      <c r="M301" s="224" t="str">
        <f aca="true" t="shared" si="8" ref="M301:M364">IF(AND(I301&gt;0,K301&gt;0),ROUND(I301*K301,0)," ")</f>
        <v> </v>
      </c>
    </row>
    <row r="302" spans="1:13" s="214" customFormat="1" ht="15">
      <c r="A302" s="215"/>
      <c r="B302" s="217"/>
      <c r="C302" s="218"/>
      <c r="D302" s="219"/>
      <c r="F302" s="220"/>
      <c r="H302" s="221"/>
      <c r="I302" s="222"/>
      <c r="K302" s="223"/>
      <c r="L302" s="223"/>
      <c r="M302" s="224" t="str">
        <f t="shared" si="8"/>
        <v> </v>
      </c>
    </row>
    <row r="303" spans="1:13" s="214" customFormat="1" ht="15">
      <c r="A303" s="215"/>
      <c r="B303" s="217"/>
      <c r="C303" s="218"/>
      <c r="D303" s="219"/>
      <c r="F303" s="220"/>
      <c r="H303" s="221"/>
      <c r="I303" s="222"/>
      <c r="K303" s="223"/>
      <c r="L303" s="223"/>
      <c r="M303" s="224" t="str">
        <f t="shared" si="8"/>
        <v> </v>
      </c>
    </row>
    <row r="304" spans="1:13" s="214" customFormat="1" ht="15">
      <c r="A304" s="215"/>
      <c r="B304" s="217"/>
      <c r="C304" s="218"/>
      <c r="D304" s="219"/>
      <c r="F304" s="220"/>
      <c r="H304" s="221"/>
      <c r="I304" s="222"/>
      <c r="K304" s="223"/>
      <c r="L304" s="223"/>
      <c r="M304" s="224" t="str">
        <f t="shared" si="8"/>
        <v> </v>
      </c>
    </row>
    <row r="305" spans="1:13" s="214" customFormat="1" ht="15">
      <c r="A305" s="215"/>
      <c r="B305" s="217"/>
      <c r="C305" s="218"/>
      <c r="D305" s="219"/>
      <c r="F305" s="220"/>
      <c r="H305" s="221"/>
      <c r="I305" s="222"/>
      <c r="K305" s="223"/>
      <c r="L305" s="223"/>
      <c r="M305" s="224" t="str">
        <f t="shared" si="8"/>
        <v> </v>
      </c>
    </row>
    <row r="306" spans="1:13" s="214" customFormat="1" ht="15">
      <c r="A306" s="215"/>
      <c r="B306" s="217"/>
      <c r="C306" s="218"/>
      <c r="D306" s="219"/>
      <c r="F306" s="220"/>
      <c r="H306" s="221"/>
      <c r="I306" s="222"/>
      <c r="K306" s="223"/>
      <c r="L306" s="223"/>
      <c r="M306" s="224" t="str">
        <f t="shared" si="8"/>
        <v> </v>
      </c>
    </row>
    <row r="307" spans="1:13" s="214" customFormat="1" ht="15">
      <c r="A307" s="215"/>
      <c r="B307" s="217"/>
      <c r="C307" s="218"/>
      <c r="D307" s="219"/>
      <c r="F307" s="220"/>
      <c r="H307" s="221"/>
      <c r="I307" s="222"/>
      <c r="K307" s="223"/>
      <c r="L307" s="223"/>
      <c r="M307" s="224" t="str">
        <f t="shared" si="8"/>
        <v> </v>
      </c>
    </row>
    <row r="308" spans="1:13" s="214" customFormat="1" ht="15">
      <c r="A308" s="215"/>
      <c r="B308" s="217"/>
      <c r="C308" s="218"/>
      <c r="D308" s="219"/>
      <c r="F308" s="220"/>
      <c r="H308" s="221"/>
      <c r="I308" s="222"/>
      <c r="K308" s="223"/>
      <c r="L308" s="223"/>
      <c r="M308" s="224" t="str">
        <f t="shared" si="8"/>
        <v> </v>
      </c>
    </row>
    <row r="309" spans="1:13" s="214" customFormat="1" ht="15">
      <c r="A309" s="215"/>
      <c r="B309" s="217"/>
      <c r="C309" s="218"/>
      <c r="D309" s="219"/>
      <c r="F309" s="220"/>
      <c r="H309" s="221"/>
      <c r="I309" s="222"/>
      <c r="K309" s="223"/>
      <c r="L309" s="223"/>
      <c r="M309" s="224" t="str">
        <f t="shared" si="8"/>
        <v> </v>
      </c>
    </row>
    <row r="310" spans="1:13" s="214" customFormat="1" ht="15">
      <c r="A310" s="215"/>
      <c r="B310" s="217"/>
      <c r="C310" s="218"/>
      <c r="D310" s="219"/>
      <c r="F310" s="220"/>
      <c r="H310" s="221"/>
      <c r="I310" s="222"/>
      <c r="K310" s="223"/>
      <c r="L310" s="223"/>
      <c r="M310" s="224" t="str">
        <f t="shared" si="8"/>
        <v> </v>
      </c>
    </row>
    <row r="311" spans="1:13" s="214" customFormat="1" ht="15">
      <c r="A311" s="215"/>
      <c r="B311" s="217"/>
      <c r="C311" s="218"/>
      <c r="D311" s="219"/>
      <c r="F311" s="220"/>
      <c r="H311" s="221"/>
      <c r="I311" s="222"/>
      <c r="K311" s="223"/>
      <c r="L311" s="223"/>
      <c r="M311" s="224" t="str">
        <f t="shared" si="8"/>
        <v> </v>
      </c>
    </row>
    <row r="312" spans="1:13" s="214" customFormat="1" ht="15">
      <c r="A312" s="215"/>
      <c r="B312" s="217"/>
      <c r="C312" s="218"/>
      <c r="D312" s="219"/>
      <c r="F312" s="220"/>
      <c r="H312" s="221"/>
      <c r="I312" s="222"/>
      <c r="K312" s="223"/>
      <c r="L312" s="223"/>
      <c r="M312" s="224" t="str">
        <f t="shared" si="8"/>
        <v> </v>
      </c>
    </row>
    <row r="313" spans="1:13" s="214" customFormat="1" ht="15">
      <c r="A313" s="215"/>
      <c r="B313" s="217"/>
      <c r="C313" s="218"/>
      <c r="D313" s="219"/>
      <c r="F313" s="220"/>
      <c r="H313" s="221"/>
      <c r="I313" s="222"/>
      <c r="K313" s="223"/>
      <c r="L313" s="223"/>
      <c r="M313" s="224" t="str">
        <f t="shared" si="8"/>
        <v> </v>
      </c>
    </row>
    <row r="314" spans="1:13" s="214" customFormat="1" ht="15">
      <c r="A314" s="215"/>
      <c r="B314" s="217"/>
      <c r="C314" s="218"/>
      <c r="D314" s="219"/>
      <c r="F314" s="220"/>
      <c r="H314" s="221"/>
      <c r="I314" s="222"/>
      <c r="K314" s="223"/>
      <c r="L314" s="223"/>
      <c r="M314" s="224" t="str">
        <f t="shared" si="8"/>
        <v> </v>
      </c>
    </row>
    <row r="315" spans="1:13" s="214" customFormat="1" ht="15">
      <c r="A315" s="215"/>
      <c r="B315" s="217"/>
      <c r="C315" s="218"/>
      <c r="D315" s="219"/>
      <c r="F315" s="220"/>
      <c r="H315" s="221"/>
      <c r="I315" s="222"/>
      <c r="K315" s="223"/>
      <c r="L315" s="223"/>
      <c r="M315" s="224" t="str">
        <f t="shared" si="8"/>
        <v> </v>
      </c>
    </row>
    <row r="316" spans="1:13" s="214" customFormat="1" ht="15">
      <c r="A316" s="215"/>
      <c r="B316" s="217"/>
      <c r="C316" s="218"/>
      <c r="D316" s="219"/>
      <c r="F316" s="220"/>
      <c r="H316" s="221"/>
      <c r="I316" s="222"/>
      <c r="K316" s="223"/>
      <c r="L316" s="223"/>
      <c r="M316" s="224" t="str">
        <f t="shared" si="8"/>
        <v> </v>
      </c>
    </row>
    <row r="317" spans="1:13" s="214" customFormat="1" ht="15">
      <c r="A317" s="215"/>
      <c r="B317" s="217"/>
      <c r="C317" s="218"/>
      <c r="D317" s="219"/>
      <c r="F317" s="220"/>
      <c r="H317" s="221"/>
      <c r="I317" s="222"/>
      <c r="K317" s="223"/>
      <c r="L317" s="223"/>
      <c r="M317" s="224" t="str">
        <f t="shared" si="8"/>
        <v> </v>
      </c>
    </row>
    <row r="318" spans="1:13" s="214" customFormat="1" ht="15">
      <c r="A318" s="215"/>
      <c r="B318" s="217"/>
      <c r="C318" s="218"/>
      <c r="D318" s="219"/>
      <c r="F318" s="220"/>
      <c r="H318" s="221"/>
      <c r="I318" s="222"/>
      <c r="K318" s="223"/>
      <c r="L318" s="223"/>
      <c r="M318" s="224" t="str">
        <f t="shared" si="8"/>
        <v> </v>
      </c>
    </row>
    <row r="319" spans="1:13" s="214" customFormat="1" ht="15">
      <c r="A319" s="215"/>
      <c r="B319" s="217"/>
      <c r="C319" s="218"/>
      <c r="D319" s="219"/>
      <c r="F319" s="220"/>
      <c r="H319" s="221"/>
      <c r="I319" s="222"/>
      <c r="K319" s="223"/>
      <c r="L319" s="223"/>
      <c r="M319" s="224" t="str">
        <f t="shared" si="8"/>
        <v> </v>
      </c>
    </row>
    <row r="320" spans="1:13" s="214" customFormat="1" ht="15">
      <c r="A320" s="215"/>
      <c r="B320" s="217"/>
      <c r="C320" s="218"/>
      <c r="D320" s="219"/>
      <c r="F320" s="220"/>
      <c r="H320" s="221"/>
      <c r="I320" s="222"/>
      <c r="K320" s="223"/>
      <c r="L320" s="223"/>
      <c r="M320" s="224" t="str">
        <f t="shared" si="8"/>
        <v> </v>
      </c>
    </row>
    <row r="321" spans="1:13" s="214" customFormat="1" ht="15">
      <c r="A321" s="215"/>
      <c r="B321" s="217"/>
      <c r="C321" s="218"/>
      <c r="D321" s="219"/>
      <c r="F321" s="220"/>
      <c r="H321" s="221"/>
      <c r="I321" s="222"/>
      <c r="K321" s="223"/>
      <c r="L321" s="223"/>
      <c r="M321" s="224" t="str">
        <f t="shared" si="8"/>
        <v> </v>
      </c>
    </row>
    <row r="322" spans="1:13" s="214" customFormat="1" ht="15">
      <c r="A322" s="215"/>
      <c r="B322" s="217"/>
      <c r="C322" s="218"/>
      <c r="D322" s="219"/>
      <c r="F322" s="220"/>
      <c r="H322" s="221"/>
      <c r="I322" s="222"/>
      <c r="K322" s="223"/>
      <c r="L322" s="223"/>
      <c r="M322" s="224" t="str">
        <f t="shared" si="8"/>
        <v> </v>
      </c>
    </row>
    <row r="323" spans="1:13" s="214" customFormat="1" ht="15">
      <c r="A323" s="215"/>
      <c r="B323" s="217"/>
      <c r="C323" s="218"/>
      <c r="D323" s="219"/>
      <c r="F323" s="220"/>
      <c r="H323" s="221"/>
      <c r="I323" s="222"/>
      <c r="K323" s="223"/>
      <c r="L323" s="223"/>
      <c r="M323" s="224" t="str">
        <f t="shared" si="8"/>
        <v> </v>
      </c>
    </row>
    <row r="324" spans="1:13" s="214" customFormat="1" ht="15">
      <c r="A324" s="215"/>
      <c r="B324" s="217"/>
      <c r="C324" s="218"/>
      <c r="D324" s="219"/>
      <c r="F324" s="220"/>
      <c r="H324" s="221"/>
      <c r="I324" s="222"/>
      <c r="K324" s="223"/>
      <c r="L324" s="223"/>
      <c r="M324" s="224" t="str">
        <f t="shared" si="8"/>
        <v> </v>
      </c>
    </row>
    <row r="325" spans="1:13" s="214" customFormat="1" ht="15">
      <c r="A325" s="215"/>
      <c r="B325" s="217"/>
      <c r="C325" s="218"/>
      <c r="D325" s="219"/>
      <c r="F325" s="220"/>
      <c r="H325" s="221"/>
      <c r="I325" s="222"/>
      <c r="K325" s="223"/>
      <c r="L325" s="223"/>
      <c r="M325" s="224" t="str">
        <f t="shared" si="8"/>
        <v> </v>
      </c>
    </row>
    <row r="326" spans="1:13" s="214" customFormat="1" ht="15">
      <c r="A326" s="215"/>
      <c r="B326" s="217"/>
      <c r="C326" s="218"/>
      <c r="D326" s="219"/>
      <c r="F326" s="220"/>
      <c r="H326" s="221"/>
      <c r="I326" s="222"/>
      <c r="K326" s="223"/>
      <c r="L326" s="223"/>
      <c r="M326" s="224" t="str">
        <f t="shared" si="8"/>
        <v> </v>
      </c>
    </row>
    <row r="327" spans="1:13" s="214" customFormat="1" ht="15">
      <c r="A327" s="215"/>
      <c r="B327" s="217"/>
      <c r="C327" s="218"/>
      <c r="D327" s="219"/>
      <c r="F327" s="220"/>
      <c r="H327" s="221"/>
      <c r="I327" s="222"/>
      <c r="K327" s="223"/>
      <c r="L327" s="223"/>
      <c r="M327" s="224" t="str">
        <f t="shared" si="8"/>
        <v> </v>
      </c>
    </row>
    <row r="328" spans="1:13" s="214" customFormat="1" ht="15">
      <c r="A328" s="215"/>
      <c r="B328" s="217"/>
      <c r="C328" s="218"/>
      <c r="D328" s="219"/>
      <c r="F328" s="220"/>
      <c r="H328" s="221"/>
      <c r="I328" s="222"/>
      <c r="K328" s="223"/>
      <c r="L328" s="223"/>
      <c r="M328" s="224" t="str">
        <f t="shared" si="8"/>
        <v> </v>
      </c>
    </row>
    <row r="329" spans="1:13" s="214" customFormat="1" ht="15">
      <c r="A329" s="215"/>
      <c r="B329" s="217"/>
      <c r="C329" s="218"/>
      <c r="D329" s="219"/>
      <c r="F329" s="220"/>
      <c r="H329" s="221"/>
      <c r="I329" s="222"/>
      <c r="K329" s="223"/>
      <c r="L329" s="223"/>
      <c r="M329" s="224" t="str">
        <f t="shared" si="8"/>
        <v> </v>
      </c>
    </row>
    <row r="330" spans="1:13" s="214" customFormat="1" ht="15">
      <c r="A330" s="215"/>
      <c r="B330" s="217"/>
      <c r="C330" s="218"/>
      <c r="D330" s="219"/>
      <c r="F330" s="220"/>
      <c r="H330" s="221"/>
      <c r="I330" s="222"/>
      <c r="K330" s="223"/>
      <c r="L330" s="223"/>
      <c r="M330" s="224" t="str">
        <f t="shared" si="8"/>
        <v> </v>
      </c>
    </row>
    <row r="331" spans="1:13" s="214" customFormat="1" ht="15">
      <c r="A331" s="215"/>
      <c r="B331" s="217"/>
      <c r="C331" s="218"/>
      <c r="D331" s="219"/>
      <c r="F331" s="220"/>
      <c r="H331" s="221"/>
      <c r="I331" s="222"/>
      <c r="K331" s="223"/>
      <c r="L331" s="223"/>
      <c r="M331" s="224" t="str">
        <f t="shared" si="8"/>
        <v> </v>
      </c>
    </row>
    <row r="332" spans="1:13" s="214" customFormat="1" ht="15">
      <c r="A332" s="215"/>
      <c r="B332" s="217"/>
      <c r="C332" s="218"/>
      <c r="D332" s="219"/>
      <c r="F332" s="220"/>
      <c r="H332" s="221"/>
      <c r="I332" s="222"/>
      <c r="K332" s="223"/>
      <c r="L332" s="223"/>
      <c r="M332" s="224" t="str">
        <f t="shared" si="8"/>
        <v> </v>
      </c>
    </row>
    <row r="333" spans="1:13" s="214" customFormat="1" ht="15">
      <c r="A333" s="215"/>
      <c r="B333" s="217"/>
      <c r="C333" s="218"/>
      <c r="D333" s="219"/>
      <c r="F333" s="220"/>
      <c r="H333" s="221"/>
      <c r="I333" s="222"/>
      <c r="K333" s="223"/>
      <c r="L333" s="223"/>
      <c r="M333" s="224" t="str">
        <f t="shared" si="8"/>
        <v> </v>
      </c>
    </row>
    <row r="334" spans="1:13" s="214" customFormat="1" ht="15">
      <c r="A334" s="215"/>
      <c r="B334" s="217"/>
      <c r="C334" s="218"/>
      <c r="D334" s="219"/>
      <c r="F334" s="220"/>
      <c r="H334" s="221"/>
      <c r="I334" s="222"/>
      <c r="K334" s="223"/>
      <c r="L334" s="223"/>
      <c r="M334" s="224" t="str">
        <f t="shared" si="8"/>
        <v> </v>
      </c>
    </row>
    <row r="335" spans="1:13" s="214" customFormat="1" ht="15">
      <c r="A335" s="215"/>
      <c r="B335" s="217"/>
      <c r="C335" s="218"/>
      <c r="D335" s="219"/>
      <c r="F335" s="220"/>
      <c r="H335" s="221"/>
      <c r="I335" s="222"/>
      <c r="K335" s="223"/>
      <c r="L335" s="223"/>
      <c r="M335" s="224" t="str">
        <f t="shared" si="8"/>
        <v> </v>
      </c>
    </row>
    <row r="336" spans="1:13" s="214" customFormat="1" ht="15">
      <c r="A336" s="215"/>
      <c r="B336" s="217"/>
      <c r="C336" s="218"/>
      <c r="D336" s="219"/>
      <c r="F336" s="220"/>
      <c r="H336" s="221"/>
      <c r="I336" s="222"/>
      <c r="K336" s="223"/>
      <c r="L336" s="223"/>
      <c r="M336" s="224" t="str">
        <f t="shared" si="8"/>
        <v> </v>
      </c>
    </row>
    <row r="337" spans="1:13" s="214" customFormat="1" ht="15">
      <c r="A337" s="215"/>
      <c r="B337" s="217"/>
      <c r="C337" s="218"/>
      <c r="D337" s="219"/>
      <c r="F337" s="220"/>
      <c r="H337" s="221"/>
      <c r="I337" s="222"/>
      <c r="K337" s="223"/>
      <c r="L337" s="223"/>
      <c r="M337" s="224" t="str">
        <f t="shared" si="8"/>
        <v> </v>
      </c>
    </row>
    <row r="338" spans="1:13" s="214" customFormat="1" ht="15">
      <c r="A338" s="215"/>
      <c r="B338" s="217"/>
      <c r="C338" s="218"/>
      <c r="D338" s="219"/>
      <c r="F338" s="220"/>
      <c r="H338" s="221"/>
      <c r="I338" s="222"/>
      <c r="K338" s="223"/>
      <c r="L338" s="223"/>
      <c r="M338" s="224" t="str">
        <f t="shared" si="8"/>
        <v> </v>
      </c>
    </row>
    <row r="339" spans="1:13" s="214" customFormat="1" ht="15">
      <c r="A339" s="215"/>
      <c r="B339" s="217"/>
      <c r="C339" s="218"/>
      <c r="D339" s="219"/>
      <c r="F339" s="220"/>
      <c r="H339" s="221"/>
      <c r="I339" s="222"/>
      <c r="K339" s="223"/>
      <c r="L339" s="223"/>
      <c r="M339" s="224" t="str">
        <f t="shared" si="8"/>
        <v> </v>
      </c>
    </row>
    <row r="340" spans="1:13" s="214" customFormat="1" ht="15">
      <c r="A340" s="215"/>
      <c r="B340" s="217"/>
      <c r="C340" s="218"/>
      <c r="D340" s="219"/>
      <c r="F340" s="220"/>
      <c r="H340" s="221"/>
      <c r="I340" s="222"/>
      <c r="K340" s="223"/>
      <c r="L340" s="223"/>
      <c r="M340" s="224" t="str">
        <f t="shared" si="8"/>
        <v> </v>
      </c>
    </row>
    <row r="341" spans="1:13" s="214" customFormat="1" ht="15">
      <c r="A341" s="215"/>
      <c r="B341" s="217"/>
      <c r="C341" s="218"/>
      <c r="D341" s="219"/>
      <c r="F341" s="220"/>
      <c r="H341" s="221"/>
      <c r="I341" s="222"/>
      <c r="K341" s="223"/>
      <c r="L341" s="223"/>
      <c r="M341" s="224" t="str">
        <f t="shared" si="8"/>
        <v> </v>
      </c>
    </row>
    <row r="342" spans="1:13" s="214" customFormat="1" ht="15">
      <c r="A342" s="215"/>
      <c r="B342" s="217"/>
      <c r="C342" s="218"/>
      <c r="D342" s="219"/>
      <c r="F342" s="220"/>
      <c r="H342" s="221"/>
      <c r="I342" s="222"/>
      <c r="K342" s="223"/>
      <c r="L342" s="223"/>
      <c r="M342" s="224" t="str">
        <f t="shared" si="8"/>
        <v> </v>
      </c>
    </row>
    <row r="343" spans="1:13" s="214" customFormat="1" ht="15">
      <c r="A343" s="215"/>
      <c r="B343" s="217"/>
      <c r="C343" s="218"/>
      <c r="D343" s="219"/>
      <c r="F343" s="220"/>
      <c r="H343" s="221"/>
      <c r="I343" s="222"/>
      <c r="K343" s="223"/>
      <c r="L343" s="223"/>
      <c r="M343" s="224" t="str">
        <f t="shared" si="8"/>
        <v> </v>
      </c>
    </row>
    <row r="344" spans="1:13" s="214" customFormat="1" ht="15">
      <c r="A344" s="215"/>
      <c r="B344" s="217"/>
      <c r="C344" s="218"/>
      <c r="D344" s="219"/>
      <c r="F344" s="220"/>
      <c r="H344" s="221"/>
      <c r="I344" s="222"/>
      <c r="K344" s="223"/>
      <c r="L344" s="223"/>
      <c r="M344" s="224" t="str">
        <f t="shared" si="8"/>
        <v> </v>
      </c>
    </row>
    <row r="345" spans="1:13" s="214" customFormat="1" ht="15">
      <c r="A345" s="215"/>
      <c r="B345" s="217"/>
      <c r="C345" s="218"/>
      <c r="D345" s="219"/>
      <c r="F345" s="220"/>
      <c r="H345" s="221"/>
      <c r="I345" s="222"/>
      <c r="K345" s="223"/>
      <c r="L345" s="223"/>
      <c r="M345" s="224" t="str">
        <f t="shared" si="8"/>
        <v> </v>
      </c>
    </row>
    <row r="346" spans="1:13" s="214" customFormat="1" ht="15">
      <c r="A346" s="215"/>
      <c r="B346" s="217"/>
      <c r="C346" s="218"/>
      <c r="D346" s="219"/>
      <c r="F346" s="220"/>
      <c r="H346" s="221"/>
      <c r="I346" s="222"/>
      <c r="K346" s="223"/>
      <c r="L346" s="223"/>
      <c r="M346" s="224" t="str">
        <f t="shared" si="8"/>
        <v> </v>
      </c>
    </row>
    <row r="347" spans="1:13" s="214" customFormat="1" ht="15">
      <c r="A347" s="215"/>
      <c r="B347" s="217"/>
      <c r="C347" s="218"/>
      <c r="D347" s="219"/>
      <c r="F347" s="220"/>
      <c r="H347" s="221"/>
      <c r="I347" s="222"/>
      <c r="K347" s="223"/>
      <c r="L347" s="223"/>
      <c r="M347" s="224" t="str">
        <f t="shared" si="8"/>
        <v> </v>
      </c>
    </row>
    <row r="348" spans="1:13" s="214" customFormat="1" ht="15">
      <c r="A348" s="215"/>
      <c r="B348" s="217"/>
      <c r="C348" s="218"/>
      <c r="D348" s="219"/>
      <c r="F348" s="220"/>
      <c r="H348" s="221"/>
      <c r="I348" s="222"/>
      <c r="K348" s="223"/>
      <c r="L348" s="223"/>
      <c r="M348" s="224" t="str">
        <f t="shared" si="8"/>
        <v> </v>
      </c>
    </row>
    <row r="349" spans="1:13" s="214" customFormat="1" ht="15">
      <c r="A349" s="215"/>
      <c r="B349" s="217"/>
      <c r="C349" s="218"/>
      <c r="D349" s="219"/>
      <c r="F349" s="220"/>
      <c r="H349" s="221"/>
      <c r="I349" s="222"/>
      <c r="K349" s="223"/>
      <c r="L349" s="223"/>
      <c r="M349" s="224" t="str">
        <f t="shared" si="8"/>
        <v> </v>
      </c>
    </row>
    <row r="350" spans="1:13" s="214" customFormat="1" ht="15">
      <c r="A350" s="215"/>
      <c r="B350" s="217"/>
      <c r="C350" s="218"/>
      <c r="D350" s="219"/>
      <c r="F350" s="220"/>
      <c r="H350" s="221"/>
      <c r="I350" s="222"/>
      <c r="K350" s="223"/>
      <c r="L350" s="223"/>
      <c r="M350" s="224" t="str">
        <f t="shared" si="8"/>
        <v> </v>
      </c>
    </row>
    <row r="351" spans="1:13" s="214" customFormat="1" ht="15">
      <c r="A351" s="215"/>
      <c r="B351" s="217"/>
      <c r="C351" s="218"/>
      <c r="D351" s="219"/>
      <c r="F351" s="220"/>
      <c r="H351" s="221"/>
      <c r="I351" s="222"/>
      <c r="K351" s="223"/>
      <c r="L351" s="223"/>
      <c r="M351" s="224" t="str">
        <f t="shared" si="8"/>
        <v> </v>
      </c>
    </row>
    <row r="352" spans="1:13" s="214" customFormat="1" ht="15">
      <c r="A352" s="215"/>
      <c r="B352" s="217"/>
      <c r="C352" s="218"/>
      <c r="D352" s="219"/>
      <c r="F352" s="220"/>
      <c r="H352" s="221"/>
      <c r="I352" s="222"/>
      <c r="K352" s="223"/>
      <c r="L352" s="223"/>
      <c r="M352" s="224" t="str">
        <f t="shared" si="8"/>
        <v> </v>
      </c>
    </row>
    <row r="353" spans="1:13" s="214" customFormat="1" ht="15">
      <c r="A353" s="215"/>
      <c r="B353" s="217"/>
      <c r="C353" s="218"/>
      <c r="D353" s="219"/>
      <c r="F353" s="220"/>
      <c r="H353" s="221"/>
      <c r="I353" s="222"/>
      <c r="K353" s="223"/>
      <c r="L353" s="223"/>
      <c r="M353" s="224" t="str">
        <f t="shared" si="8"/>
        <v> </v>
      </c>
    </row>
    <row r="354" spans="1:13" s="214" customFormat="1" ht="15">
      <c r="A354" s="215"/>
      <c r="B354" s="217"/>
      <c r="C354" s="218"/>
      <c r="D354" s="219"/>
      <c r="F354" s="220"/>
      <c r="H354" s="221"/>
      <c r="I354" s="222"/>
      <c r="K354" s="223"/>
      <c r="L354" s="223"/>
      <c r="M354" s="224" t="str">
        <f t="shared" si="8"/>
        <v> </v>
      </c>
    </row>
    <row r="355" spans="1:13" s="214" customFormat="1" ht="15">
      <c r="A355" s="215"/>
      <c r="B355" s="217"/>
      <c r="C355" s="218"/>
      <c r="D355" s="219"/>
      <c r="F355" s="220"/>
      <c r="H355" s="221"/>
      <c r="I355" s="222"/>
      <c r="K355" s="223"/>
      <c r="L355" s="223"/>
      <c r="M355" s="224" t="str">
        <f t="shared" si="8"/>
        <v> </v>
      </c>
    </row>
    <row r="356" spans="1:13" s="214" customFormat="1" ht="15">
      <c r="A356" s="215"/>
      <c r="B356" s="217"/>
      <c r="C356" s="218"/>
      <c r="D356" s="219"/>
      <c r="F356" s="220"/>
      <c r="H356" s="221"/>
      <c r="I356" s="222"/>
      <c r="K356" s="223"/>
      <c r="L356" s="223"/>
      <c r="M356" s="224" t="str">
        <f t="shared" si="8"/>
        <v> </v>
      </c>
    </row>
    <row r="357" spans="1:13" s="214" customFormat="1" ht="15">
      <c r="A357" s="215"/>
      <c r="B357" s="217"/>
      <c r="C357" s="218"/>
      <c r="D357" s="219"/>
      <c r="F357" s="220"/>
      <c r="H357" s="221"/>
      <c r="I357" s="222"/>
      <c r="K357" s="223"/>
      <c r="L357" s="223"/>
      <c r="M357" s="224" t="str">
        <f t="shared" si="8"/>
        <v> </v>
      </c>
    </row>
    <row r="358" spans="1:13" s="214" customFormat="1" ht="15">
      <c r="A358" s="215"/>
      <c r="B358" s="217"/>
      <c r="C358" s="218"/>
      <c r="D358" s="219"/>
      <c r="F358" s="220"/>
      <c r="H358" s="221"/>
      <c r="I358" s="222"/>
      <c r="K358" s="223"/>
      <c r="L358" s="223"/>
      <c r="M358" s="224" t="str">
        <f t="shared" si="8"/>
        <v> </v>
      </c>
    </row>
    <row r="359" spans="1:13" s="214" customFormat="1" ht="15">
      <c r="A359" s="215"/>
      <c r="B359" s="217"/>
      <c r="C359" s="218"/>
      <c r="D359" s="219"/>
      <c r="F359" s="220"/>
      <c r="H359" s="221"/>
      <c r="I359" s="222"/>
      <c r="K359" s="223"/>
      <c r="L359" s="223"/>
      <c r="M359" s="224" t="str">
        <f t="shared" si="8"/>
        <v> </v>
      </c>
    </row>
    <row r="360" spans="1:13" s="214" customFormat="1" ht="15">
      <c r="A360" s="215"/>
      <c r="B360" s="217"/>
      <c r="C360" s="218"/>
      <c r="D360" s="219"/>
      <c r="F360" s="220"/>
      <c r="H360" s="221"/>
      <c r="I360" s="222"/>
      <c r="K360" s="223"/>
      <c r="L360" s="223"/>
      <c r="M360" s="224" t="str">
        <f t="shared" si="8"/>
        <v> </v>
      </c>
    </row>
    <row r="361" spans="1:13" s="214" customFormat="1" ht="15">
      <c r="A361" s="215"/>
      <c r="B361" s="217"/>
      <c r="C361" s="218"/>
      <c r="D361" s="219"/>
      <c r="F361" s="220"/>
      <c r="H361" s="221"/>
      <c r="I361" s="222"/>
      <c r="K361" s="223"/>
      <c r="L361" s="223"/>
      <c r="M361" s="224" t="str">
        <f t="shared" si="8"/>
        <v> </v>
      </c>
    </row>
    <row r="362" spans="1:13" s="214" customFormat="1" ht="15">
      <c r="A362" s="215"/>
      <c r="B362" s="217"/>
      <c r="C362" s="218"/>
      <c r="D362" s="219"/>
      <c r="F362" s="220"/>
      <c r="H362" s="221"/>
      <c r="I362" s="222"/>
      <c r="K362" s="223"/>
      <c r="L362" s="223"/>
      <c r="M362" s="224" t="str">
        <f t="shared" si="8"/>
        <v> </v>
      </c>
    </row>
    <row r="363" spans="1:13" s="214" customFormat="1" ht="15">
      <c r="A363" s="215"/>
      <c r="B363" s="217"/>
      <c r="C363" s="218"/>
      <c r="D363" s="219"/>
      <c r="F363" s="220"/>
      <c r="H363" s="221"/>
      <c r="I363" s="222"/>
      <c r="K363" s="223"/>
      <c r="L363" s="223"/>
      <c r="M363" s="224" t="str">
        <f t="shared" si="8"/>
        <v> </v>
      </c>
    </row>
    <row r="364" spans="1:13" s="214" customFormat="1" ht="15">
      <c r="A364" s="215"/>
      <c r="B364" s="217"/>
      <c r="C364" s="218"/>
      <c r="D364" s="219"/>
      <c r="F364" s="220"/>
      <c r="H364" s="221"/>
      <c r="I364" s="222"/>
      <c r="K364" s="223"/>
      <c r="L364" s="223"/>
      <c r="M364" s="224" t="str">
        <f t="shared" si="8"/>
        <v> </v>
      </c>
    </row>
    <row r="365" spans="1:13" s="214" customFormat="1" ht="15">
      <c r="A365" s="215"/>
      <c r="B365" s="217"/>
      <c r="C365" s="218"/>
      <c r="D365" s="219"/>
      <c r="F365" s="220"/>
      <c r="H365" s="221"/>
      <c r="I365" s="222"/>
      <c r="K365" s="223"/>
      <c r="L365" s="223"/>
      <c r="M365" s="224" t="str">
        <f aca="true" t="shared" si="9" ref="M365:M428">IF(AND(I365&gt;0,K365&gt;0),ROUND(I365*K365,0)," ")</f>
        <v> </v>
      </c>
    </row>
    <row r="366" spans="1:13" s="214" customFormat="1" ht="15">
      <c r="A366" s="215"/>
      <c r="B366" s="217"/>
      <c r="C366" s="218"/>
      <c r="D366" s="219"/>
      <c r="F366" s="220"/>
      <c r="H366" s="221"/>
      <c r="I366" s="222"/>
      <c r="K366" s="223"/>
      <c r="L366" s="223"/>
      <c r="M366" s="224" t="str">
        <f t="shared" si="9"/>
        <v> </v>
      </c>
    </row>
    <row r="367" spans="1:13" s="214" customFormat="1" ht="15">
      <c r="A367" s="215"/>
      <c r="B367" s="217"/>
      <c r="C367" s="218"/>
      <c r="D367" s="219"/>
      <c r="F367" s="220"/>
      <c r="H367" s="221"/>
      <c r="I367" s="222"/>
      <c r="K367" s="223"/>
      <c r="L367" s="223"/>
      <c r="M367" s="224" t="str">
        <f t="shared" si="9"/>
        <v> </v>
      </c>
    </row>
    <row r="368" spans="1:13" s="214" customFormat="1" ht="15">
      <c r="A368" s="215"/>
      <c r="B368" s="217"/>
      <c r="C368" s="218"/>
      <c r="D368" s="219"/>
      <c r="F368" s="220"/>
      <c r="H368" s="221"/>
      <c r="I368" s="222"/>
      <c r="K368" s="223"/>
      <c r="L368" s="223"/>
      <c r="M368" s="224" t="str">
        <f t="shared" si="9"/>
        <v> </v>
      </c>
    </row>
    <row r="369" spans="1:13" s="214" customFormat="1" ht="15">
      <c r="A369" s="215"/>
      <c r="B369" s="217"/>
      <c r="C369" s="218"/>
      <c r="D369" s="219"/>
      <c r="F369" s="220"/>
      <c r="H369" s="221"/>
      <c r="I369" s="222"/>
      <c r="K369" s="223"/>
      <c r="L369" s="223"/>
      <c r="M369" s="224" t="str">
        <f t="shared" si="9"/>
        <v> </v>
      </c>
    </row>
    <row r="370" spans="1:13" s="214" customFormat="1" ht="15">
      <c r="A370" s="215"/>
      <c r="B370" s="217"/>
      <c r="C370" s="218"/>
      <c r="D370" s="219"/>
      <c r="F370" s="220"/>
      <c r="H370" s="221"/>
      <c r="I370" s="222"/>
      <c r="K370" s="223"/>
      <c r="L370" s="223"/>
      <c r="M370" s="224" t="str">
        <f t="shared" si="9"/>
        <v> </v>
      </c>
    </row>
    <row r="371" spans="1:13" s="214" customFormat="1" ht="15">
      <c r="A371" s="215"/>
      <c r="B371" s="217"/>
      <c r="C371" s="218"/>
      <c r="D371" s="219"/>
      <c r="F371" s="220"/>
      <c r="H371" s="221"/>
      <c r="I371" s="222"/>
      <c r="K371" s="223"/>
      <c r="L371" s="223"/>
      <c r="M371" s="224" t="str">
        <f t="shared" si="9"/>
        <v> </v>
      </c>
    </row>
    <row r="372" spans="1:13" s="214" customFormat="1" ht="15">
      <c r="A372" s="215"/>
      <c r="B372" s="217"/>
      <c r="C372" s="218"/>
      <c r="D372" s="219"/>
      <c r="F372" s="220"/>
      <c r="H372" s="221"/>
      <c r="I372" s="222"/>
      <c r="K372" s="223"/>
      <c r="L372" s="223"/>
      <c r="M372" s="224" t="str">
        <f t="shared" si="9"/>
        <v> </v>
      </c>
    </row>
    <row r="373" spans="1:13" s="214" customFormat="1" ht="15">
      <c r="A373" s="215"/>
      <c r="B373" s="217"/>
      <c r="C373" s="218"/>
      <c r="D373" s="219"/>
      <c r="F373" s="220"/>
      <c r="H373" s="221"/>
      <c r="I373" s="222"/>
      <c r="K373" s="223"/>
      <c r="L373" s="223"/>
      <c r="M373" s="224" t="str">
        <f t="shared" si="9"/>
        <v> </v>
      </c>
    </row>
    <row r="374" spans="1:13" s="214" customFormat="1" ht="15">
      <c r="A374" s="215"/>
      <c r="B374" s="217"/>
      <c r="C374" s="218"/>
      <c r="D374" s="219"/>
      <c r="F374" s="220"/>
      <c r="H374" s="221"/>
      <c r="I374" s="222"/>
      <c r="K374" s="223"/>
      <c r="L374" s="223"/>
      <c r="M374" s="224" t="str">
        <f t="shared" si="9"/>
        <v> </v>
      </c>
    </row>
    <row r="375" spans="1:13" s="214" customFormat="1" ht="15">
      <c r="A375" s="215"/>
      <c r="B375" s="217"/>
      <c r="C375" s="218"/>
      <c r="D375" s="219"/>
      <c r="F375" s="220"/>
      <c r="H375" s="221"/>
      <c r="I375" s="222"/>
      <c r="K375" s="223"/>
      <c r="L375" s="223"/>
      <c r="M375" s="224" t="str">
        <f t="shared" si="9"/>
        <v> </v>
      </c>
    </row>
    <row r="376" spans="1:13" s="214" customFormat="1" ht="15">
      <c r="A376" s="215"/>
      <c r="B376" s="217"/>
      <c r="C376" s="218"/>
      <c r="D376" s="219"/>
      <c r="F376" s="220"/>
      <c r="H376" s="221"/>
      <c r="I376" s="222"/>
      <c r="K376" s="223"/>
      <c r="L376" s="223"/>
      <c r="M376" s="224" t="str">
        <f t="shared" si="9"/>
        <v> </v>
      </c>
    </row>
    <row r="377" spans="1:13" s="214" customFormat="1" ht="15">
      <c r="A377" s="215"/>
      <c r="B377" s="217"/>
      <c r="C377" s="218"/>
      <c r="D377" s="219"/>
      <c r="F377" s="220"/>
      <c r="H377" s="221"/>
      <c r="I377" s="222"/>
      <c r="K377" s="223"/>
      <c r="L377" s="223"/>
      <c r="M377" s="224" t="str">
        <f t="shared" si="9"/>
        <v> </v>
      </c>
    </row>
    <row r="378" spans="1:13" s="214" customFormat="1" ht="15">
      <c r="A378" s="215"/>
      <c r="B378" s="217"/>
      <c r="C378" s="218"/>
      <c r="D378" s="219"/>
      <c r="F378" s="220"/>
      <c r="H378" s="221"/>
      <c r="I378" s="222"/>
      <c r="K378" s="223"/>
      <c r="L378" s="223"/>
      <c r="M378" s="224" t="str">
        <f t="shared" si="9"/>
        <v> </v>
      </c>
    </row>
    <row r="379" spans="1:13" s="214" customFormat="1" ht="15">
      <c r="A379" s="215"/>
      <c r="B379" s="217"/>
      <c r="C379" s="218"/>
      <c r="D379" s="219"/>
      <c r="F379" s="220"/>
      <c r="H379" s="221"/>
      <c r="I379" s="222"/>
      <c r="K379" s="223"/>
      <c r="L379" s="223"/>
      <c r="M379" s="224" t="str">
        <f t="shared" si="9"/>
        <v> </v>
      </c>
    </row>
    <row r="380" spans="1:13" s="214" customFormat="1" ht="15">
      <c r="A380" s="215"/>
      <c r="B380" s="217"/>
      <c r="C380" s="218"/>
      <c r="D380" s="219"/>
      <c r="F380" s="220"/>
      <c r="H380" s="221"/>
      <c r="I380" s="222"/>
      <c r="K380" s="223"/>
      <c r="L380" s="223"/>
      <c r="M380" s="224" t="str">
        <f t="shared" si="9"/>
        <v> </v>
      </c>
    </row>
    <row r="381" spans="1:13" s="214" customFormat="1" ht="15">
      <c r="A381" s="215"/>
      <c r="B381" s="217"/>
      <c r="C381" s="218"/>
      <c r="D381" s="219"/>
      <c r="F381" s="220"/>
      <c r="H381" s="221"/>
      <c r="I381" s="222"/>
      <c r="K381" s="223"/>
      <c r="L381" s="223"/>
      <c r="M381" s="224" t="str">
        <f t="shared" si="9"/>
        <v> </v>
      </c>
    </row>
    <row r="382" spans="1:13" s="214" customFormat="1" ht="15">
      <c r="A382" s="215"/>
      <c r="B382" s="217"/>
      <c r="C382" s="218"/>
      <c r="D382" s="219"/>
      <c r="F382" s="220"/>
      <c r="H382" s="221"/>
      <c r="I382" s="222"/>
      <c r="K382" s="223"/>
      <c r="L382" s="223"/>
      <c r="M382" s="224" t="str">
        <f t="shared" si="9"/>
        <v> </v>
      </c>
    </row>
    <row r="383" spans="1:13" s="214" customFormat="1" ht="15">
      <c r="A383" s="215"/>
      <c r="B383" s="217"/>
      <c r="C383" s="218"/>
      <c r="D383" s="219"/>
      <c r="F383" s="220"/>
      <c r="H383" s="221"/>
      <c r="I383" s="222"/>
      <c r="K383" s="223"/>
      <c r="L383" s="223"/>
      <c r="M383" s="224" t="str">
        <f t="shared" si="9"/>
        <v> </v>
      </c>
    </row>
    <row r="384" spans="1:13" s="214" customFormat="1" ht="15">
      <c r="A384" s="215"/>
      <c r="B384" s="217"/>
      <c r="C384" s="218"/>
      <c r="D384" s="219"/>
      <c r="F384" s="220"/>
      <c r="H384" s="221"/>
      <c r="I384" s="222"/>
      <c r="K384" s="223"/>
      <c r="L384" s="223"/>
      <c r="M384" s="224" t="str">
        <f t="shared" si="9"/>
        <v> </v>
      </c>
    </row>
    <row r="385" spans="1:13" s="214" customFormat="1" ht="15">
      <c r="A385" s="215"/>
      <c r="B385" s="217"/>
      <c r="C385" s="218"/>
      <c r="D385" s="219"/>
      <c r="F385" s="220"/>
      <c r="H385" s="221"/>
      <c r="I385" s="222"/>
      <c r="K385" s="223"/>
      <c r="L385" s="223"/>
      <c r="M385" s="224" t="str">
        <f t="shared" si="9"/>
        <v> </v>
      </c>
    </row>
    <row r="386" spans="1:13" s="214" customFormat="1" ht="15">
      <c r="A386" s="215"/>
      <c r="B386" s="217"/>
      <c r="C386" s="218"/>
      <c r="D386" s="219"/>
      <c r="F386" s="220"/>
      <c r="H386" s="221"/>
      <c r="I386" s="222"/>
      <c r="K386" s="223"/>
      <c r="L386" s="223"/>
      <c r="M386" s="224" t="str">
        <f t="shared" si="9"/>
        <v> </v>
      </c>
    </row>
    <row r="387" spans="1:13" s="214" customFormat="1" ht="15">
      <c r="A387" s="215"/>
      <c r="B387" s="217"/>
      <c r="C387" s="218"/>
      <c r="D387" s="219"/>
      <c r="F387" s="220"/>
      <c r="H387" s="221"/>
      <c r="I387" s="222"/>
      <c r="K387" s="223"/>
      <c r="L387" s="223"/>
      <c r="M387" s="224" t="str">
        <f t="shared" si="9"/>
        <v> </v>
      </c>
    </row>
    <row r="388" spans="1:13" s="214" customFormat="1" ht="15">
      <c r="A388" s="215"/>
      <c r="B388" s="217"/>
      <c r="C388" s="218"/>
      <c r="D388" s="219"/>
      <c r="F388" s="220"/>
      <c r="H388" s="221"/>
      <c r="I388" s="222"/>
      <c r="K388" s="223"/>
      <c r="L388" s="223"/>
      <c r="M388" s="224" t="str">
        <f t="shared" si="9"/>
        <v> </v>
      </c>
    </row>
    <row r="389" spans="1:13" s="214" customFormat="1" ht="15">
      <c r="A389" s="215"/>
      <c r="B389" s="217"/>
      <c r="C389" s="218"/>
      <c r="D389" s="219"/>
      <c r="F389" s="220"/>
      <c r="H389" s="221"/>
      <c r="I389" s="222"/>
      <c r="K389" s="223"/>
      <c r="L389" s="223"/>
      <c r="M389" s="224" t="str">
        <f t="shared" si="9"/>
        <v> </v>
      </c>
    </row>
    <row r="390" spans="1:13" s="214" customFormat="1" ht="15">
      <c r="A390" s="215"/>
      <c r="B390" s="217"/>
      <c r="C390" s="218"/>
      <c r="D390" s="219"/>
      <c r="F390" s="220"/>
      <c r="H390" s="221"/>
      <c r="I390" s="222"/>
      <c r="K390" s="223"/>
      <c r="L390" s="223"/>
      <c r="M390" s="224" t="str">
        <f t="shared" si="9"/>
        <v> </v>
      </c>
    </row>
    <row r="391" spans="1:13" s="214" customFormat="1" ht="15">
      <c r="A391" s="215"/>
      <c r="B391" s="217"/>
      <c r="C391" s="218"/>
      <c r="D391" s="219"/>
      <c r="F391" s="220"/>
      <c r="H391" s="221"/>
      <c r="I391" s="222"/>
      <c r="K391" s="223"/>
      <c r="L391" s="223"/>
      <c r="M391" s="224" t="str">
        <f t="shared" si="9"/>
        <v> </v>
      </c>
    </row>
    <row r="392" spans="1:13" s="214" customFormat="1" ht="15">
      <c r="A392" s="215"/>
      <c r="B392" s="217"/>
      <c r="C392" s="218"/>
      <c r="D392" s="219"/>
      <c r="F392" s="220"/>
      <c r="H392" s="221"/>
      <c r="I392" s="222"/>
      <c r="K392" s="223"/>
      <c r="L392" s="223"/>
      <c r="M392" s="224" t="str">
        <f t="shared" si="9"/>
        <v> </v>
      </c>
    </row>
    <row r="393" spans="1:13" s="214" customFormat="1" ht="15">
      <c r="A393" s="215"/>
      <c r="B393" s="217"/>
      <c r="C393" s="218"/>
      <c r="D393" s="219"/>
      <c r="F393" s="220"/>
      <c r="H393" s="221"/>
      <c r="I393" s="222"/>
      <c r="K393" s="223"/>
      <c r="L393" s="223"/>
      <c r="M393" s="224" t="str">
        <f t="shared" si="9"/>
        <v> </v>
      </c>
    </row>
    <row r="394" spans="1:13" s="214" customFormat="1" ht="15">
      <c r="A394" s="215"/>
      <c r="B394" s="217"/>
      <c r="C394" s="218"/>
      <c r="D394" s="219"/>
      <c r="F394" s="220"/>
      <c r="H394" s="221"/>
      <c r="I394" s="222"/>
      <c r="K394" s="223"/>
      <c r="L394" s="223"/>
      <c r="M394" s="224" t="str">
        <f t="shared" si="9"/>
        <v> </v>
      </c>
    </row>
    <row r="395" spans="1:13" s="214" customFormat="1" ht="15">
      <c r="A395" s="215"/>
      <c r="B395" s="217"/>
      <c r="C395" s="218"/>
      <c r="D395" s="219"/>
      <c r="F395" s="220"/>
      <c r="H395" s="221"/>
      <c r="I395" s="222"/>
      <c r="K395" s="223"/>
      <c r="L395" s="223"/>
      <c r="M395" s="224" t="str">
        <f t="shared" si="9"/>
        <v> </v>
      </c>
    </row>
    <row r="396" spans="1:13" s="214" customFormat="1" ht="15">
      <c r="A396" s="215"/>
      <c r="B396" s="217"/>
      <c r="C396" s="218"/>
      <c r="D396" s="219"/>
      <c r="F396" s="220"/>
      <c r="H396" s="221"/>
      <c r="I396" s="222"/>
      <c r="K396" s="223"/>
      <c r="L396" s="223"/>
      <c r="M396" s="224" t="str">
        <f t="shared" si="9"/>
        <v> </v>
      </c>
    </row>
    <row r="397" spans="1:13" s="214" customFormat="1" ht="15">
      <c r="A397" s="215"/>
      <c r="B397" s="217"/>
      <c r="C397" s="218"/>
      <c r="D397" s="219"/>
      <c r="F397" s="220"/>
      <c r="H397" s="221"/>
      <c r="I397" s="222"/>
      <c r="K397" s="223"/>
      <c r="L397" s="223"/>
      <c r="M397" s="224" t="str">
        <f t="shared" si="9"/>
        <v> </v>
      </c>
    </row>
    <row r="398" spans="1:13" s="214" customFormat="1" ht="15">
      <c r="A398" s="215"/>
      <c r="B398" s="217"/>
      <c r="C398" s="218"/>
      <c r="D398" s="219"/>
      <c r="F398" s="220"/>
      <c r="H398" s="221"/>
      <c r="I398" s="222"/>
      <c r="K398" s="223"/>
      <c r="L398" s="223"/>
      <c r="M398" s="224" t="str">
        <f t="shared" si="9"/>
        <v> </v>
      </c>
    </row>
    <row r="399" spans="1:13" s="214" customFormat="1" ht="15">
      <c r="A399" s="215"/>
      <c r="B399" s="217"/>
      <c r="C399" s="218"/>
      <c r="D399" s="219"/>
      <c r="F399" s="220"/>
      <c r="H399" s="221"/>
      <c r="I399" s="222"/>
      <c r="K399" s="223"/>
      <c r="L399" s="223"/>
      <c r="M399" s="224" t="str">
        <f t="shared" si="9"/>
        <v> </v>
      </c>
    </row>
    <row r="400" spans="1:13" s="214" customFormat="1" ht="15">
      <c r="A400" s="215"/>
      <c r="B400" s="217"/>
      <c r="C400" s="218"/>
      <c r="D400" s="219"/>
      <c r="F400" s="220"/>
      <c r="H400" s="221"/>
      <c r="I400" s="222"/>
      <c r="K400" s="223"/>
      <c r="L400" s="223"/>
      <c r="M400" s="224" t="str">
        <f t="shared" si="9"/>
        <v> </v>
      </c>
    </row>
    <row r="401" spans="1:13" s="214" customFormat="1" ht="15">
      <c r="A401" s="215"/>
      <c r="B401" s="217"/>
      <c r="C401" s="218"/>
      <c r="D401" s="219"/>
      <c r="F401" s="220"/>
      <c r="H401" s="221"/>
      <c r="I401" s="222"/>
      <c r="K401" s="223"/>
      <c r="L401" s="223"/>
      <c r="M401" s="224" t="str">
        <f t="shared" si="9"/>
        <v> </v>
      </c>
    </row>
    <row r="402" spans="1:13" s="214" customFormat="1" ht="15">
      <c r="A402" s="215"/>
      <c r="B402" s="217"/>
      <c r="C402" s="218"/>
      <c r="D402" s="219"/>
      <c r="F402" s="220"/>
      <c r="H402" s="221"/>
      <c r="I402" s="222"/>
      <c r="K402" s="223"/>
      <c r="L402" s="223"/>
      <c r="M402" s="224" t="str">
        <f t="shared" si="9"/>
        <v> </v>
      </c>
    </row>
    <row r="403" spans="1:13" s="214" customFormat="1" ht="15">
      <c r="A403" s="215"/>
      <c r="B403" s="217"/>
      <c r="C403" s="218"/>
      <c r="D403" s="219"/>
      <c r="F403" s="220"/>
      <c r="H403" s="221"/>
      <c r="I403" s="222"/>
      <c r="K403" s="223"/>
      <c r="L403" s="223"/>
      <c r="M403" s="224" t="str">
        <f t="shared" si="9"/>
        <v> </v>
      </c>
    </row>
    <row r="404" spans="1:13" s="214" customFormat="1" ht="15">
      <c r="A404" s="215"/>
      <c r="B404" s="217"/>
      <c r="C404" s="218"/>
      <c r="D404" s="219"/>
      <c r="F404" s="220"/>
      <c r="H404" s="221"/>
      <c r="I404" s="222"/>
      <c r="K404" s="223"/>
      <c r="L404" s="223"/>
      <c r="M404" s="224" t="str">
        <f t="shared" si="9"/>
        <v> </v>
      </c>
    </row>
    <row r="405" spans="1:13" s="214" customFormat="1" ht="15">
      <c r="A405" s="215"/>
      <c r="B405" s="217"/>
      <c r="C405" s="218"/>
      <c r="D405" s="219"/>
      <c r="F405" s="220"/>
      <c r="H405" s="221"/>
      <c r="I405" s="222"/>
      <c r="K405" s="223"/>
      <c r="L405" s="223"/>
      <c r="M405" s="224" t="str">
        <f t="shared" si="9"/>
        <v> </v>
      </c>
    </row>
    <row r="406" spans="1:13" s="214" customFormat="1" ht="15">
      <c r="A406" s="215"/>
      <c r="B406" s="217"/>
      <c r="C406" s="218"/>
      <c r="D406" s="219"/>
      <c r="F406" s="220"/>
      <c r="H406" s="221"/>
      <c r="I406" s="222"/>
      <c r="K406" s="223"/>
      <c r="L406" s="223"/>
      <c r="M406" s="224" t="str">
        <f t="shared" si="9"/>
        <v> </v>
      </c>
    </row>
    <row r="407" spans="1:13" s="214" customFormat="1" ht="15">
      <c r="A407" s="215"/>
      <c r="B407" s="217"/>
      <c r="C407" s="218"/>
      <c r="D407" s="219"/>
      <c r="F407" s="220"/>
      <c r="H407" s="221"/>
      <c r="I407" s="222"/>
      <c r="K407" s="223"/>
      <c r="L407" s="223"/>
      <c r="M407" s="224" t="str">
        <f t="shared" si="9"/>
        <v> </v>
      </c>
    </row>
    <row r="408" spans="1:13" s="214" customFormat="1" ht="15">
      <c r="A408" s="215"/>
      <c r="B408" s="217"/>
      <c r="C408" s="218"/>
      <c r="D408" s="219"/>
      <c r="F408" s="220"/>
      <c r="H408" s="221"/>
      <c r="I408" s="222"/>
      <c r="K408" s="223"/>
      <c r="L408" s="223"/>
      <c r="M408" s="224" t="str">
        <f t="shared" si="9"/>
        <v> </v>
      </c>
    </row>
    <row r="409" spans="1:13" s="214" customFormat="1" ht="15">
      <c r="A409" s="215"/>
      <c r="B409" s="217"/>
      <c r="C409" s="218"/>
      <c r="D409" s="219"/>
      <c r="F409" s="220"/>
      <c r="H409" s="221"/>
      <c r="I409" s="222"/>
      <c r="K409" s="223"/>
      <c r="L409" s="223"/>
      <c r="M409" s="224" t="str">
        <f t="shared" si="9"/>
        <v> </v>
      </c>
    </row>
    <row r="410" spans="1:13" s="214" customFormat="1" ht="15">
      <c r="A410" s="215"/>
      <c r="B410" s="217"/>
      <c r="C410" s="218"/>
      <c r="D410" s="219"/>
      <c r="F410" s="220"/>
      <c r="H410" s="221"/>
      <c r="I410" s="222"/>
      <c r="K410" s="223"/>
      <c r="L410" s="223"/>
      <c r="M410" s="224" t="str">
        <f t="shared" si="9"/>
        <v> </v>
      </c>
    </row>
    <row r="411" spans="1:13" s="214" customFormat="1" ht="15">
      <c r="A411" s="215"/>
      <c r="B411" s="217"/>
      <c r="C411" s="218"/>
      <c r="D411" s="219"/>
      <c r="F411" s="220"/>
      <c r="H411" s="221"/>
      <c r="I411" s="222"/>
      <c r="K411" s="223"/>
      <c r="L411" s="223"/>
      <c r="M411" s="224" t="str">
        <f t="shared" si="9"/>
        <v> </v>
      </c>
    </row>
    <row r="412" spans="1:13" s="214" customFormat="1" ht="15">
      <c r="A412" s="215"/>
      <c r="B412" s="217"/>
      <c r="C412" s="218"/>
      <c r="D412" s="219"/>
      <c r="F412" s="220"/>
      <c r="H412" s="221"/>
      <c r="I412" s="222"/>
      <c r="K412" s="223"/>
      <c r="L412" s="223"/>
      <c r="M412" s="224" t="str">
        <f t="shared" si="9"/>
        <v> </v>
      </c>
    </row>
    <row r="413" spans="1:13" s="214" customFormat="1" ht="15">
      <c r="A413" s="215"/>
      <c r="B413" s="217"/>
      <c r="C413" s="218"/>
      <c r="D413" s="219"/>
      <c r="F413" s="220"/>
      <c r="H413" s="221"/>
      <c r="I413" s="222"/>
      <c r="K413" s="223"/>
      <c r="L413" s="223"/>
      <c r="M413" s="224" t="str">
        <f t="shared" si="9"/>
        <v> </v>
      </c>
    </row>
    <row r="414" spans="1:13" s="214" customFormat="1" ht="15">
      <c r="A414" s="215"/>
      <c r="B414" s="217"/>
      <c r="C414" s="218"/>
      <c r="D414" s="219"/>
      <c r="F414" s="220"/>
      <c r="H414" s="221"/>
      <c r="I414" s="222"/>
      <c r="K414" s="223"/>
      <c r="L414" s="223"/>
      <c r="M414" s="224" t="str">
        <f t="shared" si="9"/>
        <v> </v>
      </c>
    </row>
    <row r="415" spans="1:13" s="214" customFormat="1" ht="15">
      <c r="A415" s="215"/>
      <c r="B415" s="217"/>
      <c r="C415" s="218"/>
      <c r="D415" s="219"/>
      <c r="F415" s="220"/>
      <c r="H415" s="221"/>
      <c r="I415" s="222"/>
      <c r="K415" s="223"/>
      <c r="L415" s="223"/>
      <c r="M415" s="224" t="str">
        <f t="shared" si="9"/>
        <v> </v>
      </c>
    </row>
    <row r="416" spans="1:13" s="214" customFormat="1" ht="15">
      <c r="A416" s="215"/>
      <c r="B416" s="217"/>
      <c r="C416" s="218"/>
      <c r="D416" s="219"/>
      <c r="F416" s="220"/>
      <c r="H416" s="221"/>
      <c r="I416" s="222"/>
      <c r="K416" s="223"/>
      <c r="L416" s="223"/>
      <c r="M416" s="224" t="str">
        <f t="shared" si="9"/>
        <v> </v>
      </c>
    </row>
    <row r="417" spans="1:13" s="214" customFormat="1" ht="15">
      <c r="A417" s="215"/>
      <c r="B417" s="217"/>
      <c r="C417" s="218"/>
      <c r="D417" s="219"/>
      <c r="F417" s="220"/>
      <c r="H417" s="221"/>
      <c r="I417" s="222"/>
      <c r="K417" s="223"/>
      <c r="L417" s="223"/>
      <c r="M417" s="224" t="str">
        <f t="shared" si="9"/>
        <v> </v>
      </c>
    </row>
    <row r="418" spans="1:13" s="214" customFormat="1" ht="15">
      <c r="A418" s="215"/>
      <c r="B418" s="217"/>
      <c r="C418" s="218"/>
      <c r="D418" s="219"/>
      <c r="F418" s="220"/>
      <c r="H418" s="221"/>
      <c r="I418" s="222"/>
      <c r="K418" s="223"/>
      <c r="L418" s="223"/>
      <c r="M418" s="224" t="str">
        <f t="shared" si="9"/>
        <v> </v>
      </c>
    </row>
    <row r="419" spans="1:13" s="214" customFormat="1" ht="15">
      <c r="A419" s="215"/>
      <c r="B419" s="217"/>
      <c r="C419" s="218"/>
      <c r="D419" s="219"/>
      <c r="F419" s="220"/>
      <c r="H419" s="221"/>
      <c r="I419" s="222"/>
      <c r="K419" s="223"/>
      <c r="L419" s="223"/>
      <c r="M419" s="224" t="str">
        <f t="shared" si="9"/>
        <v> </v>
      </c>
    </row>
    <row r="420" spans="1:13" s="214" customFormat="1" ht="15">
      <c r="A420" s="215"/>
      <c r="B420" s="217"/>
      <c r="C420" s="218"/>
      <c r="D420" s="219"/>
      <c r="F420" s="220"/>
      <c r="H420" s="221"/>
      <c r="I420" s="222"/>
      <c r="K420" s="223"/>
      <c r="L420" s="223"/>
      <c r="M420" s="224" t="str">
        <f t="shared" si="9"/>
        <v> </v>
      </c>
    </row>
    <row r="421" spans="1:13" s="214" customFormat="1" ht="15">
      <c r="A421" s="215"/>
      <c r="B421" s="217"/>
      <c r="C421" s="218"/>
      <c r="D421" s="219"/>
      <c r="F421" s="220"/>
      <c r="H421" s="221"/>
      <c r="I421" s="222"/>
      <c r="K421" s="223"/>
      <c r="L421" s="223"/>
      <c r="M421" s="224" t="str">
        <f t="shared" si="9"/>
        <v> </v>
      </c>
    </row>
    <row r="422" spans="1:13" s="214" customFormat="1" ht="15">
      <c r="A422" s="215"/>
      <c r="B422" s="217"/>
      <c r="C422" s="218"/>
      <c r="D422" s="219"/>
      <c r="F422" s="220"/>
      <c r="H422" s="221"/>
      <c r="I422" s="222"/>
      <c r="K422" s="223"/>
      <c r="L422" s="223"/>
      <c r="M422" s="224" t="str">
        <f t="shared" si="9"/>
        <v> </v>
      </c>
    </row>
    <row r="423" spans="1:13" s="214" customFormat="1" ht="15">
      <c r="A423" s="215"/>
      <c r="B423" s="217"/>
      <c r="C423" s="218"/>
      <c r="D423" s="219"/>
      <c r="F423" s="220"/>
      <c r="H423" s="221"/>
      <c r="I423" s="222"/>
      <c r="K423" s="223"/>
      <c r="L423" s="223"/>
      <c r="M423" s="224" t="str">
        <f t="shared" si="9"/>
        <v> </v>
      </c>
    </row>
    <row r="424" spans="1:13" s="214" customFormat="1" ht="15">
      <c r="A424" s="215"/>
      <c r="B424" s="217"/>
      <c r="C424" s="218"/>
      <c r="D424" s="219"/>
      <c r="F424" s="220"/>
      <c r="H424" s="221"/>
      <c r="I424" s="222"/>
      <c r="K424" s="223"/>
      <c r="L424" s="223"/>
      <c r="M424" s="224" t="str">
        <f t="shared" si="9"/>
        <v> </v>
      </c>
    </row>
    <row r="425" spans="1:13" s="214" customFormat="1" ht="15">
      <c r="A425" s="215"/>
      <c r="B425" s="217"/>
      <c r="C425" s="218"/>
      <c r="D425" s="219"/>
      <c r="F425" s="220"/>
      <c r="H425" s="221"/>
      <c r="I425" s="222"/>
      <c r="K425" s="223"/>
      <c r="L425" s="223"/>
      <c r="M425" s="224" t="str">
        <f t="shared" si="9"/>
        <v> </v>
      </c>
    </row>
    <row r="426" spans="1:13" s="214" customFormat="1" ht="15">
      <c r="A426" s="215"/>
      <c r="B426" s="217"/>
      <c r="C426" s="218"/>
      <c r="D426" s="219"/>
      <c r="F426" s="220"/>
      <c r="H426" s="221"/>
      <c r="I426" s="222"/>
      <c r="K426" s="223"/>
      <c r="L426" s="223"/>
      <c r="M426" s="224" t="str">
        <f t="shared" si="9"/>
        <v> </v>
      </c>
    </row>
    <row r="427" spans="1:13" s="214" customFormat="1" ht="15">
      <c r="A427" s="215"/>
      <c r="B427" s="217"/>
      <c r="C427" s="218"/>
      <c r="D427" s="219"/>
      <c r="F427" s="220"/>
      <c r="H427" s="221"/>
      <c r="I427" s="222"/>
      <c r="K427" s="223"/>
      <c r="L427" s="223"/>
      <c r="M427" s="224" t="str">
        <f t="shared" si="9"/>
        <v> </v>
      </c>
    </row>
    <row r="428" spans="1:13" s="214" customFormat="1" ht="15">
      <c r="A428" s="215"/>
      <c r="B428" s="217"/>
      <c r="C428" s="218"/>
      <c r="D428" s="219"/>
      <c r="F428" s="220"/>
      <c r="H428" s="221"/>
      <c r="I428" s="222"/>
      <c r="K428" s="223"/>
      <c r="L428" s="223"/>
      <c r="M428" s="224" t="str">
        <f t="shared" si="9"/>
        <v> </v>
      </c>
    </row>
    <row r="429" spans="1:13" s="214" customFormat="1" ht="15">
      <c r="A429" s="215"/>
      <c r="B429" s="217"/>
      <c r="C429" s="218"/>
      <c r="D429" s="219"/>
      <c r="F429" s="220"/>
      <c r="H429" s="221"/>
      <c r="I429" s="222"/>
      <c r="K429" s="223"/>
      <c r="L429" s="223"/>
      <c r="M429" s="224" t="str">
        <f aca="true" t="shared" si="10" ref="M429:M492">IF(AND(I429&gt;0,K429&gt;0),ROUND(I429*K429,0)," ")</f>
        <v> </v>
      </c>
    </row>
    <row r="430" spans="1:13" s="214" customFormat="1" ht="15">
      <c r="A430" s="215"/>
      <c r="B430" s="217"/>
      <c r="C430" s="218"/>
      <c r="D430" s="219"/>
      <c r="F430" s="220"/>
      <c r="H430" s="221"/>
      <c r="I430" s="222"/>
      <c r="K430" s="223"/>
      <c r="L430" s="223"/>
      <c r="M430" s="224" t="str">
        <f t="shared" si="10"/>
        <v> </v>
      </c>
    </row>
    <row r="431" spans="1:13" s="214" customFormat="1" ht="15">
      <c r="A431" s="215"/>
      <c r="B431" s="217"/>
      <c r="C431" s="218"/>
      <c r="D431" s="219"/>
      <c r="F431" s="220"/>
      <c r="H431" s="221"/>
      <c r="I431" s="222"/>
      <c r="K431" s="223"/>
      <c r="L431" s="223"/>
      <c r="M431" s="224" t="str">
        <f t="shared" si="10"/>
        <v> </v>
      </c>
    </row>
    <row r="432" spans="1:13" s="214" customFormat="1" ht="15">
      <c r="A432" s="215"/>
      <c r="B432" s="217"/>
      <c r="C432" s="218"/>
      <c r="D432" s="219"/>
      <c r="F432" s="220"/>
      <c r="H432" s="221"/>
      <c r="I432" s="222"/>
      <c r="K432" s="223"/>
      <c r="L432" s="223"/>
      <c r="M432" s="224" t="str">
        <f t="shared" si="10"/>
        <v> </v>
      </c>
    </row>
    <row r="433" spans="1:13" s="214" customFormat="1" ht="15">
      <c r="A433" s="215"/>
      <c r="B433" s="217"/>
      <c r="C433" s="218"/>
      <c r="D433" s="219"/>
      <c r="F433" s="220"/>
      <c r="H433" s="221"/>
      <c r="I433" s="222"/>
      <c r="K433" s="223"/>
      <c r="L433" s="223"/>
      <c r="M433" s="224" t="str">
        <f t="shared" si="10"/>
        <v> </v>
      </c>
    </row>
    <row r="434" spans="1:13" s="214" customFormat="1" ht="15">
      <c r="A434" s="215"/>
      <c r="B434" s="217"/>
      <c r="C434" s="218"/>
      <c r="D434" s="219"/>
      <c r="F434" s="220"/>
      <c r="H434" s="221"/>
      <c r="I434" s="222"/>
      <c r="K434" s="223"/>
      <c r="L434" s="223"/>
      <c r="M434" s="224" t="str">
        <f t="shared" si="10"/>
        <v> </v>
      </c>
    </row>
    <row r="435" spans="1:13" s="214" customFormat="1" ht="15">
      <c r="A435" s="215"/>
      <c r="B435" s="217"/>
      <c r="C435" s="218"/>
      <c r="D435" s="219"/>
      <c r="F435" s="220"/>
      <c r="H435" s="221"/>
      <c r="I435" s="222"/>
      <c r="K435" s="223"/>
      <c r="L435" s="223"/>
      <c r="M435" s="224" t="str">
        <f t="shared" si="10"/>
        <v> </v>
      </c>
    </row>
    <row r="436" spans="1:13" s="214" customFormat="1" ht="15">
      <c r="A436" s="215"/>
      <c r="B436" s="217"/>
      <c r="C436" s="218"/>
      <c r="D436" s="219"/>
      <c r="F436" s="220"/>
      <c r="H436" s="221"/>
      <c r="I436" s="222"/>
      <c r="K436" s="223"/>
      <c r="L436" s="223"/>
      <c r="M436" s="224" t="str">
        <f t="shared" si="10"/>
        <v> </v>
      </c>
    </row>
    <row r="437" spans="1:13" s="214" customFormat="1" ht="15">
      <c r="A437" s="215"/>
      <c r="B437" s="217"/>
      <c r="C437" s="218"/>
      <c r="D437" s="219"/>
      <c r="F437" s="220"/>
      <c r="H437" s="221"/>
      <c r="I437" s="222"/>
      <c r="K437" s="223"/>
      <c r="L437" s="223"/>
      <c r="M437" s="224" t="str">
        <f t="shared" si="10"/>
        <v> </v>
      </c>
    </row>
    <row r="438" spans="1:13" s="214" customFormat="1" ht="15">
      <c r="A438" s="215"/>
      <c r="B438" s="217"/>
      <c r="C438" s="218"/>
      <c r="D438" s="219"/>
      <c r="F438" s="220"/>
      <c r="H438" s="221"/>
      <c r="I438" s="222"/>
      <c r="K438" s="223"/>
      <c r="L438" s="223"/>
      <c r="M438" s="224" t="str">
        <f t="shared" si="10"/>
        <v> </v>
      </c>
    </row>
    <row r="439" spans="1:13" s="214" customFormat="1" ht="15">
      <c r="A439" s="215"/>
      <c r="B439" s="217"/>
      <c r="C439" s="218"/>
      <c r="D439" s="219"/>
      <c r="F439" s="220"/>
      <c r="H439" s="221"/>
      <c r="I439" s="222"/>
      <c r="K439" s="223"/>
      <c r="L439" s="223"/>
      <c r="M439" s="224" t="str">
        <f t="shared" si="10"/>
        <v> </v>
      </c>
    </row>
    <row r="440" spans="1:13" s="214" customFormat="1" ht="15">
      <c r="A440" s="215"/>
      <c r="B440" s="217"/>
      <c r="C440" s="218"/>
      <c r="D440" s="219"/>
      <c r="F440" s="220"/>
      <c r="H440" s="221"/>
      <c r="I440" s="222"/>
      <c r="K440" s="223"/>
      <c r="L440" s="223"/>
      <c r="M440" s="224" t="str">
        <f t="shared" si="10"/>
        <v> </v>
      </c>
    </row>
    <row r="441" spans="1:13" s="214" customFormat="1" ht="15">
      <c r="A441" s="215"/>
      <c r="B441" s="217"/>
      <c r="C441" s="218"/>
      <c r="D441" s="219"/>
      <c r="F441" s="220"/>
      <c r="H441" s="221"/>
      <c r="I441" s="222"/>
      <c r="K441" s="223"/>
      <c r="L441" s="223"/>
      <c r="M441" s="224" t="str">
        <f t="shared" si="10"/>
        <v> </v>
      </c>
    </row>
    <row r="442" spans="1:13" s="214" customFormat="1" ht="15">
      <c r="A442" s="215"/>
      <c r="B442" s="217"/>
      <c r="C442" s="218"/>
      <c r="D442" s="219"/>
      <c r="F442" s="220"/>
      <c r="H442" s="221"/>
      <c r="I442" s="222"/>
      <c r="K442" s="223"/>
      <c r="L442" s="223"/>
      <c r="M442" s="224" t="str">
        <f t="shared" si="10"/>
        <v> </v>
      </c>
    </row>
    <row r="443" spans="1:13" s="214" customFormat="1" ht="15">
      <c r="A443" s="215"/>
      <c r="B443" s="217"/>
      <c r="C443" s="218"/>
      <c r="D443" s="219"/>
      <c r="F443" s="220"/>
      <c r="H443" s="221"/>
      <c r="I443" s="222"/>
      <c r="K443" s="223"/>
      <c r="L443" s="223"/>
      <c r="M443" s="224" t="str">
        <f t="shared" si="10"/>
        <v> </v>
      </c>
    </row>
    <row r="444" spans="1:13" s="214" customFormat="1" ht="15">
      <c r="A444" s="215"/>
      <c r="B444" s="217"/>
      <c r="C444" s="218"/>
      <c r="D444" s="219"/>
      <c r="F444" s="220"/>
      <c r="H444" s="221"/>
      <c r="I444" s="222"/>
      <c r="K444" s="223"/>
      <c r="L444" s="223"/>
      <c r="M444" s="224" t="str">
        <f t="shared" si="10"/>
        <v> </v>
      </c>
    </row>
    <row r="445" spans="1:13" s="214" customFormat="1" ht="15">
      <c r="A445" s="215"/>
      <c r="B445" s="217"/>
      <c r="C445" s="218"/>
      <c r="D445" s="219"/>
      <c r="F445" s="220"/>
      <c r="H445" s="221"/>
      <c r="I445" s="222"/>
      <c r="K445" s="223"/>
      <c r="L445" s="223"/>
      <c r="M445" s="224" t="str">
        <f t="shared" si="10"/>
        <v> </v>
      </c>
    </row>
    <row r="446" spans="1:13" s="214" customFormat="1" ht="15">
      <c r="A446" s="215"/>
      <c r="B446" s="217"/>
      <c r="C446" s="218"/>
      <c r="D446" s="219"/>
      <c r="F446" s="220"/>
      <c r="H446" s="221"/>
      <c r="I446" s="222"/>
      <c r="K446" s="223"/>
      <c r="L446" s="223"/>
      <c r="M446" s="224" t="str">
        <f t="shared" si="10"/>
        <v> </v>
      </c>
    </row>
    <row r="447" spans="1:13" s="214" customFormat="1" ht="15">
      <c r="A447" s="215"/>
      <c r="B447" s="217"/>
      <c r="C447" s="218"/>
      <c r="D447" s="219"/>
      <c r="F447" s="220"/>
      <c r="H447" s="221"/>
      <c r="I447" s="222"/>
      <c r="K447" s="223"/>
      <c r="L447" s="223"/>
      <c r="M447" s="224" t="str">
        <f t="shared" si="10"/>
        <v> </v>
      </c>
    </row>
    <row r="448" spans="1:13" s="214" customFormat="1" ht="15">
      <c r="A448" s="215"/>
      <c r="B448" s="217"/>
      <c r="C448" s="218"/>
      <c r="D448" s="219"/>
      <c r="F448" s="220"/>
      <c r="H448" s="221"/>
      <c r="I448" s="222"/>
      <c r="K448" s="223"/>
      <c r="L448" s="223"/>
      <c r="M448" s="224" t="str">
        <f t="shared" si="10"/>
        <v> </v>
      </c>
    </row>
    <row r="449" spans="1:13" s="214" customFormat="1" ht="15">
      <c r="A449" s="215"/>
      <c r="B449" s="217"/>
      <c r="C449" s="218"/>
      <c r="D449" s="219"/>
      <c r="F449" s="220"/>
      <c r="H449" s="221"/>
      <c r="I449" s="222"/>
      <c r="K449" s="223"/>
      <c r="L449" s="223"/>
      <c r="M449" s="224" t="str">
        <f t="shared" si="10"/>
        <v> </v>
      </c>
    </row>
    <row r="450" spans="1:13" s="214" customFormat="1" ht="15">
      <c r="A450" s="215"/>
      <c r="B450" s="217"/>
      <c r="C450" s="218"/>
      <c r="D450" s="219"/>
      <c r="F450" s="220"/>
      <c r="H450" s="221"/>
      <c r="I450" s="222"/>
      <c r="K450" s="223"/>
      <c r="L450" s="223"/>
      <c r="M450" s="224" t="str">
        <f t="shared" si="10"/>
        <v> </v>
      </c>
    </row>
    <row r="451" spans="1:13" s="214" customFormat="1" ht="15">
      <c r="A451" s="215"/>
      <c r="B451" s="217"/>
      <c r="C451" s="218"/>
      <c r="D451" s="219"/>
      <c r="F451" s="220"/>
      <c r="H451" s="221"/>
      <c r="I451" s="222"/>
      <c r="K451" s="223"/>
      <c r="L451" s="223"/>
      <c r="M451" s="224" t="str">
        <f t="shared" si="10"/>
        <v> </v>
      </c>
    </row>
    <row r="452" spans="1:13" s="214" customFormat="1" ht="15">
      <c r="A452" s="215"/>
      <c r="B452" s="217"/>
      <c r="C452" s="218"/>
      <c r="D452" s="219"/>
      <c r="F452" s="220"/>
      <c r="H452" s="221"/>
      <c r="I452" s="222"/>
      <c r="K452" s="223"/>
      <c r="L452" s="223"/>
      <c r="M452" s="224" t="str">
        <f t="shared" si="10"/>
        <v> </v>
      </c>
    </row>
    <row r="453" spans="1:13" s="214" customFormat="1" ht="15">
      <c r="A453" s="215"/>
      <c r="B453" s="217"/>
      <c r="C453" s="218"/>
      <c r="D453" s="219"/>
      <c r="F453" s="220"/>
      <c r="H453" s="221"/>
      <c r="I453" s="222"/>
      <c r="K453" s="223"/>
      <c r="L453" s="223"/>
      <c r="M453" s="224" t="str">
        <f t="shared" si="10"/>
        <v> </v>
      </c>
    </row>
    <row r="454" spans="1:13" s="214" customFormat="1" ht="15">
      <c r="A454" s="215"/>
      <c r="B454" s="217"/>
      <c r="C454" s="218"/>
      <c r="D454" s="219"/>
      <c r="F454" s="220"/>
      <c r="H454" s="221"/>
      <c r="I454" s="222"/>
      <c r="K454" s="223"/>
      <c r="L454" s="223"/>
      <c r="M454" s="224" t="str">
        <f t="shared" si="10"/>
        <v> </v>
      </c>
    </row>
    <row r="455" spans="1:13" s="214" customFormat="1" ht="15">
      <c r="A455" s="215"/>
      <c r="B455" s="217"/>
      <c r="C455" s="218"/>
      <c r="D455" s="219"/>
      <c r="F455" s="220"/>
      <c r="H455" s="221"/>
      <c r="I455" s="222"/>
      <c r="K455" s="223"/>
      <c r="L455" s="223"/>
      <c r="M455" s="224" t="str">
        <f t="shared" si="10"/>
        <v> </v>
      </c>
    </row>
    <row r="456" spans="1:13" s="214" customFormat="1" ht="15">
      <c r="A456" s="215"/>
      <c r="B456" s="217"/>
      <c r="C456" s="218"/>
      <c r="D456" s="219"/>
      <c r="F456" s="220"/>
      <c r="H456" s="221"/>
      <c r="I456" s="222"/>
      <c r="K456" s="223"/>
      <c r="L456" s="223"/>
      <c r="M456" s="224" t="str">
        <f t="shared" si="10"/>
        <v> </v>
      </c>
    </row>
    <row r="457" spans="1:13" s="214" customFormat="1" ht="15">
      <c r="A457" s="215"/>
      <c r="B457" s="217"/>
      <c r="C457" s="218"/>
      <c r="D457" s="219"/>
      <c r="F457" s="220"/>
      <c r="H457" s="221"/>
      <c r="I457" s="222"/>
      <c r="K457" s="223"/>
      <c r="L457" s="223"/>
      <c r="M457" s="224" t="str">
        <f t="shared" si="10"/>
        <v> </v>
      </c>
    </row>
    <row r="458" spans="1:13" s="214" customFormat="1" ht="15">
      <c r="A458" s="215"/>
      <c r="B458" s="217"/>
      <c r="C458" s="218"/>
      <c r="D458" s="219"/>
      <c r="F458" s="220"/>
      <c r="H458" s="221"/>
      <c r="I458" s="222"/>
      <c r="K458" s="223"/>
      <c r="L458" s="223"/>
      <c r="M458" s="224" t="str">
        <f t="shared" si="10"/>
        <v> </v>
      </c>
    </row>
    <row r="459" spans="1:13" s="214" customFormat="1" ht="15">
      <c r="A459" s="215"/>
      <c r="B459" s="217"/>
      <c r="C459" s="218"/>
      <c r="D459" s="219"/>
      <c r="F459" s="220"/>
      <c r="H459" s="221"/>
      <c r="I459" s="222"/>
      <c r="K459" s="223"/>
      <c r="L459" s="223"/>
      <c r="M459" s="224" t="str">
        <f t="shared" si="10"/>
        <v> </v>
      </c>
    </row>
    <row r="460" spans="1:13" s="214" customFormat="1" ht="15">
      <c r="A460" s="215"/>
      <c r="B460" s="217"/>
      <c r="C460" s="218"/>
      <c r="D460" s="219"/>
      <c r="F460" s="220"/>
      <c r="H460" s="221"/>
      <c r="I460" s="222"/>
      <c r="K460" s="223"/>
      <c r="L460" s="223"/>
      <c r="M460" s="224" t="str">
        <f t="shared" si="10"/>
        <v> </v>
      </c>
    </row>
    <row r="461" spans="1:13" s="214" customFormat="1" ht="15">
      <c r="A461" s="215"/>
      <c r="B461" s="217"/>
      <c r="C461" s="218"/>
      <c r="D461" s="219"/>
      <c r="F461" s="220"/>
      <c r="H461" s="221"/>
      <c r="I461" s="222"/>
      <c r="K461" s="223"/>
      <c r="L461" s="223"/>
      <c r="M461" s="224" t="str">
        <f t="shared" si="10"/>
        <v> </v>
      </c>
    </row>
    <row r="462" spans="1:13" s="214" customFormat="1" ht="15">
      <c r="A462" s="215"/>
      <c r="B462" s="217"/>
      <c r="C462" s="218"/>
      <c r="D462" s="219"/>
      <c r="F462" s="220"/>
      <c r="H462" s="221"/>
      <c r="I462" s="222"/>
      <c r="K462" s="223"/>
      <c r="L462" s="223"/>
      <c r="M462" s="224" t="str">
        <f t="shared" si="10"/>
        <v> </v>
      </c>
    </row>
    <row r="463" spans="1:13" s="214" customFormat="1" ht="15">
      <c r="A463" s="215"/>
      <c r="B463" s="217"/>
      <c r="C463" s="218"/>
      <c r="D463" s="219"/>
      <c r="F463" s="220"/>
      <c r="H463" s="221"/>
      <c r="I463" s="222"/>
      <c r="K463" s="223"/>
      <c r="L463" s="223"/>
      <c r="M463" s="224" t="str">
        <f t="shared" si="10"/>
        <v> </v>
      </c>
    </row>
    <row r="464" spans="1:13" s="214" customFormat="1" ht="15">
      <c r="A464" s="215"/>
      <c r="B464" s="217"/>
      <c r="C464" s="218"/>
      <c r="D464" s="219"/>
      <c r="F464" s="220"/>
      <c r="H464" s="221"/>
      <c r="I464" s="222"/>
      <c r="K464" s="223"/>
      <c r="L464" s="223"/>
      <c r="M464" s="224" t="str">
        <f t="shared" si="10"/>
        <v> </v>
      </c>
    </row>
    <row r="465" spans="1:13" s="214" customFormat="1" ht="15">
      <c r="A465" s="215"/>
      <c r="B465" s="217"/>
      <c r="C465" s="218"/>
      <c r="D465" s="219"/>
      <c r="F465" s="220"/>
      <c r="H465" s="221"/>
      <c r="I465" s="222"/>
      <c r="K465" s="223"/>
      <c r="L465" s="223"/>
      <c r="M465" s="224" t="str">
        <f t="shared" si="10"/>
        <v> </v>
      </c>
    </row>
    <row r="466" spans="1:13" s="214" customFormat="1" ht="15">
      <c r="A466" s="215"/>
      <c r="B466" s="217"/>
      <c r="C466" s="218"/>
      <c r="D466" s="219"/>
      <c r="F466" s="220"/>
      <c r="H466" s="221"/>
      <c r="I466" s="222"/>
      <c r="K466" s="223"/>
      <c r="L466" s="223"/>
      <c r="M466" s="224" t="str">
        <f t="shared" si="10"/>
        <v> </v>
      </c>
    </row>
    <row r="467" spans="1:13" s="214" customFormat="1" ht="15">
      <c r="A467" s="215"/>
      <c r="B467" s="217"/>
      <c r="C467" s="218"/>
      <c r="D467" s="219"/>
      <c r="F467" s="220"/>
      <c r="H467" s="221"/>
      <c r="I467" s="222"/>
      <c r="K467" s="223"/>
      <c r="L467" s="223"/>
      <c r="M467" s="224" t="str">
        <f t="shared" si="10"/>
        <v> </v>
      </c>
    </row>
    <row r="468" spans="1:13" s="214" customFormat="1" ht="15">
      <c r="A468" s="215"/>
      <c r="B468" s="217"/>
      <c r="C468" s="218"/>
      <c r="D468" s="219"/>
      <c r="F468" s="220"/>
      <c r="H468" s="221"/>
      <c r="I468" s="222"/>
      <c r="K468" s="223"/>
      <c r="L468" s="223"/>
      <c r="M468" s="224" t="str">
        <f t="shared" si="10"/>
        <v> </v>
      </c>
    </row>
    <row r="469" spans="1:13" s="214" customFormat="1" ht="15">
      <c r="A469" s="215"/>
      <c r="B469" s="217"/>
      <c r="C469" s="218"/>
      <c r="D469" s="219"/>
      <c r="F469" s="220"/>
      <c r="H469" s="221"/>
      <c r="I469" s="222"/>
      <c r="K469" s="223"/>
      <c r="L469" s="223"/>
      <c r="M469" s="224" t="str">
        <f t="shared" si="10"/>
        <v> </v>
      </c>
    </row>
    <row r="470" spans="1:13" s="214" customFormat="1" ht="15">
      <c r="A470" s="215"/>
      <c r="B470" s="217"/>
      <c r="C470" s="218"/>
      <c r="D470" s="219"/>
      <c r="F470" s="220"/>
      <c r="H470" s="221"/>
      <c r="I470" s="222"/>
      <c r="K470" s="223"/>
      <c r="L470" s="223"/>
      <c r="M470" s="224" t="str">
        <f t="shared" si="10"/>
        <v> </v>
      </c>
    </row>
    <row r="471" spans="1:13" s="214" customFormat="1" ht="15">
      <c r="A471" s="215"/>
      <c r="B471" s="217"/>
      <c r="C471" s="218"/>
      <c r="D471" s="219"/>
      <c r="F471" s="220"/>
      <c r="H471" s="221"/>
      <c r="I471" s="222"/>
      <c r="K471" s="223"/>
      <c r="L471" s="223"/>
      <c r="M471" s="224" t="str">
        <f t="shared" si="10"/>
        <v> </v>
      </c>
    </row>
    <row r="472" spans="1:13" s="214" customFormat="1" ht="15">
      <c r="A472" s="215"/>
      <c r="B472" s="217"/>
      <c r="C472" s="218"/>
      <c r="D472" s="219"/>
      <c r="F472" s="220"/>
      <c r="H472" s="221"/>
      <c r="I472" s="222"/>
      <c r="K472" s="223"/>
      <c r="L472" s="223"/>
      <c r="M472" s="224" t="str">
        <f t="shared" si="10"/>
        <v> </v>
      </c>
    </row>
    <row r="473" spans="1:13" s="214" customFormat="1" ht="15">
      <c r="A473" s="215"/>
      <c r="B473" s="217"/>
      <c r="C473" s="218"/>
      <c r="D473" s="219"/>
      <c r="F473" s="220"/>
      <c r="H473" s="221"/>
      <c r="I473" s="222"/>
      <c r="K473" s="223"/>
      <c r="L473" s="223"/>
      <c r="M473" s="224" t="str">
        <f t="shared" si="10"/>
        <v> </v>
      </c>
    </row>
    <row r="474" spans="1:13" s="214" customFormat="1" ht="15">
      <c r="A474" s="215"/>
      <c r="B474" s="217"/>
      <c r="C474" s="218"/>
      <c r="D474" s="219"/>
      <c r="F474" s="220"/>
      <c r="H474" s="221"/>
      <c r="I474" s="222"/>
      <c r="K474" s="223"/>
      <c r="L474" s="223"/>
      <c r="M474" s="224" t="str">
        <f t="shared" si="10"/>
        <v> </v>
      </c>
    </row>
    <row r="475" spans="1:13" s="214" customFormat="1" ht="15">
      <c r="A475" s="215"/>
      <c r="B475" s="217"/>
      <c r="C475" s="218"/>
      <c r="D475" s="219"/>
      <c r="F475" s="220"/>
      <c r="H475" s="221"/>
      <c r="I475" s="222"/>
      <c r="K475" s="223"/>
      <c r="L475" s="223"/>
      <c r="M475" s="224" t="str">
        <f t="shared" si="10"/>
        <v> </v>
      </c>
    </row>
    <row r="476" spans="1:13" s="214" customFormat="1" ht="15">
      <c r="A476" s="215"/>
      <c r="B476" s="217"/>
      <c r="C476" s="218"/>
      <c r="D476" s="219"/>
      <c r="F476" s="220"/>
      <c r="H476" s="221"/>
      <c r="I476" s="222"/>
      <c r="K476" s="223"/>
      <c r="L476" s="223"/>
      <c r="M476" s="224" t="str">
        <f t="shared" si="10"/>
        <v> </v>
      </c>
    </row>
    <row r="477" spans="1:13" s="214" customFormat="1" ht="15">
      <c r="A477" s="215"/>
      <c r="B477" s="217"/>
      <c r="C477" s="218"/>
      <c r="D477" s="219"/>
      <c r="F477" s="220"/>
      <c r="H477" s="221"/>
      <c r="I477" s="222"/>
      <c r="K477" s="223"/>
      <c r="L477" s="223"/>
      <c r="M477" s="224" t="str">
        <f t="shared" si="10"/>
        <v> </v>
      </c>
    </row>
    <row r="478" spans="1:13" s="214" customFormat="1" ht="15">
      <c r="A478" s="215"/>
      <c r="B478" s="217"/>
      <c r="C478" s="218"/>
      <c r="D478" s="219"/>
      <c r="F478" s="220"/>
      <c r="H478" s="221"/>
      <c r="I478" s="222"/>
      <c r="K478" s="223"/>
      <c r="L478" s="223"/>
      <c r="M478" s="224" t="str">
        <f t="shared" si="10"/>
        <v> </v>
      </c>
    </row>
    <row r="479" spans="1:13" s="214" customFormat="1" ht="15">
      <c r="A479" s="215"/>
      <c r="B479" s="217"/>
      <c r="C479" s="218"/>
      <c r="D479" s="219"/>
      <c r="F479" s="220"/>
      <c r="H479" s="221"/>
      <c r="I479" s="222"/>
      <c r="K479" s="223"/>
      <c r="L479" s="223"/>
      <c r="M479" s="224" t="str">
        <f t="shared" si="10"/>
        <v> </v>
      </c>
    </row>
    <row r="480" spans="1:13" s="214" customFormat="1" ht="15">
      <c r="A480" s="215"/>
      <c r="B480" s="217"/>
      <c r="C480" s="218"/>
      <c r="D480" s="219"/>
      <c r="F480" s="220"/>
      <c r="H480" s="221"/>
      <c r="I480" s="222"/>
      <c r="K480" s="223"/>
      <c r="L480" s="223"/>
      <c r="M480" s="224" t="str">
        <f t="shared" si="10"/>
        <v> </v>
      </c>
    </row>
    <row r="481" spans="1:13" s="214" customFormat="1" ht="15">
      <c r="A481" s="215"/>
      <c r="B481" s="217"/>
      <c r="C481" s="218"/>
      <c r="D481" s="219"/>
      <c r="F481" s="220"/>
      <c r="H481" s="221"/>
      <c r="I481" s="222"/>
      <c r="K481" s="223"/>
      <c r="L481" s="223"/>
      <c r="M481" s="224" t="str">
        <f t="shared" si="10"/>
        <v> </v>
      </c>
    </row>
    <row r="482" spans="1:13" s="214" customFormat="1" ht="15">
      <c r="A482" s="215"/>
      <c r="B482" s="217"/>
      <c r="C482" s="218"/>
      <c r="D482" s="219"/>
      <c r="F482" s="220"/>
      <c r="H482" s="221"/>
      <c r="I482" s="222"/>
      <c r="K482" s="223"/>
      <c r="L482" s="223"/>
      <c r="M482" s="224" t="str">
        <f t="shared" si="10"/>
        <v> </v>
      </c>
    </row>
    <row r="483" spans="1:13" s="214" customFormat="1" ht="15">
      <c r="A483" s="215"/>
      <c r="B483" s="217"/>
      <c r="C483" s="218"/>
      <c r="D483" s="219"/>
      <c r="F483" s="220"/>
      <c r="H483" s="221"/>
      <c r="I483" s="222"/>
      <c r="K483" s="223"/>
      <c r="L483" s="223"/>
      <c r="M483" s="224" t="str">
        <f t="shared" si="10"/>
        <v> </v>
      </c>
    </row>
    <row r="484" spans="1:13" s="214" customFormat="1" ht="15">
      <c r="A484" s="215"/>
      <c r="B484" s="217"/>
      <c r="C484" s="218"/>
      <c r="D484" s="219"/>
      <c r="F484" s="220"/>
      <c r="H484" s="221"/>
      <c r="I484" s="222"/>
      <c r="K484" s="223"/>
      <c r="L484" s="223"/>
      <c r="M484" s="224" t="str">
        <f t="shared" si="10"/>
        <v> </v>
      </c>
    </row>
    <row r="485" spans="1:13" s="214" customFormat="1" ht="15">
      <c r="A485" s="215"/>
      <c r="B485" s="217"/>
      <c r="C485" s="218"/>
      <c r="D485" s="219"/>
      <c r="F485" s="220"/>
      <c r="H485" s="221"/>
      <c r="I485" s="222"/>
      <c r="K485" s="223"/>
      <c r="L485" s="223"/>
      <c r="M485" s="224" t="str">
        <f t="shared" si="10"/>
        <v> </v>
      </c>
    </row>
    <row r="486" spans="1:13" s="214" customFormat="1" ht="15">
      <c r="A486" s="215"/>
      <c r="B486" s="217"/>
      <c r="C486" s="218"/>
      <c r="D486" s="219"/>
      <c r="F486" s="220"/>
      <c r="H486" s="221"/>
      <c r="I486" s="222"/>
      <c r="K486" s="223"/>
      <c r="L486" s="223"/>
      <c r="M486" s="224" t="str">
        <f t="shared" si="10"/>
        <v> </v>
      </c>
    </row>
    <row r="487" spans="1:13" s="214" customFormat="1" ht="15">
      <c r="A487" s="215"/>
      <c r="B487" s="217"/>
      <c r="C487" s="218"/>
      <c r="D487" s="219"/>
      <c r="F487" s="220"/>
      <c r="H487" s="221"/>
      <c r="I487" s="222"/>
      <c r="K487" s="223"/>
      <c r="L487" s="223"/>
      <c r="M487" s="224" t="str">
        <f t="shared" si="10"/>
        <v> </v>
      </c>
    </row>
    <row r="488" spans="1:13" s="214" customFormat="1" ht="15">
      <c r="A488" s="215"/>
      <c r="B488" s="217"/>
      <c r="C488" s="218"/>
      <c r="D488" s="219"/>
      <c r="F488" s="220"/>
      <c r="H488" s="221"/>
      <c r="I488" s="222"/>
      <c r="K488" s="223"/>
      <c r="L488" s="223"/>
      <c r="M488" s="224" t="str">
        <f t="shared" si="10"/>
        <v> </v>
      </c>
    </row>
    <row r="489" spans="1:13" s="214" customFormat="1" ht="15">
      <c r="A489" s="215"/>
      <c r="B489" s="217"/>
      <c r="C489" s="218"/>
      <c r="D489" s="219"/>
      <c r="F489" s="220"/>
      <c r="H489" s="221"/>
      <c r="I489" s="222"/>
      <c r="K489" s="223"/>
      <c r="L489" s="223"/>
      <c r="M489" s="224" t="str">
        <f t="shared" si="10"/>
        <v> </v>
      </c>
    </row>
    <row r="490" spans="1:13" s="214" customFormat="1" ht="15">
      <c r="A490" s="215"/>
      <c r="B490" s="217"/>
      <c r="C490" s="218"/>
      <c r="D490" s="219"/>
      <c r="F490" s="220"/>
      <c r="H490" s="221"/>
      <c r="I490" s="222"/>
      <c r="K490" s="223"/>
      <c r="L490" s="223"/>
      <c r="M490" s="224" t="str">
        <f t="shared" si="10"/>
        <v> </v>
      </c>
    </row>
    <row r="491" spans="1:13" s="214" customFormat="1" ht="15">
      <c r="A491" s="215"/>
      <c r="B491" s="217"/>
      <c r="C491" s="218"/>
      <c r="D491" s="219"/>
      <c r="F491" s="220"/>
      <c r="H491" s="221"/>
      <c r="I491" s="222"/>
      <c r="K491" s="223"/>
      <c r="L491" s="223"/>
      <c r="M491" s="224" t="str">
        <f t="shared" si="10"/>
        <v> </v>
      </c>
    </row>
    <row r="492" spans="1:13" s="214" customFormat="1" ht="15">
      <c r="A492" s="215"/>
      <c r="B492" s="217"/>
      <c r="C492" s="218"/>
      <c r="D492" s="219"/>
      <c r="F492" s="220"/>
      <c r="H492" s="221"/>
      <c r="I492" s="222"/>
      <c r="K492" s="223"/>
      <c r="L492" s="223"/>
      <c r="M492" s="224" t="str">
        <f t="shared" si="10"/>
        <v> </v>
      </c>
    </row>
    <row r="493" spans="1:13" s="214" customFormat="1" ht="15">
      <c r="A493" s="215"/>
      <c r="B493" s="217"/>
      <c r="C493" s="218"/>
      <c r="D493" s="219"/>
      <c r="F493" s="220"/>
      <c r="H493" s="221"/>
      <c r="I493" s="222"/>
      <c r="K493" s="223"/>
      <c r="L493" s="223"/>
      <c r="M493" s="224" t="str">
        <f aca="true" t="shared" si="11" ref="M493:M556">IF(AND(I493&gt;0,K493&gt;0),ROUND(I493*K493,0)," ")</f>
        <v> </v>
      </c>
    </row>
    <row r="494" spans="1:13" s="214" customFormat="1" ht="15">
      <c r="A494" s="215"/>
      <c r="B494" s="217"/>
      <c r="C494" s="218"/>
      <c r="D494" s="219"/>
      <c r="F494" s="220"/>
      <c r="H494" s="221"/>
      <c r="I494" s="222"/>
      <c r="K494" s="223"/>
      <c r="L494" s="223"/>
      <c r="M494" s="224" t="str">
        <f t="shared" si="11"/>
        <v> </v>
      </c>
    </row>
    <row r="495" spans="1:13" s="214" customFormat="1" ht="15">
      <c r="A495" s="215"/>
      <c r="B495" s="217"/>
      <c r="C495" s="218"/>
      <c r="D495" s="219"/>
      <c r="F495" s="220"/>
      <c r="H495" s="221"/>
      <c r="I495" s="222"/>
      <c r="K495" s="223"/>
      <c r="L495" s="223"/>
      <c r="M495" s="224" t="str">
        <f t="shared" si="11"/>
        <v> </v>
      </c>
    </row>
    <row r="496" spans="1:13" s="214" customFormat="1" ht="15">
      <c r="A496" s="215"/>
      <c r="B496" s="217"/>
      <c r="C496" s="218"/>
      <c r="D496" s="219"/>
      <c r="F496" s="220"/>
      <c r="H496" s="221"/>
      <c r="I496" s="222"/>
      <c r="K496" s="223"/>
      <c r="L496" s="223"/>
      <c r="M496" s="224" t="str">
        <f t="shared" si="11"/>
        <v> </v>
      </c>
    </row>
    <row r="497" spans="1:13" s="214" customFormat="1" ht="15">
      <c r="A497" s="215"/>
      <c r="B497" s="217"/>
      <c r="C497" s="218"/>
      <c r="D497" s="219"/>
      <c r="F497" s="220"/>
      <c r="H497" s="221"/>
      <c r="I497" s="222"/>
      <c r="K497" s="223"/>
      <c r="L497" s="223"/>
      <c r="M497" s="224" t="str">
        <f t="shared" si="11"/>
        <v> </v>
      </c>
    </row>
    <row r="498" spans="1:13" s="214" customFormat="1" ht="15">
      <c r="A498" s="215"/>
      <c r="B498" s="217"/>
      <c r="C498" s="218"/>
      <c r="D498" s="219"/>
      <c r="F498" s="220"/>
      <c r="H498" s="221"/>
      <c r="I498" s="222"/>
      <c r="K498" s="223"/>
      <c r="L498" s="223"/>
      <c r="M498" s="224" t="str">
        <f t="shared" si="11"/>
        <v> </v>
      </c>
    </row>
    <row r="499" spans="1:13" s="214" customFormat="1" ht="15">
      <c r="A499" s="215"/>
      <c r="B499" s="217"/>
      <c r="C499" s="218"/>
      <c r="D499" s="219"/>
      <c r="F499" s="220"/>
      <c r="H499" s="221"/>
      <c r="I499" s="222"/>
      <c r="K499" s="223"/>
      <c r="L499" s="223"/>
      <c r="M499" s="224" t="str">
        <f t="shared" si="11"/>
        <v> </v>
      </c>
    </row>
    <row r="500" spans="1:13" s="214" customFormat="1" ht="15">
      <c r="A500" s="215"/>
      <c r="B500" s="217"/>
      <c r="C500" s="218"/>
      <c r="D500" s="219"/>
      <c r="F500" s="220"/>
      <c r="H500" s="221"/>
      <c r="I500" s="222"/>
      <c r="K500" s="223"/>
      <c r="L500" s="223"/>
      <c r="M500" s="224" t="str">
        <f t="shared" si="11"/>
        <v> </v>
      </c>
    </row>
    <row r="501" spans="1:13" s="214" customFormat="1" ht="15">
      <c r="A501" s="215"/>
      <c r="B501" s="217"/>
      <c r="C501" s="218"/>
      <c r="D501" s="219"/>
      <c r="F501" s="220"/>
      <c r="H501" s="221"/>
      <c r="I501" s="222"/>
      <c r="K501" s="223"/>
      <c r="L501" s="223"/>
      <c r="M501" s="224" t="str">
        <f t="shared" si="11"/>
        <v> </v>
      </c>
    </row>
    <row r="502" spans="1:13" s="214" customFormat="1" ht="15">
      <c r="A502" s="215"/>
      <c r="B502" s="217"/>
      <c r="C502" s="218"/>
      <c r="D502" s="219"/>
      <c r="F502" s="220"/>
      <c r="H502" s="221"/>
      <c r="I502" s="222"/>
      <c r="K502" s="223"/>
      <c r="L502" s="223"/>
      <c r="M502" s="224" t="str">
        <f t="shared" si="11"/>
        <v> </v>
      </c>
    </row>
    <row r="503" spans="1:13" s="214" customFormat="1" ht="15">
      <c r="A503" s="215"/>
      <c r="B503" s="217"/>
      <c r="C503" s="218"/>
      <c r="D503" s="219"/>
      <c r="F503" s="220"/>
      <c r="H503" s="221"/>
      <c r="I503" s="222"/>
      <c r="K503" s="223"/>
      <c r="L503" s="223"/>
      <c r="M503" s="224" t="str">
        <f t="shared" si="11"/>
        <v> </v>
      </c>
    </row>
    <row r="504" spans="1:13" s="214" customFormat="1" ht="15">
      <c r="A504" s="215"/>
      <c r="B504" s="217"/>
      <c r="C504" s="218"/>
      <c r="D504" s="219"/>
      <c r="F504" s="220"/>
      <c r="H504" s="221"/>
      <c r="I504" s="222"/>
      <c r="K504" s="223"/>
      <c r="L504" s="223"/>
      <c r="M504" s="224" t="str">
        <f t="shared" si="11"/>
        <v> </v>
      </c>
    </row>
    <row r="505" spans="1:13" s="214" customFormat="1" ht="15">
      <c r="A505" s="215"/>
      <c r="B505" s="217"/>
      <c r="C505" s="218"/>
      <c r="D505" s="219"/>
      <c r="F505" s="220"/>
      <c r="H505" s="221"/>
      <c r="I505" s="222"/>
      <c r="K505" s="223"/>
      <c r="L505" s="223"/>
      <c r="M505" s="224" t="str">
        <f t="shared" si="11"/>
        <v> </v>
      </c>
    </row>
    <row r="506" spans="1:13" s="214" customFormat="1" ht="15">
      <c r="A506" s="215"/>
      <c r="B506" s="217"/>
      <c r="C506" s="218"/>
      <c r="D506" s="219"/>
      <c r="F506" s="220"/>
      <c r="H506" s="221"/>
      <c r="I506" s="222"/>
      <c r="K506" s="223"/>
      <c r="L506" s="223"/>
      <c r="M506" s="224" t="str">
        <f t="shared" si="11"/>
        <v> </v>
      </c>
    </row>
    <row r="507" spans="1:13" s="214" customFormat="1" ht="15">
      <c r="A507" s="215"/>
      <c r="B507" s="217"/>
      <c r="C507" s="218"/>
      <c r="D507" s="219"/>
      <c r="F507" s="220"/>
      <c r="H507" s="221"/>
      <c r="I507" s="222"/>
      <c r="K507" s="223"/>
      <c r="L507" s="223"/>
      <c r="M507" s="224" t="str">
        <f t="shared" si="11"/>
        <v> </v>
      </c>
    </row>
    <row r="508" spans="1:13" s="214" customFormat="1" ht="15">
      <c r="A508" s="215"/>
      <c r="B508" s="217"/>
      <c r="C508" s="218"/>
      <c r="D508" s="219"/>
      <c r="F508" s="220"/>
      <c r="H508" s="221"/>
      <c r="I508" s="222"/>
      <c r="K508" s="223"/>
      <c r="L508" s="223"/>
      <c r="M508" s="224" t="str">
        <f t="shared" si="11"/>
        <v> </v>
      </c>
    </row>
    <row r="509" spans="1:13" s="214" customFormat="1" ht="15">
      <c r="A509" s="215"/>
      <c r="B509" s="217"/>
      <c r="C509" s="218"/>
      <c r="D509" s="219"/>
      <c r="F509" s="220"/>
      <c r="H509" s="221"/>
      <c r="I509" s="222"/>
      <c r="K509" s="223"/>
      <c r="L509" s="223"/>
      <c r="M509" s="224" t="str">
        <f t="shared" si="11"/>
        <v> </v>
      </c>
    </row>
    <row r="510" spans="1:13" s="214" customFormat="1" ht="15">
      <c r="A510" s="215"/>
      <c r="B510" s="217"/>
      <c r="C510" s="218"/>
      <c r="D510" s="219"/>
      <c r="F510" s="220"/>
      <c r="H510" s="221"/>
      <c r="I510" s="222"/>
      <c r="K510" s="223"/>
      <c r="L510" s="223"/>
      <c r="M510" s="224" t="str">
        <f t="shared" si="11"/>
        <v> </v>
      </c>
    </row>
    <row r="511" spans="1:13" s="214" customFormat="1" ht="15">
      <c r="A511" s="215"/>
      <c r="B511" s="217"/>
      <c r="C511" s="218"/>
      <c r="D511" s="219"/>
      <c r="F511" s="220"/>
      <c r="H511" s="221"/>
      <c r="I511" s="222"/>
      <c r="K511" s="223"/>
      <c r="L511" s="223"/>
      <c r="M511" s="224" t="str">
        <f t="shared" si="11"/>
        <v> </v>
      </c>
    </row>
    <row r="512" spans="1:13" s="214" customFormat="1" ht="15">
      <c r="A512" s="215"/>
      <c r="B512" s="217"/>
      <c r="C512" s="218"/>
      <c r="D512" s="219"/>
      <c r="F512" s="220"/>
      <c r="H512" s="221"/>
      <c r="I512" s="222"/>
      <c r="K512" s="223"/>
      <c r="L512" s="223"/>
      <c r="M512" s="224" t="str">
        <f t="shared" si="11"/>
        <v> </v>
      </c>
    </row>
    <row r="513" spans="1:13" s="214" customFormat="1" ht="15">
      <c r="A513" s="215"/>
      <c r="B513" s="217"/>
      <c r="C513" s="218"/>
      <c r="D513" s="219"/>
      <c r="F513" s="220"/>
      <c r="H513" s="221"/>
      <c r="I513" s="222"/>
      <c r="K513" s="223"/>
      <c r="L513" s="223"/>
      <c r="M513" s="224" t="str">
        <f t="shared" si="11"/>
        <v> </v>
      </c>
    </row>
    <row r="514" spans="1:13" s="214" customFormat="1" ht="15">
      <c r="A514" s="215"/>
      <c r="B514" s="217"/>
      <c r="C514" s="218"/>
      <c r="D514" s="219"/>
      <c r="F514" s="220"/>
      <c r="H514" s="221"/>
      <c r="I514" s="222"/>
      <c r="K514" s="223"/>
      <c r="L514" s="223"/>
      <c r="M514" s="224" t="str">
        <f t="shared" si="11"/>
        <v> </v>
      </c>
    </row>
    <row r="515" spans="1:13" s="214" customFormat="1" ht="15">
      <c r="A515" s="215"/>
      <c r="B515" s="217"/>
      <c r="C515" s="218"/>
      <c r="D515" s="219"/>
      <c r="F515" s="220"/>
      <c r="H515" s="221"/>
      <c r="I515" s="222"/>
      <c r="K515" s="223"/>
      <c r="L515" s="223"/>
      <c r="M515" s="224" t="str">
        <f t="shared" si="11"/>
        <v> </v>
      </c>
    </row>
    <row r="516" spans="1:13" s="214" customFormat="1" ht="15">
      <c r="A516" s="215"/>
      <c r="B516" s="217"/>
      <c r="C516" s="218"/>
      <c r="D516" s="219"/>
      <c r="F516" s="220"/>
      <c r="H516" s="221"/>
      <c r="I516" s="222"/>
      <c r="K516" s="223"/>
      <c r="L516" s="223"/>
      <c r="M516" s="224" t="str">
        <f t="shared" si="11"/>
        <v> </v>
      </c>
    </row>
    <row r="517" spans="1:13" s="214" customFormat="1" ht="15">
      <c r="A517" s="215"/>
      <c r="B517" s="217"/>
      <c r="C517" s="218"/>
      <c r="D517" s="219"/>
      <c r="F517" s="220"/>
      <c r="H517" s="221"/>
      <c r="I517" s="222"/>
      <c r="K517" s="223"/>
      <c r="L517" s="223"/>
      <c r="M517" s="224" t="str">
        <f t="shared" si="11"/>
        <v> </v>
      </c>
    </row>
    <row r="518" spans="1:13" s="214" customFormat="1" ht="15">
      <c r="A518" s="215"/>
      <c r="B518" s="217"/>
      <c r="C518" s="218"/>
      <c r="D518" s="219"/>
      <c r="F518" s="220"/>
      <c r="H518" s="221"/>
      <c r="I518" s="222"/>
      <c r="K518" s="223"/>
      <c r="L518" s="223"/>
      <c r="M518" s="224" t="str">
        <f t="shared" si="11"/>
        <v> </v>
      </c>
    </row>
    <row r="519" spans="1:13" s="214" customFormat="1" ht="15">
      <c r="A519" s="215"/>
      <c r="B519" s="217"/>
      <c r="C519" s="218"/>
      <c r="D519" s="219"/>
      <c r="F519" s="220"/>
      <c r="H519" s="221"/>
      <c r="I519" s="222"/>
      <c r="K519" s="223"/>
      <c r="L519" s="223"/>
      <c r="M519" s="224" t="str">
        <f t="shared" si="11"/>
        <v> </v>
      </c>
    </row>
    <row r="520" spans="1:13" s="214" customFormat="1" ht="15">
      <c r="A520" s="215"/>
      <c r="B520" s="217"/>
      <c r="C520" s="218"/>
      <c r="D520" s="219"/>
      <c r="F520" s="220"/>
      <c r="H520" s="221"/>
      <c r="I520" s="222"/>
      <c r="K520" s="223"/>
      <c r="L520" s="223"/>
      <c r="M520" s="224" t="str">
        <f t="shared" si="11"/>
        <v> </v>
      </c>
    </row>
    <row r="521" spans="1:13" s="214" customFormat="1" ht="15">
      <c r="A521" s="215"/>
      <c r="B521" s="217"/>
      <c r="C521" s="218"/>
      <c r="D521" s="219"/>
      <c r="F521" s="220"/>
      <c r="H521" s="221"/>
      <c r="I521" s="222"/>
      <c r="K521" s="223"/>
      <c r="L521" s="223"/>
      <c r="M521" s="224" t="str">
        <f t="shared" si="11"/>
        <v> </v>
      </c>
    </row>
    <row r="522" spans="1:13" s="214" customFormat="1" ht="15">
      <c r="A522" s="215"/>
      <c r="B522" s="217"/>
      <c r="C522" s="218"/>
      <c r="D522" s="219"/>
      <c r="F522" s="220"/>
      <c r="H522" s="221"/>
      <c r="I522" s="222"/>
      <c r="K522" s="223"/>
      <c r="L522" s="223"/>
      <c r="M522" s="224" t="str">
        <f t="shared" si="11"/>
        <v> </v>
      </c>
    </row>
    <row r="523" spans="1:13" s="214" customFormat="1" ht="15">
      <c r="A523" s="215"/>
      <c r="B523" s="217"/>
      <c r="C523" s="218"/>
      <c r="D523" s="219"/>
      <c r="F523" s="220"/>
      <c r="H523" s="221"/>
      <c r="I523" s="222"/>
      <c r="K523" s="223"/>
      <c r="L523" s="223"/>
      <c r="M523" s="224" t="str">
        <f t="shared" si="11"/>
        <v> </v>
      </c>
    </row>
    <row r="524" spans="1:13" s="214" customFormat="1" ht="15">
      <c r="A524" s="215"/>
      <c r="B524" s="217"/>
      <c r="C524" s="218"/>
      <c r="D524" s="219"/>
      <c r="F524" s="220"/>
      <c r="H524" s="221"/>
      <c r="I524" s="222"/>
      <c r="K524" s="223"/>
      <c r="L524" s="223"/>
      <c r="M524" s="224" t="str">
        <f t="shared" si="11"/>
        <v> </v>
      </c>
    </row>
    <row r="525" spans="1:13" s="214" customFormat="1" ht="15">
      <c r="A525" s="215"/>
      <c r="B525" s="217"/>
      <c r="C525" s="218"/>
      <c r="D525" s="219"/>
      <c r="F525" s="220"/>
      <c r="H525" s="221"/>
      <c r="I525" s="222"/>
      <c r="K525" s="223"/>
      <c r="L525" s="223"/>
      <c r="M525" s="224" t="str">
        <f t="shared" si="11"/>
        <v> </v>
      </c>
    </row>
    <row r="526" spans="1:13" s="214" customFormat="1" ht="15">
      <c r="A526" s="215"/>
      <c r="B526" s="217"/>
      <c r="C526" s="218"/>
      <c r="D526" s="219"/>
      <c r="F526" s="220"/>
      <c r="H526" s="221"/>
      <c r="I526" s="222"/>
      <c r="K526" s="223"/>
      <c r="L526" s="223"/>
      <c r="M526" s="224" t="str">
        <f t="shared" si="11"/>
        <v> </v>
      </c>
    </row>
    <row r="527" spans="1:13" s="214" customFormat="1" ht="15">
      <c r="A527" s="215"/>
      <c r="B527" s="217"/>
      <c r="C527" s="218"/>
      <c r="D527" s="219"/>
      <c r="F527" s="220"/>
      <c r="H527" s="221"/>
      <c r="I527" s="222"/>
      <c r="K527" s="223"/>
      <c r="L527" s="223"/>
      <c r="M527" s="224" t="str">
        <f t="shared" si="11"/>
        <v> </v>
      </c>
    </row>
    <row r="528" spans="1:13" s="214" customFormat="1" ht="15">
      <c r="A528" s="215"/>
      <c r="B528" s="217"/>
      <c r="C528" s="218"/>
      <c r="D528" s="219"/>
      <c r="F528" s="220"/>
      <c r="H528" s="221"/>
      <c r="I528" s="222"/>
      <c r="K528" s="223"/>
      <c r="L528" s="223"/>
      <c r="M528" s="224" t="str">
        <f t="shared" si="11"/>
        <v> </v>
      </c>
    </row>
    <row r="529" spans="1:13" s="214" customFormat="1" ht="15">
      <c r="A529" s="215"/>
      <c r="B529" s="217"/>
      <c r="C529" s="218"/>
      <c r="D529" s="219"/>
      <c r="F529" s="220"/>
      <c r="H529" s="221"/>
      <c r="I529" s="222"/>
      <c r="K529" s="223"/>
      <c r="L529" s="223"/>
      <c r="M529" s="224" t="str">
        <f t="shared" si="11"/>
        <v> </v>
      </c>
    </row>
    <row r="530" spans="1:13" s="214" customFormat="1" ht="15">
      <c r="A530" s="215"/>
      <c r="B530" s="217"/>
      <c r="C530" s="218"/>
      <c r="D530" s="219"/>
      <c r="F530" s="220"/>
      <c r="H530" s="221"/>
      <c r="I530" s="222"/>
      <c r="K530" s="223"/>
      <c r="L530" s="223"/>
      <c r="M530" s="224" t="str">
        <f t="shared" si="11"/>
        <v> </v>
      </c>
    </row>
    <row r="531" spans="1:13" s="214" customFormat="1" ht="15">
      <c r="A531" s="215"/>
      <c r="B531" s="217"/>
      <c r="C531" s="218"/>
      <c r="D531" s="219"/>
      <c r="F531" s="220"/>
      <c r="H531" s="221"/>
      <c r="I531" s="222"/>
      <c r="K531" s="223"/>
      <c r="L531" s="223"/>
      <c r="M531" s="224" t="str">
        <f t="shared" si="11"/>
        <v> </v>
      </c>
    </row>
    <row r="532" spans="1:13" s="214" customFormat="1" ht="15">
      <c r="A532" s="215"/>
      <c r="B532" s="217"/>
      <c r="C532" s="218"/>
      <c r="D532" s="219"/>
      <c r="F532" s="220"/>
      <c r="H532" s="221"/>
      <c r="I532" s="222"/>
      <c r="K532" s="223"/>
      <c r="L532" s="223"/>
      <c r="M532" s="224" t="str">
        <f t="shared" si="11"/>
        <v> </v>
      </c>
    </row>
    <row r="533" spans="1:13" s="214" customFormat="1" ht="15">
      <c r="A533" s="215"/>
      <c r="B533" s="217"/>
      <c r="C533" s="218"/>
      <c r="D533" s="219"/>
      <c r="F533" s="220"/>
      <c r="H533" s="221"/>
      <c r="I533" s="222"/>
      <c r="K533" s="223"/>
      <c r="L533" s="223"/>
      <c r="M533" s="224" t="str">
        <f t="shared" si="11"/>
        <v> </v>
      </c>
    </row>
    <row r="534" spans="1:13" s="214" customFormat="1" ht="15">
      <c r="A534" s="215"/>
      <c r="B534" s="217"/>
      <c r="C534" s="218"/>
      <c r="D534" s="219"/>
      <c r="F534" s="220"/>
      <c r="H534" s="221"/>
      <c r="I534" s="222"/>
      <c r="K534" s="223"/>
      <c r="L534" s="223"/>
      <c r="M534" s="224" t="str">
        <f t="shared" si="11"/>
        <v> </v>
      </c>
    </row>
    <row r="535" spans="1:13" s="214" customFormat="1" ht="15">
      <c r="A535" s="215"/>
      <c r="B535" s="217"/>
      <c r="C535" s="218"/>
      <c r="D535" s="219"/>
      <c r="F535" s="220"/>
      <c r="H535" s="221"/>
      <c r="I535" s="222"/>
      <c r="K535" s="223"/>
      <c r="L535" s="223"/>
      <c r="M535" s="224" t="str">
        <f t="shared" si="11"/>
        <v> </v>
      </c>
    </row>
    <row r="536" spans="1:13" s="214" customFormat="1" ht="15">
      <c r="A536" s="215"/>
      <c r="B536" s="217"/>
      <c r="C536" s="218"/>
      <c r="D536" s="219"/>
      <c r="F536" s="220"/>
      <c r="H536" s="221"/>
      <c r="I536" s="222"/>
      <c r="K536" s="223"/>
      <c r="L536" s="223"/>
      <c r="M536" s="224" t="str">
        <f t="shared" si="11"/>
        <v> </v>
      </c>
    </row>
    <row r="537" spans="1:13" s="214" customFormat="1" ht="15">
      <c r="A537" s="215"/>
      <c r="B537" s="217"/>
      <c r="C537" s="218"/>
      <c r="D537" s="219"/>
      <c r="F537" s="220"/>
      <c r="H537" s="221"/>
      <c r="I537" s="222"/>
      <c r="K537" s="223"/>
      <c r="L537" s="223"/>
      <c r="M537" s="224" t="str">
        <f t="shared" si="11"/>
        <v> </v>
      </c>
    </row>
    <row r="538" spans="1:13" s="214" customFormat="1" ht="15">
      <c r="A538" s="215"/>
      <c r="B538" s="217"/>
      <c r="C538" s="218"/>
      <c r="D538" s="219"/>
      <c r="F538" s="220"/>
      <c r="H538" s="221"/>
      <c r="I538" s="222"/>
      <c r="K538" s="223"/>
      <c r="L538" s="223"/>
      <c r="M538" s="224" t="str">
        <f t="shared" si="11"/>
        <v> </v>
      </c>
    </row>
    <row r="539" spans="1:13" s="214" customFormat="1" ht="15">
      <c r="A539" s="215"/>
      <c r="B539" s="217"/>
      <c r="C539" s="218"/>
      <c r="D539" s="219"/>
      <c r="F539" s="220"/>
      <c r="H539" s="221"/>
      <c r="I539" s="222"/>
      <c r="K539" s="223"/>
      <c r="L539" s="223"/>
      <c r="M539" s="224" t="str">
        <f t="shared" si="11"/>
        <v> </v>
      </c>
    </row>
    <row r="540" spans="1:13" s="214" customFormat="1" ht="15">
      <c r="A540" s="215"/>
      <c r="B540" s="217"/>
      <c r="C540" s="218"/>
      <c r="D540" s="219"/>
      <c r="F540" s="220"/>
      <c r="H540" s="221"/>
      <c r="I540" s="222"/>
      <c r="K540" s="223"/>
      <c r="L540" s="223"/>
      <c r="M540" s="224" t="str">
        <f t="shared" si="11"/>
        <v> </v>
      </c>
    </row>
    <row r="541" spans="1:13" s="214" customFormat="1" ht="15">
      <c r="A541" s="215"/>
      <c r="B541" s="217"/>
      <c r="C541" s="218"/>
      <c r="D541" s="219"/>
      <c r="F541" s="220"/>
      <c r="H541" s="221"/>
      <c r="I541" s="222"/>
      <c r="K541" s="223"/>
      <c r="L541" s="223"/>
      <c r="M541" s="224" t="str">
        <f t="shared" si="11"/>
        <v> </v>
      </c>
    </row>
    <row r="542" spans="1:13" s="214" customFormat="1" ht="15">
      <c r="A542" s="215"/>
      <c r="B542" s="217"/>
      <c r="C542" s="218"/>
      <c r="D542" s="219"/>
      <c r="F542" s="220"/>
      <c r="H542" s="221"/>
      <c r="I542" s="222"/>
      <c r="K542" s="223"/>
      <c r="L542" s="223"/>
      <c r="M542" s="224" t="str">
        <f t="shared" si="11"/>
        <v> </v>
      </c>
    </row>
    <row r="543" spans="1:13" s="214" customFormat="1" ht="15">
      <c r="A543" s="215"/>
      <c r="B543" s="217"/>
      <c r="C543" s="218"/>
      <c r="D543" s="219"/>
      <c r="F543" s="220"/>
      <c r="H543" s="221"/>
      <c r="I543" s="222"/>
      <c r="K543" s="223"/>
      <c r="L543" s="223"/>
      <c r="M543" s="224" t="str">
        <f t="shared" si="11"/>
        <v> </v>
      </c>
    </row>
    <row r="544" spans="1:13" s="214" customFormat="1" ht="15">
      <c r="A544" s="215"/>
      <c r="B544" s="217"/>
      <c r="C544" s="218"/>
      <c r="D544" s="219"/>
      <c r="F544" s="220"/>
      <c r="H544" s="221"/>
      <c r="I544" s="222"/>
      <c r="K544" s="223"/>
      <c r="L544" s="223"/>
      <c r="M544" s="224" t="str">
        <f t="shared" si="11"/>
        <v> </v>
      </c>
    </row>
    <row r="545" spans="1:13" s="214" customFormat="1" ht="15">
      <c r="A545" s="215"/>
      <c r="B545" s="217"/>
      <c r="C545" s="218"/>
      <c r="D545" s="219"/>
      <c r="F545" s="220"/>
      <c r="H545" s="221"/>
      <c r="I545" s="222"/>
      <c r="K545" s="223"/>
      <c r="L545" s="223"/>
      <c r="M545" s="224" t="str">
        <f t="shared" si="11"/>
        <v> </v>
      </c>
    </row>
    <row r="546" spans="1:13" s="214" customFormat="1" ht="15">
      <c r="A546" s="215"/>
      <c r="B546" s="217"/>
      <c r="C546" s="218"/>
      <c r="D546" s="219"/>
      <c r="F546" s="220"/>
      <c r="H546" s="221"/>
      <c r="I546" s="222"/>
      <c r="K546" s="223"/>
      <c r="L546" s="223"/>
      <c r="M546" s="224" t="str">
        <f t="shared" si="11"/>
        <v> </v>
      </c>
    </row>
    <row r="547" spans="1:13" s="214" customFormat="1" ht="15">
      <c r="A547" s="215"/>
      <c r="B547" s="217"/>
      <c r="C547" s="218"/>
      <c r="D547" s="219"/>
      <c r="F547" s="220"/>
      <c r="H547" s="221"/>
      <c r="I547" s="222"/>
      <c r="K547" s="223"/>
      <c r="L547" s="223"/>
      <c r="M547" s="224" t="str">
        <f t="shared" si="11"/>
        <v> </v>
      </c>
    </row>
    <row r="548" spans="1:13" s="214" customFormat="1" ht="15">
      <c r="A548" s="215"/>
      <c r="B548" s="217"/>
      <c r="C548" s="218"/>
      <c r="D548" s="219"/>
      <c r="F548" s="220"/>
      <c r="H548" s="221"/>
      <c r="I548" s="222"/>
      <c r="K548" s="223"/>
      <c r="L548" s="223"/>
      <c r="M548" s="224" t="str">
        <f t="shared" si="11"/>
        <v> </v>
      </c>
    </row>
    <row r="549" spans="1:13" s="214" customFormat="1" ht="15">
      <c r="A549" s="215"/>
      <c r="B549" s="217"/>
      <c r="C549" s="218"/>
      <c r="D549" s="219"/>
      <c r="F549" s="220"/>
      <c r="H549" s="221"/>
      <c r="I549" s="222"/>
      <c r="K549" s="223"/>
      <c r="L549" s="223"/>
      <c r="M549" s="224" t="str">
        <f t="shared" si="11"/>
        <v> </v>
      </c>
    </row>
    <row r="550" spans="1:13" s="214" customFormat="1" ht="15">
      <c r="A550" s="215"/>
      <c r="B550" s="217"/>
      <c r="C550" s="218"/>
      <c r="D550" s="219"/>
      <c r="F550" s="220"/>
      <c r="H550" s="221"/>
      <c r="I550" s="222"/>
      <c r="K550" s="223"/>
      <c r="L550" s="223"/>
      <c r="M550" s="224" t="str">
        <f t="shared" si="11"/>
        <v> </v>
      </c>
    </row>
    <row r="551" spans="1:13" s="214" customFormat="1" ht="15">
      <c r="A551" s="215"/>
      <c r="B551" s="217"/>
      <c r="C551" s="218"/>
      <c r="D551" s="219"/>
      <c r="F551" s="220"/>
      <c r="H551" s="221"/>
      <c r="I551" s="222"/>
      <c r="K551" s="223"/>
      <c r="L551" s="223"/>
      <c r="M551" s="224" t="str">
        <f t="shared" si="11"/>
        <v> </v>
      </c>
    </row>
    <row r="552" spans="1:13" s="214" customFormat="1" ht="15">
      <c r="A552" s="215"/>
      <c r="B552" s="217"/>
      <c r="C552" s="218"/>
      <c r="D552" s="219"/>
      <c r="F552" s="220"/>
      <c r="H552" s="221"/>
      <c r="I552" s="222"/>
      <c r="K552" s="223"/>
      <c r="L552" s="223"/>
      <c r="M552" s="224" t="str">
        <f t="shared" si="11"/>
        <v> </v>
      </c>
    </row>
    <row r="553" spans="1:13" s="214" customFormat="1" ht="15">
      <c r="A553" s="215"/>
      <c r="B553" s="217"/>
      <c r="C553" s="218"/>
      <c r="D553" s="219"/>
      <c r="F553" s="220"/>
      <c r="H553" s="221"/>
      <c r="I553" s="222"/>
      <c r="K553" s="223"/>
      <c r="L553" s="223"/>
      <c r="M553" s="224" t="str">
        <f t="shared" si="11"/>
        <v> </v>
      </c>
    </row>
    <row r="554" spans="1:13" s="214" customFormat="1" ht="15">
      <c r="A554" s="215"/>
      <c r="B554" s="217"/>
      <c r="C554" s="218"/>
      <c r="D554" s="219"/>
      <c r="F554" s="220"/>
      <c r="H554" s="221"/>
      <c r="I554" s="222"/>
      <c r="K554" s="223"/>
      <c r="L554" s="223"/>
      <c r="M554" s="224" t="str">
        <f t="shared" si="11"/>
        <v> </v>
      </c>
    </row>
    <row r="555" spans="1:13" s="214" customFormat="1" ht="15">
      <c r="A555" s="215"/>
      <c r="B555" s="217"/>
      <c r="C555" s="218"/>
      <c r="D555" s="219"/>
      <c r="F555" s="220"/>
      <c r="H555" s="221"/>
      <c r="I555" s="222"/>
      <c r="K555" s="223"/>
      <c r="L555" s="223"/>
      <c r="M555" s="224" t="str">
        <f t="shared" si="11"/>
        <v> </v>
      </c>
    </row>
    <row r="556" spans="1:13" s="214" customFormat="1" ht="15">
      <c r="A556" s="215"/>
      <c r="B556" s="217"/>
      <c r="C556" s="218"/>
      <c r="D556" s="219"/>
      <c r="F556" s="220"/>
      <c r="H556" s="221"/>
      <c r="I556" s="222"/>
      <c r="K556" s="223"/>
      <c r="L556" s="223"/>
      <c r="M556" s="224" t="str">
        <f t="shared" si="11"/>
        <v> </v>
      </c>
    </row>
    <row r="557" spans="1:13" s="214" customFormat="1" ht="15">
      <c r="A557" s="215"/>
      <c r="B557" s="217"/>
      <c r="C557" s="218"/>
      <c r="D557" s="219"/>
      <c r="F557" s="220"/>
      <c r="H557" s="221"/>
      <c r="I557" s="222"/>
      <c r="K557" s="223"/>
      <c r="L557" s="223"/>
      <c r="M557" s="224" t="str">
        <f aca="true" t="shared" si="12" ref="M557:M620">IF(AND(I557&gt;0,K557&gt;0),ROUND(I557*K557,0)," ")</f>
        <v> </v>
      </c>
    </row>
    <row r="558" spans="1:13" s="214" customFormat="1" ht="15">
      <c r="A558" s="215"/>
      <c r="B558" s="217"/>
      <c r="C558" s="218"/>
      <c r="D558" s="219"/>
      <c r="F558" s="220"/>
      <c r="H558" s="221"/>
      <c r="I558" s="222"/>
      <c r="K558" s="223"/>
      <c r="L558" s="223"/>
      <c r="M558" s="224" t="str">
        <f t="shared" si="12"/>
        <v> </v>
      </c>
    </row>
    <row r="559" spans="1:13" s="214" customFormat="1" ht="15">
      <c r="A559" s="215"/>
      <c r="B559" s="217"/>
      <c r="C559" s="218"/>
      <c r="D559" s="219"/>
      <c r="F559" s="220"/>
      <c r="H559" s="221"/>
      <c r="I559" s="222"/>
      <c r="K559" s="223"/>
      <c r="L559" s="223"/>
      <c r="M559" s="224" t="str">
        <f t="shared" si="12"/>
        <v> </v>
      </c>
    </row>
    <row r="560" spans="1:13" s="214" customFormat="1" ht="15">
      <c r="A560" s="215"/>
      <c r="B560" s="217"/>
      <c r="C560" s="218"/>
      <c r="D560" s="219"/>
      <c r="F560" s="220"/>
      <c r="H560" s="221"/>
      <c r="I560" s="222"/>
      <c r="K560" s="223"/>
      <c r="L560" s="223"/>
      <c r="M560" s="224" t="str">
        <f t="shared" si="12"/>
        <v> </v>
      </c>
    </row>
    <row r="561" spans="1:13" s="214" customFormat="1" ht="15">
      <c r="A561" s="215"/>
      <c r="B561" s="217"/>
      <c r="C561" s="218"/>
      <c r="D561" s="219"/>
      <c r="F561" s="220"/>
      <c r="H561" s="221"/>
      <c r="I561" s="222"/>
      <c r="K561" s="223"/>
      <c r="L561" s="223"/>
      <c r="M561" s="224" t="str">
        <f t="shared" si="12"/>
        <v> </v>
      </c>
    </row>
    <row r="562" spans="1:13" s="214" customFormat="1" ht="15">
      <c r="A562" s="215"/>
      <c r="B562" s="217"/>
      <c r="C562" s="218"/>
      <c r="D562" s="219"/>
      <c r="F562" s="220"/>
      <c r="H562" s="221"/>
      <c r="I562" s="222"/>
      <c r="K562" s="223"/>
      <c r="L562" s="223"/>
      <c r="M562" s="224" t="str">
        <f t="shared" si="12"/>
        <v> </v>
      </c>
    </row>
    <row r="563" spans="1:13" s="214" customFormat="1" ht="15">
      <c r="A563" s="215"/>
      <c r="B563" s="217"/>
      <c r="C563" s="218"/>
      <c r="D563" s="219"/>
      <c r="F563" s="220"/>
      <c r="H563" s="221"/>
      <c r="I563" s="222"/>
      <c r="K563" s="223"/>
      <c r="L563" s="223"/>
      <c r="M563" s="224" t="str">
        <f t="shared" si="12"/>
        <v> </v>
      </c>
    </row>
    <row r="564" spans="1:13" s="214" customFormat="1" ht="15">
      <c r="A564" s="215"/>
      <c r="B564" s="217"/>
      <c r="C564" s="218"/>
      <c r="D564" s="219"/>
      <c r="F564" s="220"/>
      <c r="H564" s="221"/>
      <c r="I564" s="222"/>
      <c r="K564" s="223"/>
      <c r="L564" s="223"/>
      <c r="M564" s="224" t="str">
        <f t="shared" si="12"/>
        <v> </v>
      </c>
    </row>
    <row r="565" spans="1:13" s="214" customFormat="1" ht="15">
      <c r="A565" s="215"/>
      <c r="B565" s="217"/>
      <c r="C565" s="218"/>
      <c r="D565" s="219"/>
      <c r="F565" s="220"/>
      <c r="H565" s="221"/>
      <c r="I565" s="222"/>
      <c r="K565" s="223"/>
      <c r="L565" s="223"/>
      <c r="M565" s="224" t="str">
        <f t="shared" si="12"/>
        <v> </v>
      </c>
    </row>
    <row r="566" spans="1:13" s="214" customFormat="1" ht="15">
      <c r="A566" s="215"/>
      <c r="B566" s="217"/>
      <c r="C566" s="218"/>
      <c r="D566" s="219"/>
      <c r="F566" s="220"/>
      <c r="H566" s="221"/>
      <c r="I566" s="222"/>
      <c r="K566" s="223"/>
      <c r="L566" s="223"/>
      <c r="M566" s="224" t="str">
        <f t="shared" si="12"/>
        <v> </v>
      </c>
    </row>
    <row r="567" spans="1:13" s="214" customFormat="1" ht="15">
      <c r="A567" s="215"/>
      <c r="B567" s="217"/>
      <c r="C567" s="218"/>
      <c r="D567" s="219"/>
      <c r="F567" s="220"/>
      <c r="H567" s="221"/>
      <c r="I567" s="222"/>
      <c r="K567" s="223"/>
      <c r="L567" s="223"/>
      <c r="M567" s="224" t="str">
        <f t="shared" si="12"/>
        <v> </v>
      </c>
    </row>
    <row r="568" spans="1:13" s="214" customFormat="1" ht="15">
      <c r="A568" s="215"/>
      <c r="B568" s="217"/>
      <c r="C568" s="218"/>
      <c r="D568" s="219"/>
      <c r="F568" s="220"/>
      <c r="H568" s="221"/>
      <c r="I568" s="222"/>
      <c r="K568" s="223"/>
      <c r="L568" s="223"/>
      <c r="M568" s="224" t="str">
        <f t="shared" si="12"/>
        <v> </v>
      </c>
    </row>
    <row r="569" spans="1:13" s="214" customFormat="1" ht="15">
      <c r="A569" s="215"/>
      <c r="B569" s="217"/>
      <c r="C569" s="218"/>
      <c r="D569" s="219"/>
      <c r="F569" s="220"/>
      <c r="H569" s="221"/>
      <c r="I569" s="222"/>
      <c r="K569" s="223"/>
      <c r="L569" s="223"/>
      <c r="M569" s="224" t="str">
        <f t="shared" si="12"/>
        <v> </v>
      </c>
    </row>
    <row r="570" spans="1:13" s="214" customFormat="1" ht="15">
      <c r="A570" s="215"/>
      <c r="B570" s="217"/>
      <c r="C570" s="218"/>
      <c r="D570" s="219"/>
      <c r="F570" s="220"/>
      <c r="H570" s="221"/>
      <c r="I570" s="222"/>
      <c r="K570" s="223"/>
      <c r="L570" s="223"/>
      <c r="M570" s="224" t="str">
        <f t="shared" si="12"/>
        <v> </v>
      </c>
    </row>
    <row r="571" spans="1:13" s="214" customFormat="1" ht="15">
      <c r="A571" s="215"/>
      <c r="B571" s="217"/>
      <c r="C571" s="218"/>
      <c r="D571" s="219"/>
      <c r="F571" s="220"/>
      <c r="H571" s="221"/>
      <c r="I571" s="222"/>
      <c r="K571" s="223"/>
      <c r="L571" s="223"/>
      <c r="M571" s="224" t="str">
        <f t="shared" si="12"/>
        <v> </v>
      </c>
    </row>
    <row r="572" spans="1:13" s="214" customFormat="1" ht="15">
      <c r="A572" s="215"/>
      <c r="B572" s="217"/>
      <c r="C572" s="218"/>
      <c r="D572" s="219"/>
      <c r="F572" s="220"/>
      <c r="H572" s="221"/>
      <c r="I572" s="222"/>
      <c r="K572" s="223"/>
      <c r="L572" s="223"/>
      <c r="M572" s="224" t="str">
        <f t="shared" si="12"/>
        <v> </v>
      </c>
    </row>
    <row r="573" spans="1:13" s="214" customFormat="1" ht="15">
      <c r="A573" s="215"/>
      <c r="B573" s="217"/>
      <c r="C573" s="218"/>
      <c r="D573" s="219"/>
      <c r="F573" s="220"/>
      <c r="H573" s="221"/>
      <c r="I573" s="222"/>
      <c r="K573" s="223"/>
      <c r="L573" s="223"/>
      <c r="M573" s="224" t="str">
        <f t="shared" si="12"/>
        <v> </v>
      </c>
    </row>
    <row r="574" spans="1:13" s="214" customFormat="1" ht="15">
      <c r="A574" s="215"/>
      <c r="B574" s="217"/>
      <c r="C574" s="218"/>
      <c r="D574" s="219"/>
      <c r="F574" s="220"/>
      <c r="H574" s="221"/>
      <c r="I574" s="222"/>
      <c r="K574" s="223"/>
      <c r="L574" s="223"/>
      <c r="M574" s="224" t="str">
        <f t="shared" si="12"/>
        <v> </v>
      </c>
    </row>
    <row r="575" spans="1:13" s="214" customFormat="1" ht="15">
      <c r="A575" s="215"/>
      <c r="B575" s="217"/>
      <c r="C575" s="218"/>
      <c r="D575" s="219"/>
      <c r="F575" s="220"/>
      <c r="H575" s="221"/>
      <c r="I575" s="222"/>
      <c r="K575" s="223"/>
      <c r="L575" s="223"/>
      <c r="M575" s="224" t="str">
        <f t="shared" si="12"/>
        <v> </v>
      </c>
    </row>
    <row r="576" spans="1:13" s="214" customFormat="1" ht="15">
      <c r="A576" s="215"/>
      <c r="B576" s="217"/>
      <c r="C576" s="218"/>
      <c r="D576" s="219"/>
      <c r="F576" s="220"/>
      <c r="H576" s="221"/>
      <c r="I576" s="222"/>
      <c r="K576" s="223"/>
      <c r="L576" s="223"/>
      <c r="M576" s="224" t="str">
        <f t="shared" si="12"/>
        <v> </v>
      </c>
    </row>
    <row r="577" spans="1:13" s="214" customFormat="1" ht="15">
      <c r="A577" s="215"/>
      <c r="B577" s="217"/>
      <c r="C577" s="218"/>
      <c r="D577" s="219"/>
      <c r="F577" s="220"/>
      <c r="H577" s="221"/>
      <c r="I577" s="222"/>
      <c r="K577" s="223"/>
      <c r="L577" s="223"/>
      <c r="M577" s="224" t="str">
        <f t="shared" si="12"/>
        <v> </v>
      </c>
    </row>
    <row r="578" spans="1:13" s="214" customFormat="1" ht="15">
      <c r="A578" s="215"/>
      <c r="B578" s="217"/>
      <c r="C578" s="218"/>
      <c r="D578" s="219"/>
      <c r="F578" s="220"/>
      <c r="H578" s="221"/>
      <c r="I578" s="222"/>
      <c r="K578" s="223"/>
      <c r="L578" s="223"/>
      <c r="M578" s="224" t="str">
        <f t="shared" si="12"/>
        <v> </v>
      </c>
    </row>
    <row r="579" spans="1:13" s="214" customFormat="1" ht="15">
      <c r="A579" s="215"/>
      <c r="B579" s="217"/>
      <c r="C579" s="218"/>
      <c r="D579" s="219"/>
      <c r="F579" s="220"/>
      <c r="H579" s="221"/>
      <c r="I579" s="222"/>
      <c r="K579" s="223"/>
      <c r="L579" s="223"/>
      <c r="M579" s="224" t="str">
        <f t="shared" si="12"/>
        <v> </v>
      </c>
    </row>
    <row r="580" spans="1:13" s="214" customFormat="1" ht="15">
      <c r="A580" s="215"/>
      <c r="B580" s="217"/>
      <c r="C580" s="218"/>
      <c r="D580" s="219"/>
      <c r="F580" s="220"/>
      <c r="H580" s="221"/>
      <c r="I580" s="222"/>
      <c r="K580" s="223"/>
      <c r="L580" s="223"/>
      <c r="M580" s="224" t="str">
        <f t="shared" si="12"/>
        <v> </v>
      </c>
    </row>
    <row r="581" spans="1:13" s="214" customFormat="1" ht="15">
      <c r="A581" s="215"/>
      <c r="B581" s="217"/>
      <c r="C581" s="218"/>
      <c r="D581" s="219"/>
      <c r="F581" s="220"/>
      <c r="H581" s="221"/>
      <c r="I581" s="222"/>
      <c r="K581" s="223"/>
      <c r="L581" s="223"/>
      <c r="M581" s="224" t="str">
        <f t="shared" si="12"/>
        <v> </v>
      </c>
    </row>
    <row r="582" spans="1:13" s="214" customFormat="1" ht="15">
      <c r="A582" s="215"/>
      <c r="B582" s="217"/>
      <c r="C582" s="218"/>
      <c r="D582" s="219"/>
      <c r="F582" s="220"/>
      <c r="H582" s="221"/>
      <c r="I582" s="222"/>
      <c r="K582" s="223"/>
      <c r="L582" s="223"/>
      <c r="M582" s="224" t="str">
        <f t="shared" si="12"/>
        <v> </v>
      </c>
    </row>
    <row r="583" spans="1:13" s="214" customFormat="1" ht="15">
      <c r="A583" s="215"/>
      <c r="B583" s="217"/>
      <c r="C583" s="218"/>
      <c r="D583" s="219"/>
      <c r="F583" s="220"/>
      <c r="H583" s="221"/>
      <c r="I583" s="222"/>
      <c r="K583" s="223"/>
      <c r="L583" s="223"/>
      <c r="M583" s="224" t="str">
        <f t="shared" si="12"/>
        <v> </v>
      </c>
    </row>
    <row r="584" spans="1:13" s="214" customFormat="1" ht="15">
      <c r="A584" s="215"/>
      <c r="B584" s="217"/>
      <c r="C584" s="218"/>
      <c r="D584" s="219"/>
      <c r="F584" s="220"/>
      <c r="H584" s="221"/>
      <c r="I584" s="222"/>
      <c r="K584" s="223"/>
      <c r="L584" s="223"/>
      <c r="M584" s="224" t="str">
        <f t="shared" si="12"/>
        <v> </v>
      </c>
    </row>
    <row r="585" spans="1:13" s="214" customFormat="1" ht="15">
      <c r="A585" s="215"/>
      <c r="B585" s="217"/>
      <c r="C585" s="218"/>
      <c r="D585" s="219"/>
      <c r="F585" s="220"/>
      <c r="H585" s="221"/>
      <c r="I585" s="222"/>
      <c r="K585" s="223"/>
      <c r="L585" s="223"/>
      <c r="M585" s="224" t="str">
        <f t="shared" si="12"/>
        <v> </v>
      </c>
    </row>
    <row r="586" spans="1:13" s="214" customFormat="1" ht="15">
      <c r="A586" s="215"/>
      <c r="B586" s="217"/>
      <c r="C586" s="218"/>
      <c r="D586" s="219"/>
      <c r="F586" s="220"/>
      <c r="H586" s="221"/>
      <c r="I586" s="222"/>
      <c r="K586" s="223"/>
      <c r="L586" s="223"/>
      <c r="M586" s="224" t="str">
        <f t="shared" si="12"/>
        <v> </v>
      </c>
    </row>
    <row r="587" spans="1:13" s="214" customFormat="1" ht="15">
      <c r="A587" s="215"/>
      <c r="B587" s="217"/>
      <c r="C587" s="218"/>
      <c r="D587" s="219"/>
      <c r="F587" s="220"/>
      <c r="H587" s="221"/>
      <c r="I587" s="222"/>
      <c r="K587" s="223"/>
      <c r="L587" s="223"/>
      <c r="M587" s="224" t="str">
        <f t="shared" si="12"/>
        <v> </v>
      </c>
    </row>
    <row r="588" spans="1:13" s="214" customFormat="1" ht="15">
      <c r="A588" s="215"/>
      <c r="B588" s="217"/>
      <c r="C588" s="218"/>
      <c r="D588" s="219"/>
      <c r="F588" s="220"/>
      <c r="H588" s="221"/>
      <c r="I588" s="222"/>
      <c r="K588" s="223"/>
      <c r="L588" s="223"/>
      <c r="M588" s="224" t="str">
        <f t="shared" si="12"/>
        <v> </v>
      </c>
    </row>
    <row r="589" spans="1:13" s="214" customFormat="1" ht="15">
      <c r="A589" s="215"/>
      <c r="B589" s="217"/>
      <c r="C589" s="218"/>
      <c r="D589" s="219"/>
      <c r="F589" s="220"/>
      <c r="H589" s="221"/>
      <c r="I589" s="222"/>
      <c r="K589" s="223"/>
      <c r="L589" s="223"/>
      <c r="M589" s="224" t="str">
        <f t="shared" si="12"/>
        <v> </v>
      </c>
    </row>
    <row r="590" spans="1:13" s="214" customFormat="1" ht="15">
      <c r="A590" s="215"/>
      <c r="B590" s="217"/>
      <c r="C590" s="218"/>
      <c r="D590" s="219"/>
      <c r="F590" s="220"/>
      <c r="H590" s="221"/>
      <c r="I590" s="222"/>
      <c r="K590" s="223"/>
      <c r="L590" s="223"/>
      <c r="M590" s="224" t="str">
        <f t="shared" si="12"/>
        <v> </v>
      </c>
    </row>
    <row r="591" spans="1:13" s="214" customFormat="1" ht="15">
      <c r="A591" s="215"/>
      <c r="B591" s="217"/>
      <c r="C591" s="218"/>
      <c r="D591" s="219"/>
      <c r="F591" s="220"/>
      <c r="H591" s="221"/>
      <c r="I591" s="222"/>
      <c r="K591" s="223"/>
      <c r="L591" s="223"/>
      <c r="M591" s="224" t="str">
        <f t="shared" si="12"/>
        <v> </v>
      </c>
    </row>
    <row r="592" spans="1:13" s="214" customFormat="1" ht="15">
      <c r="A592" s="215"/>
      <c r="B592" s="217"/>
      <c r="C592" s="218"/>
      <c r="D592" s="219"/>
      <c r="F592" s="220"/>
      <c r="H592" s="221"/>
      <c r="I592" s="222"/>
      <c r="K592" s="223"/>
      <c r="L592" s="223"/>
      <c r="M592" s="224" t="str">
        <f t="shared" si="12"/>
        <v> </v>
      </c>
    </row>
    <row r="593" spans="1:13" s="214" customFormat="1" ht="15">
      <c r="A593" s="215"/>
      <c r="B593" s="217"/>
      <c r="C593" s="218"/>
      <c r="D593" s="219"/>
      <c r="F593" s="220"/>
      <c r="H593" s="221"/>
      <c r="I593" s="222"/>
      <c r="K593" s="223"/>
      <c r="L593" s="223"/>
      <c r="M593" s="224" t="str">
        <f t="shared" si="12"/>
        <v> </v>
      </c>
    </row>
    <row r="594" spans="1:13" s="214" customFormat="1" ht="15">
      <c r="A594" s="215"/>
      <c r="B594" s="217"/>
      <c r="C594" s="218"/>
      <c r="D594" s="219"/>
      <c r="F594" s="220"/>
      <c r="H594" s="221"/>
      <c r="I594" s="222"/>
      <c r="K594" s="223"/>
      <c r="L594" s="223"/>
      <c r="M594" s="224" t="str">
        <f t="shared" si="12"/>
        <v> </v>
      </c>
    </row>
    <row r="595" spans="1:13" s="214" customFormat="1" ht="15">
      <c r="A595" s="215"/>
      <c r="B595" s="217"/>
      <c r="C595" s="218"/>
      <c r="D595" s="219"/>
      <c r="F595" s="220"/>
      <c r="H595" s="221"/>
      <c r="I595" s="222"/>
      <c r="K595" s="223"/>
      <c r="L595" s="223"/>
      <c r="M595" s="224" t="str">
        <f t="shared" si="12"/>
        <v> </v>
      </c>
    </row>
    <row r="596" spans="1:13" s="214" customFormat="1" ht="15">
      <c r="A596" s="215"/>
      <c r="B596" s="217"/>
      <c r="C596" s="218"/>
      <c r="D596" s="219"/>
      <c r="F596" s="220"/>
      <c r="H596" s="221"/>
      <c r="I596" s="222"/>
      <c r="K596" s="223"/>
      <c r="L596" s="223"/>
      <c r="M596" s="224" t="str">
        <f t="shared" si="12"/>
        <v> </v>
      </c>
    </row>
    <row r="597" spans="1:13" s="214" customFormat="1" ht="15">
      <c r="A597" s="215"/>
      <c r="B597" s="217"/>
      <c r="C597" s="218"/>
      <c r="D597" s="219"/>
      <c r="F597" s="220"/>
      <c r="H597" s="221"/>
      <c r="I597" s="222"/>
      <c r="K597" s="223"/>
      <c r="L597" s="223"/>
      <c r="M597" s="224" t="str">
        <f t="shared" si="12"/>
        <v> </v>
      </c>
    </row>
    <row r="598" spans="1:13" s="214" customFormat="1" ht="15">
      <c r="A598" s="215"/>
      <c r="B598" s="217"/>
      <c r="C598" s="218"/>
      <c r="D598" s="219"/>
      <c r="F598" s="220"/>
      <c r="H598" s="221"/>
      <c r="I598" s="222"/>
      <c r="K598" s="223"/>
      <c r="L598" s="223"/>
      <c r="M598" s="224" t="str">
        <f t="shared" si="12"/>
        <v> </v>
      </c>
    </row>
    <row r="599" spans="1:13" s="214" customFormat="1" ht="15">
      <c r="A599" s="215"/>
      <c r="B599" s="217"/>
      <c r="C599" s="218"/>
      <c r="D599" s="219"/>
      <c r="F599" s="220"/>
      <c r="H599" s="221"/>
      <c r="I599" s="222"/>
      <c r="K599" s="223"/>
      <c r="L599" s="223"/>
      <c r="M599" s="224" t="str">
        <f t="shared" si="12"/>
        <v> </v>
      </c>
    </row>
    <row r="600" spans="1:13" s="214" customFormat="1" ht="15">
      <c r="A600" s="215"/>
      <c r="B600" s="217"/>
      <c r="C600" s="218"/>
      <c r="D600" s="219"/>
      <c r="F600" s="220"/>
      <c r="H600" s="221"/>
      <c r="I600" s="222"/>
      <c r="K600" s="223"/>
      <c r="L600" s="223"/>
      <c r="M600" s="224" t="str">
        <f t="shared" si="12"/>
        <v> </v>
      </c>
    </row>
    <row r="601" spans="1:13" s="214" customFormat="1" ht="15">
      <c r="A601" s="215"/>
      <c r="B601" s="217"/>
      <c r="C601" s="218"/>
      <c r="D601" s="219"/>
      <c r="F601" s="220"/>
      <c r="H601" s="221"/>
      <c r="I601" s="222"/>
      <c r="K601" s="223"/>
      <c r="L601" s="223"/>
      <c r="M601" s="224" t="str">
        <f t="shared" si="12"/>
        <v> </v>
      </c>
    </row>
    <row r="602" spans="1:13" s="214" customFormat="1" ht="15">
      <c r="A602" s="215"/>
      <c r="B602" s="217"/>
      <c r="C602" s="218"/>
      <c r="D602" s="219"/>
      <c r="F602" s="220"/>
      <c r="H602" s="221"/>
      <c r="I602" s="222"/>
      <c r="K602" s="223"/>
      <c r="L602" s="223"/>
      <c r="M602" s="224" t="str">
        <f t="shared" si="12"/>
        <v> </v>
      </c>
    </row>
    <row r="603" spans="1:13" s="214" customFormat="1" ht="15">
      <c r="A603" s="215"/>
      <c r="B603" s="217"/>
      <c r="C603" s="218"/>
      <c r="D603" s="219"/>
      <c r="F603" s="220"/>
      <c r="H603" s="221"/>
      <c r="I603" s="222"/>
      <c r="K603" s="223"/>
      <c r="L603" s="223"/>
      <c r="M603" s="224" t="str">
        <f t="shared" si="12"/>
        <v> </v>
      </c>
    </row>
    <row r="604" spans="1:13" s="214" customFormat="1" ht="15">
      <c r="A604" s="215"/>
      <c r="B604" s="217"/>
      <c r="C604" s="218"/>
      <c r="D604" s="219"/>
      <c r="F604" s="220"/>
      <c r="H604" s="221"/>
      <c r="I604" s="222"/>
      <c r="K604" s="223"/>
      <c r="L604" s="223"/>
      <c r="M604" s="224" t="str">
        <f t="shared" si="12"/>
        <v> </v>
      </c>
    </row>
    <row r="605" spans="1:13" s="214" customFormat="1" ht="15">
      <c r="A605" s="215"/>
      <c r="B605" s="217"/>
      <c r="C605" s="218"/>
      <c r="D605" s="219"/>
      <c r="F605" s="220"/>
      <c r="H605" s="221"/>
      <c r="I605" s="222"/>
      <c r="K605" s="223"/>
      <c r="L605" s="223"/>
      <c r="M605" s="224" t="str">
        <f t="shared" si="12"/>
        <v> </v>
      </c>
    </row>
    <row r="606" spans="1:13" s="214" customFormat="1" ht="15">
      <c r="A606" s="215"/>
      <c r="B606" s="217"/>
      <c r="C606" s="218"/>
      <c r="D606" s="219"/>
      <c r="F606" s="220"/>
      <c r="H606" s="221"/>
      <c r="I606" s="222"/>
      <c r="K606" s="223"/>
      <c r="L606" s="223"/>
      <c r="M606" s="224" t="str">
        <f t="shared" si="12"/>
        <v> </v>
      </c>
    </row>
    <row r="607" spans="1:13" s="214" customFormat="1" ht="15">
      <c r="A607" s="215"/>
      <c r="B607" s="217"/>
      <c r="C607" s="218"/>
      <c r="D607" s="219"/>
      <c r="F607" s="220"/>
      <c r="H607" s="221"/>
      <c r="I607" s="222"/>
      <c r="K607" s="223"/>
      <c r="L607" s="223"/>
      <c r="M607" s="224" t="str">
        <f t="shared" si="12"/>
        <v> </v>
      </c>
    </row>
    <row r="608" spans="1:13" s="214" customFormat="1" ht="15">
      <c r="A608" s="215"/>
      <c r="B608" s="217"/>
      <c r="C608" s="218"/>
      <c r="D608" s="219"/>
      <c r="F608" s="220"/>
      <c r="H608" s="221"/>
      <c r="I608" s="222"/>
      <c r="K608" s="223"/>
      <c r="L608" s="223"/>
      <c r="M608" s="224" t="str">
        <f t="shared" si="12"/>
        <v> </v>
      </c>
    </row>
    <row r="609" spans="1:13" s="214" customFormat="1" ht="15">
      <c r="A609" s="215"/>
      <c r="B609" s="217"/>
      <c r="C609" s="218"/>
      <c r="D609" s="219"/>
      <c r="F609" s="220"/>
      <c r="H609" s="221"/>
      <c r="I609" s="222"/>
      <c r="K609" s="223"/>
      <c r="L609" s="223"/>
      <c r="M609" s="224" t="str">
        <f t="shared" si="12"/>
        <v> </v>
      </c>
    </row>
    <row r="610" spans="1:13" s="214" customFormat="1" ht="15">
      <c r="A610" s="215"/>
      <c r="B610" s="217"/>
      <c r="C610" s="218"/>
      <c r="D610" s="219"/>
      <c r="F610" s="220"/>
      <c r="H610" s="221"/>
      <c r="I610" s="222"/>
      <c r="K610" s="223"/>
      <c r="L610" s="223"/>
      <c r="M610" s="224" t="str">
        <f t="shared" si="12"/>
        <v> </v>
      </c>
    </row>
    <row r="611" spans="1:13" s="214" customFormat="1" ht="15">
      <c r="A611" s="215"/>
      <c r="B611" s="217"/>
      <c r="C611" s="218"/>
      <c r="D611" s="219"/>
      <c r="F611" s="220"/>
      <c r="H611" s="221"/>
      <c r="I611" s="222"/>
      <c r="K611" s="223"/>
      <c r="L611" s="223"/>
      <c r="M611" s="224" t="str">
        <f t="shared" si="12"/>
        <v> </v>
      </c>
    </row>
    <row r="612" spans="1:13" s="214" customFormat="1" ht="15">
      <c r="A612" s="215"/>
      <c r="B612" s="217"/>
      <c r="C612" s="218"/>
      <c r="D612" s="219"/>
      <c r="F612" s="220"/>
      <c r="H612" s="221"/>
      <c r="I612" s="222"/>
      <c r="K612" s="223"/>
      <c r="L612" s="223"/>
      <c r="M612" s="224" t="str">
        <f t="shared" si="12"/>
        <v> </v>
      </c>
    </row>
    <row r="613" spans="1:13" s="214" customFormat="1" ht="15">
      <c r="A613" s="215"/>
      <c r="B613" s="217"/>
      <c r="C613" s="218"/>
      <c r="D613" s="219"/>
      <c r="F613" s="220"/>
      <c r="H613" s="221"/>
      <c r="I613" s="222"/>
      <c r="K613" s="223"/>
      <c r="L613" s="223"/>
      <c r="M613" s="224" t="str">
        <f t="shared" si="12"/>
        <v> </v>
      </c>
    </row>
    <row r="614" spans="1:13" s="214" customFormat="1" ht="15">
      <c r="A614" s="215"/>
      <c r="B614" s="217"/>
      <c r="C614" s="218"/>
      <c r="D614" s="219"/>
      <c r="F614" s="220"/>
      <c r="H614" s="221"/>
      <c r="I614" s="222"/>
      <c r="K614" s="223"/>
      <c r="L614" s="223"/>
      <c r="M614" s="224" t="str">
        <f t="shared" si="12"/>
        <v> </v>
      </c>
    </row>
    <row r="615" spans="1:13" s="214" customFormat="1" ht="15">
      <c r="A615" s="215"/>
      <c r="B615" s="217"/>
      <c r="C615" s="218"/>
      <c r="D615" s="219"/>
      <c r="F615" s="220"/>
      <c r="H615" s="221"/>
      <c r="I615" s="222"/>
      <c r="K615" s="223"/>
      <c r="L615" s="223"/>
      <c r="M615" s="224" t="str">
        <f t="shared" si="12"/>
        <v> </v>
      </c>
    </row>
    <row r="616" spans="1:13" s="214" customFormat="1" ht="15">
      <c r="A616" s="215"/>
      <c r="B616" s="217"/>
      <c r="C616" s="218"/>
      <c r="D616" s="219"/>
      <c r="F616" s="220"/>
      <c r="H616" s="221"/>
      <c r="I616" s="222"/>
      <c r="K616" s="223"/>
      <c r="L616" s="223"/>
      <c r="M616" s="224" t="str">
        <f t="shared" si="12"/>
        <v> </v>
      </c>
    </row>
    <row r="617" spans="1:13" s="214" customFormat="1" ht="15">
      <c r="A617" s="215"/>
      <c r="B617" s="217"/>
      <c r="C617" s="218"/>
      <c r="D617" s="219"/>
      <c r="F617" s="220"/>
      <c r="H617" s="221"/>
      <c r="I617" s="222"/>
      <c r="K617" s="223"/>
      <c r="L617" s="223"/>
      <c r="M617" s="224" t="str">
        <f t="shared" si="12"/>
        <v> </v>
      </c>
    </row>
    <row r="618" spans="1:13" s="214" customFormat="1" ht="15">
      <c r="A618" s="215"/>
      <c r="B618" s="217"/>
      <c r="C618" s="218"/>
      <c r="D618" s="219"/>
      <c r="F618" s="220"/>
      <c r="H618" s="221"/>
      <c r="I618" s="222"/>
      <c r="K618" s="223"/>
      <c r="L618" s="223"/>
      <c r="M618" s="224" t="str">
        <f t="shared" si="12"/>
        <v> </v>
      </c>
    </row>
    <row r="619" spans="1:13" s="214" customFormat="1" ht="15">
      <c r="A619" s="215"/>
      <c r="B619" s="217"/>
      <c r="C619" s="218"/>
      <c r="D619" s="219"/>
      <c r="F619" s="220"/>
      <c r="H619" s="221"/>
      <c r="I619" s="222"/>
      <c r="K619" s="223"/>
      <c r="L619" s="223"/>
      <c r="M619" s="224" t="str">
        <f t="shared" si="12"/>
        <v> </v>
      </c>
    </row>
    <row r="620" spans="1:13" s="214" customFormat="1" ht="15">
      <c r="A620" s="215"/>
      <c r="B620" s="217"/>
      <c r="C620" s="218"/>
      <c r="D620" s="219"/>
      <c r="F620" s="220"/>
      <c r="H620" s="221"/>
      <c r="I620" s="222"/>
      <c r="K620" s="223"/>
      <c r="L620" s="223"/>
      <c r="M620" s="224" t="str">
        <f t="shared" si="12"/>
        <v> </v>
      </c>
    </row>
    <row r="621" spans="1:13" s="214" customFormat="1" ht="15">
      <c r="A621" s="215"/>
      <c r="B621" s="217"/>
      <c r="C621" s="218"/>
      <c r="D621" s="219"/>
      <c r="F621" s="220"/>
      <c r="H621" s="221"/>
      <c r="I621" s="222"/>
      <c r="K621" s="223"/>
      <c r="L621" s="223"/>
      <c r="M621" s="224" t="str">
        <f aca="true" t="shared" si="13" ref="M621:M684">IF(AND(I621&gt;0,K621&gt;0),ROUND(I621*K621,0)," ")</f>
        <v> </v>
      </c>
    </row>
    <row r="622" spans="1:13" s="214" customFormat="1" ht="15">
      <c r="A622" s="215"/>
      <c r="B622" s="217"/>
      <c r="C622" s="218"/>
      <c r="D622" s="219"/>
      <c r="F622" s="220"/>
      <c r="H622" s="221"/>
      <c r="I622" s="222"/>
      <c r="K622" s="223"/>
      <c r="L622" s="223"/>
      <c r="M622" s="224" t="str">
        <f t="shared" si="13"/>
        <v> </v>
      </c>
    </row>
    <row r="623" spans="1:13" s="214" customFormat="1" ht="15">
      <c r="A623" s="215"/>
      <c r="B623" s="217"/>
      <c r="C623" s="218"/>
      <c r="D623" s="219"/>
      <c r="F623" s="220"/>
      <c r="H623" s="221"/>
      <c r="I623" s="222"/>
      <c r="K623" s="223"/>
      <c r="L623" s="223"/>
      <c r="M623" s="224" t="str">
        <f t="shared" si="13"/>
        <v> </v>
      </c>
    </row>
    <row r="624" spans="1:13" s="214" customFormat="1" ht="15">
      <c r="A624" s="215"/>
      <c r="B624" s="217"/>
      <c r="C624" s="218"/>
      <c r="D624" s="219"/>
      <c r="F624" s="220"/>
      <c r="H624" s="221"/>
      <c r="I624" s="222"/>
      <c r="K624" s="223"/>
      <c r="L624" s="223"/>
      <c r="M624" s="224" t="str">
        <f t="shared" si="13"/>
        <v> </v>
      </c>
    </row>
    <row r="625" spans="1:13" s="214" customFormat="1" ht="15">
      <c r="A625" s="215"/>
      <c r="B625" s="217"/>
      <c r="C625" s="218"/>
      <c r="D625" s="219"/>
      <c r="F625" s="220"/>
      <c r="H625" s="221"/>
      <c r="I625" s="222"/>
      <c r="K625" s="223"/>
      <c r="L625" s="223"/>
      <c r="M625" s="224" t="str">
        <f t="shared" si="13"/>
        <v> </v>
      </c>
    </row>
    <row r="626" spans="1:13" s="214" customFormat="1" ht="15">
      <c r="A626" s="215"/>
      <c r="B626" s="217"/>
      <c r="C626" s="218"/>
      <c r="D626" s="219"/>
      <c r="F626" s="220"/>
      <c r="H626" s="221"/>
      <c r="I626" s="222"/>
      <c r="K626" s="223"/>
      <c r="L626" s="223"/>
      <c r="M626" s="224" t="str">
        <f t="shared" si="13"/>
        <v> </v>
      </c>
    </row>
    <row r="627" spans="1:13" s="214" customFormat="1" ht="15">
      <c r="A627" s="215"/>
      <c r="B627" s="217"/>
      <c r="C627" s="218"/>
      <c r="D627" s="219"/>
      <c r="F627" s="220"/>
      <c r="H627" s="221"/>
      <c r="I627" s="222"/>
      <c r="K627" s="223"/>
      <c r="L627" s="223"/>
      <c r="M627" s="224" t="str">
        <f t="shared" si="13"/>
        <v> </v>
      </c>
    </row>
    <row r="628" spans="1:13" s="214" customFormat="1" ht="15">
      <c r="A628" s="215"/>
      <c r="B628" s="217"/>
      <c r="C628" s="218"/>
      <c r="D628" s="219"/>
      <c r="F628" s="220"/>
      <c r="H628" s="221"/>
      <c r="I628" s="222"/>
      <c r="K628" s="223"/>
      <c r="L628" s="223"/>
      <c r="M628" s="224" t="str">
        <f t="shared" si="13"/>
        <v> </v>
      </c>
    </row>
    <row r="629" spans="1:13" s="214" customFormat="1" ht="15">
      <c r="A629" s="215"/>
      <c r="B629" s="217"/>
      <c r="C629" s="218"/>
      <c r="D629" s="219"/>
      <c r="F629" s="220"/>
      <c r="H629" s="221"/>
      <c r="I629" s="222"/>
      <c r="K629" s="223"/>
      <c r="L629" s="223"/>
      <c r="M629" s="224" t="str">
        <f t="shared" si="13"/>
        <v> </v>
      </c>
    </row>
    <row r="630" spans="1:13" s="214" customFormat="1" ht="15">
      <c r="A630" s="215"/>
      <c r="B630" s="217"/>
      <c r="C630" s="218"/>
      <c r="D630" s="219"/>
      <c r="F630" s="220"/>
      <c r="H630" s="221"/>
      <c r="I630" s="222"/>
      <c r="K630" s="223"/>
      <c r="L630" s="223"/>
      <c r="M630" s="224" t="str">
        <f t="shared" si="13"/>
        <v> </v>
      </c>
    </row>
    <row r="631" spans="1:13" s="214" customFormat="1" ht="15">
      <c r="A631" s="215"/>
      <c r="B631" s="217"/>
      <c r="C631" s="218"/>
      <c r="D631" s="219"/>
      <c r="F631" s="220"/>
      <c r="H631" s="221"/>
      <c r="I631" s="222"/>
      <c r="K631" s="223"/>
      <c r="L631" s="223"/>
      <c r="M631" s="224" t="str">
        <f t="shared" si="13"/>
        <v> </v>
      </c>
    </row>
    <row r="632" spans="1:13" s="214" customFormat="1" ht="15">
      <c r="A632" s="215"/>
      <c r="B632" s="217"/>
      <c r="C632" s="218"/>
      <c r="D632" s="219"/>
      <c r="F632" s="220"/>
      <c r="H632" s="221"/>
      <c r="I632" s="222"/>
      <c r="K632" s="223"/>
      <c r="L632" s="223"/>
      <c r="M632" s="224" t="str">
        <f t="shared" si="13"/>
        <v> </v>
      </c>
    </row>
    <row r="633" spans="1:13" s="214" customFormat="1" ht="15">
      <c r="A633" s="215"/>
      <c r="B633" s="217"/>
      <c r="C633" s="218"/>
      <c r="D633" s="219"/>
      <c r="F633" s="220"/>
      <c r="H633" s="221"/>
      <c r="I633" s="222"/>
      <c r="K633" s="223"/>
      <c r="L633" s="223"/>
      <c r="M633" s="224" t="str">
        <f t="shared" si="13"/>
        <v> </v>
      </c>
    </row>
    <row r="634" spans="1:13" s="214" customFormat="1" ht="15">
      <c r="A634" s="215"/>
      <c r="B634" s="217"/>
      <c r="C634" s="218"/>
      <c r="D634" s="219"/>
      <c r="F634" s="220"/>
      <c r="H634" s="221"/>
      <c r="I634" s="222"/>
      <c r="K634" s="223"/>
      <c r="L634" s="223"/>
      <c r="M634" s="224" t="str">
        <f t="shared" si="13"/>
        <v> </v>
      </c>
    </row>
    <row r="635" spans="1:13" s="214" customFormat="1" ht="15">
      <c r="A635" s="215"/>
      <c r="B635" s="217"/>
      <c r="C635" s="218"/>
      <c r="D635" s="219"/>
      <c r="F635" s="220"/>
      <c r="H635" s="221"/>
      <c r="I635" s="222"/>
      <c r="K635" s="223"/>
      <c r="L635" s="223"/>
      <c r="M635" s="224" t="str">
        <f t="shared" si="13"/>
        <v> </v>
      </c>
    </row>
    <row r="636" spans="1:13" s="214" customFormat="1" ht="15">
      <c r="A636" s="215"/>
      <c r="B636" s="217"/>
      <c r="C636" s="218"/>
      <c r="D636" s="219"/>
      <c r="F636" s="220"/>
      <c r="H636" s="221"/>
      <c r="I636" s="222"/>
      <c r="K636" s="223"/>
      <c r="L636" s="223"/>
      <c r="M636" s="224" t="str">
        <f t="shared" si="13"/>
        <v> </v>
      </c>
    </row>
    <row r="637" spans="1:13" s="214" customFormat="1" ht="15">
      <c r="A637" s="215"/>
      <c r="B637" s="217"/>
      <c r="C637" s="218"/>
      <c r="D637" s="219"/>
      <c r="F637" s="220"/>
      <c r="H637" s="221"/>
      <c r="I637" s="222"/>
      <c r="K637" s="223"/>
      <c r="L637" s="223"/>
      <c r="M637" s="224" t="str">
        <f t="shared" si="13"/>
        <v> </v>
      </c>
    </row>
    <row r="638" spans="1:13" s="214" customFormat="1" ht="15">
      <c r="A638" s="215"/>
      <c r="B638" s="217"/>
      <c r="C638" s="218"/>
      <c r="D638" s="219"/>
      <c r="F638" s="220"/>
      <c r="H638" s="221"/>
      <c r="I638" s="222"/>
      <c r="K638" s="223"/>
      <c r="L638" s="223"/>
      <c r="M638" s="224" t="str">
        <f t="shared" si="13"/>
        <v> </v>
      </c>
    </row>
    <row r="639" spans="1:13" s="214" customFormat="1" ht="15">
      <c r="A639" s="215"/>
      <c r="B639" s="217"/>
      <c r="C639" s="218"/>
      <c r="D639" s="219"/>
      <c r="F639" s="220"/>
      <c r="H639" s="221"/>
      <c r="I639" s="222"/>
      <c r="K639" s="223"/>
      <c r="L639" s="223"/>
      <c r="M639" s="224" t="str">
        <f t="shared" si="13"/>
        <v> </v>
      </c>
    </row>
    <row r="640" spans="1:13" s="214" customFormat="1" ht="15">
      <c r="A640" s="215"/>
      <c r="B640" s="217"/>
      <c r="C640" s="218"/>
      <c r="D640" s="219"/>
      <c r="F640" s="220"/>
      <c r="H640" s="221"/>
      <c r="I640" s="222"/>
      <c r="K640" s="223"/>
      <c r="L640" s="223"/>
      <c r="M640" s="224" t="str">
        <f t="shared" si="13"/>
        <v> </v>
      </c>
    </row>
    <row r="641" spans="1:13" s="214" customFormat="1" ht="15">
      <c r="A641" s="215"/>
      <c r="B641" s="217"/>
      <c r="C641" s="218"/>
      <c r="D641" s="219"/>
      <c r="F641" s="220"/>
      <c r="H641" s="221"/>
      <c r="I641" s="222"/>
      <c r="K641" s="223"/>
      <c r="L641" s="223"/>
      <c r="M641" s="224" t="str">
        <f t="shared" si="13"/>
        <v> </v>
      </c>
    </row>
    <row r="642" spans="1:13" s="214" customFormat="1" ht="15">
      <c r="A642" s="215"/>
      <c r="B642" s="217"/>
      <c r="C642" s="218"/>
      <c r="D642" s="219"/>
      <c r="F642" s="220"/>
      <c r="H642" s="221"/>
      <c r="I642" s="222"/>
      <c r="K642" s="223"/>
      <c r="L642" s="223"/>
      <c r="M642" s="224" t="str">
        <f t="shared" si="13"/>
        <v> </v>
      </c>
    </row>
    <row r="643" spans="1:13" s="214" customFormat="1" ht="15">
      <c r="A643" s="215"/>
      <c r="B643" s="217"/>
      <c r="C643" s="218"/>
      <c r="D643" s="219"/>
      <c r="F643" s="220"/>
      <c r="H643" s="221"/>
      <c r="I643" s="222"/>
      <c r="K643" s="223"/>
      <c r="L643" s="223"/>
      <c r="M643" s="224" t="str">
        <f t="shared" si="13"/>
        <v> </v>
      </c>
    </row>
    <row r="644" spans="1:13" s="214" customFormat="1" ht="15">
      <c r="A644" s="215"/>
      <c r="B644" s="217"/>
      <c r="C644" s="218"/>
      <c r="D644" s="219"/>
      <c r="F644" s="220"/>
      <c r="H644" s="221"/>
      <c r="I644" s="222"/>
      <c r="K644" s="223"/>
      <c r="L644" s="223"/>
      <c r="M644" s="224" t="str">
        <f t="shared" si="13"/>
        <v> </v>
      </c>
    </row>
    <row r="645" spans="1:13" s="214" customFormat="1" ht="15">
      <c r="A645" s="215"/>
      <c r="B645" s="217"/>
      <c r="C645" s="218"/>
      <c r="D645" s="219"/>
      <c r="F645" s="220"/>
      <c r="H645" s="221"/>
      <c r="I645" s="222"/>
      <c r="K645" s="223"/>
      <c r="L645" s="223"/>
      <c r="M645" s="224" t="str">
        <f t="shared" si="13"/>
        <v> </v>
      </c>
    </row>
    <row r="646" spans="1:13" s="214" customFormat="1" ht="15">
      <c r="A646" s="215"/>
      <c r="B646" s="217"/>
      <c r="C646" s="218"/>
      <c r="D646" s="219"/>
      <c r="F646" s="220"/>
      <c r="H646" s="221"/>
      <c r="I646" s="222"/>
      <c r="K646" s="223"/>
      <c r="L646" s="223"/>
      <c r="M646" s="224" t="str">
        <f t="shared" si="13"/>
        <v> </v>
      </c>
    </row>
    <row r="647" spans="1:13" s="214" customFormat="1" ht="15">
      <c r="A647" s="215"/>
      <c r="B647" s="217"/>
      <c r="C647" s="218"/>
      <c r="D647" s="219"/>
      <c r="F647" s="220"/>
      <c r="H647" s="221"/>
      <c r="I647" s="222"/>
      <c r="K647" s="223"/>
      <c r="L647" s="223"/>
      <c r="M647" s="224" t="str">
        <f t="shared" si="13"/>
        <v> </v>
      </c>
    </row>
    <row r="648" spans="1:13" s="214" customFormat="1" ht="15">
      <c r="A648" s="215"/>
      <c r="B648" s="217"/>
      <c r="C648" s="218"/>
      <c r="D648" s="219"/>
      <c r="F648" s="220"/>
      <c r="H648" s="221"/>
      <c r="I648" s="222"/>
      <c r="K648" s="223"/>
      <c r="L648" s="223"/>
      <c r="M648" s="224" t="str">
        <f t="shared" si="13"/>
        <v> </v>
      </c>
    </row>
    <row r="649" spans="1:13" s="214" customFormat="1" ht="15">
      <c r="A649" s="215"/>
      <c r="B649" s="217"/>
      <c r="C649" s="218"/>
      <c r="D649" s="219"/>
      <c r="F649" s="220"/>
      <c r="H649" s="221"/>
      <c r="I649" s="222"/>
      <c r="K649" s="223"/>
      <c r="L649" s="223"/>
      <c r="M649" s="224" t="str">
        <f t="shared" si="13"/>
        <v> </v>
      </c>
    </row>
    <row r="650" spans="1:13" s="214" customFormat="1" ht="15">
      <c r="A650" s="215"/>
      <c r="B650" s="217"/>
      <c r="C650" s="218"/>
      <c r="D650" s="219"/>
      <c r="F650" s="220"/>
      <c r="H650" s="221"/>
      <c r="I650" s="222"/>
      <c r="K650" s="223"/>
      <c r="L650" s="223"/>
      <c r="M650" s="224" t="str">
        <f t="shared" si="13"/>
        <v> </v>
      </c>
    </row>
    <row r="651" spans="1:13" s="214" customFormat="1" ht="15">
      <c r="A651" s="215"/>
      <c r="B651" s="217"/>
      <c r="C651" s="218"/>
      <c r="D651" s="219"/>
      <c r="F651" s="220"/>
      <c r="H651" s="221"/>
      <c r="I651" s="222"/>
      <c r="K651" s="223"/>
      <c r="L651" s="223"/>
      <c r="M651" s="224" t="str">
        <f t="shared" si="13"/>
        <v> </v>
      </c>
    </row>
    <row r="652" spans="1:13" s="214" customFormat="1" ht="15">
      <c r="A652" s="215"/>
      <c r="B652" s="217"/>
      <c r="C652" s="218"/>
      <c r="D652" s="219"/>
      <c r="F652" s="220"/>
      <c r="H652" s="221"/>
      <c r="I652" s="222"/>
      <c r="K652" s="223"/>
      <c r="L652" s="223"/>
      <c r="M652" s="224" t="str">
        <f t="shared" si="13"/>
        <v> </v>
      </c>
    </row>
    <row r="653" spans="1:13" s="214" customFormat="1" ht="15">
      <c r="A653" s="215"/>
      <c r="B653" s="217"/>
      <c r="C653" s="218"/>
      <c r="D653" s="219"/>
      <c r="F653" s="220"/>
      <c r="H653" s="221"/>
      <c r="I653" s="222"/>
      <c r="K653" s="223"/>
      <c r="L653" s="223"/>
      <c r="M653" s="224" t="str">
        <f t="shared" si="13"/>
        <v> </v>
      </c>
    </row>
    <row r="654" spans="1:13" s="214" customFormat="1" ht="15">
      <c r="A654" s="215"/>
      <c r="B654" s="217"/>
      <c r="C654" s="218"/>
      <c r="D654" s="219"/>
      <c r="F654" s="220"/>
      <c r="H654" s="221"/>
      <c r="I654" s="222"/>
      <c r="K654" s="223"/>
      <c r="L654" s="223"/>
      <c r="M654" s="224" t="str">
        <f t="shared" si="13"/>
        <v> </v>
      </c>
    </row>
    <row r="655" spans="1:13" s="214" customFormat="1" ht="15">
      <c r="A655" s="215"/>
      <c r="B655" s="217"/>
      <c r="C655" s="218"/>
      <c r="D655" s="219"/>
      <c r="F655" s="220"/>
      <c r="H655" s="221"/>
      <c r="I655" s="222"/>
      <c r="K655" s="223"/>
      <c r="L655" s="223"/>
      <c r="M655" s="224" t="str">
        <f t="shared" si="13"/>
        <v> </v>
      </c>
    </row>
    <row r="656" spans="1:13" s="214" customFormat="1" ht="15">
      <c r="A656" s="215"/>
      <c r="B656" s="217"/>
      <c r="C656" s="218"/>
      <c r="D656" s="219"/>
      <c r="F656" s="220"/>
      <c r="H656" s="221"/>
      <c r="I656" s="222"/>
      <c r="K656" s="223"/>
      <c r="L656" s="223"/>
      <c r="M656" s="224" t="str">
        <f t="shared" si="13"/>
        <v> </v>
      </c>
    </row>
    <row r="657" spans="1:13" s="214" customFormat="1" ht="15">
      <c r="A657" s="215"/>
      <c r="B657" s="217"/>
      <c r="C657" s="218"/>
      <c r="D657" s="219"/>
      <c r="F657" s="220"/>
      <c r="H657" s="221"/>
      <c r="I657" s="222"/>
      <c r="K657" s="223"/>
      <c r="L657" s="223"/>
      <c r="M657" s="224" t="str">
        <f t="shared" si="13"/>
        <v> </v>
      </c>
    </row>
    <row r="658" spans="1:13" s="214" customFormat="1" ht="15">
      <c r="A658" s="215"/>
      <c r="B658" s="217"/>
      <c r="C658" s="218"/>
      <c r="D658" s="219"/>
      <c r="F658" s="220"/>
      <c r="H658" s="221"/>
      <c r="I658" s="222"/>
      <c r="K658" s="223"/>
      <c r="L658" s="223"/>
      <c r="M658" s="224" t="str">
        <f t="shared" si="13"/>
        <v> </v>
      </c>
    </row>
    <row r="659" spans="1:13" s="214" customFormat="1" ht="15">
      <c r="A659" s="215"/>
      <c r="B659" s="217"/>
      <c r="C659" s="218"/>
      <c r="D659" s="219"/>
      <c r="F659" s="220"/>
      <c r="H659" s="221"/>
      <c r="I659" s="222"/>
      <c r="K659" s="223"/>
      <c r="L659" s="223"/>
      <c r="M659" s="224" t="str">
        <f t="shared" si="13"/>
        <v> </v>
      </c>
    </row>
    <row r="660" spans="1:13" s="214" customFormat="1" ht="15">
      <c r="A660" s="215"/>
      <c r="B660" s="217"/>
      <c r="C660" s="218"/>
      <c r="D660" s="219"/>
      <c r="F660" s="220"/>
      <c r="H660" s="221"/>
      <c r="I660" s="222"/>
      <c r="K660" s="223"/>
      <c r="L660" s="223"/>
      <c r="M660" s="224" t="str">
        <f t="shared" si="13"/>
        <v> </v>
      </c>
    </row>
    <row r="661" spans="1:13" s="214" customFormat="1" ht="15">
      <c r="A661" s="215"/>
      <c r="B661" s="217"/>
      <c r="C661" s="218"/>
      <c r="D661" s="219"/>
      <c r="F661" s="220"/>
      <c r="H661" s="221"/>
      <c r="I661" s="222"/>
      <c r="K661" s="223"/>
      <c r="L661" s="223"/>
      <c r="M661" s="224" t="str">
        <f t="shared" si="13"/>
        <v> </v>
      </c>
    </row>
    <row r="662" spans="1:13" s="214" customFormat="1" ht="15">
      <c r="A662" s="215"/>
      <c r="B662" s="217"/>
      <c r="C662" s="218"/>
      <c r="D662" s="219"/>
      <c r="F662" s="220"/>
      <c r="H662" s="221"/>
      <c r="I662" s="222"/>
      <c r="K662" s="223"/>
      <c r="L662" s="223"/>
      <c r="M662" s="224" t="str">
        <f t="shared" si="13"/>
        <v> </v>
      </c>
    </row>
    <row r="663" spans="1:13" s="214" customFormat="1" ht="15">
      <c r="A663" s="215"/>
      <c r="B663" s="217"/>
      <c r="C663" s="218"/>
      <c r="D663" s="219"/>
      <c r="F663" s="220"/>
      <c r="H663" s="221"/>
      <c r="I663" s="222"/>
      <c r="K663" s="223"/>
      <c r="L663" s="223"/>
      <c r="M663" s="224" t="str">
        <f t="shared" si="13"/>
        <v> </v>
      </c>
    </row>
    <row r="664" spans="1:13" s="214" customFormat="1" ht="15">
      <c r="A664" s="215"/>
      <c r="B664" s="217"/>
      <c r="C664" s="218"/>
      <c r="D664" s="219"/>
      <c r="F664" s="220"/>
      <c r="H664" s="221"/>
      <c r="I664" s="222"/>
      <c r="K664" s="223"/>
      <c r="L664" s="223"/>
      <c r="M664" s="224" t="str">
        <f t="shared" si="13"/>
        <v> </v>
      </c>
    </row>
    <row r="665" spans="1:13" s="214" customFormat="1" ht="15">
      <c r="A665" s="215"/>
      <c r="B665" s="217"/>
      <c r="C665" s="218"/>
      <c r="D665" s="219"/>
      <c r="F665" s="220"/>
      <c r="H665" s="221"/>
      <c r="I665" s="222"/>
      <c r="K665" s="223"/>
      <c r="L665" s="223"/>
      <c r="M665" s="224" t="str">
        <f t="shared" si="13"/>
        <v> </v>
      </c>
    </row>
    <row r="666" spans="1:13" s="214" customFormat="1" ht="15">
      <c r="A666" s="215"/>
      <c r="B666" s="217"/>
      <c r="C666" s="218"/>
      <c r="D666" s="219"/>
      <c r="F666" s="220"/>
      <c r="H666" s="221"/>
      <c r="I666" s="222"/>
      <c r="K666" s="223"/>
      <c r="L666" s="223"/>
      <c r="M666" s="224" t="str">
        <f t="shared" si="13"/>
        <v> </v>
      </c>
    </row>
    <row r="667" spans="1:13" s="214" customFormat="1" ht="15">
      <c r="A667" s="215"/>
      <c r="B667" s="217"/>
      <c r="C667" s="218"/>
      <c r="D667" s="219"/>
      <c r="F667" s="220"/>
      <c r="H667" s="221"/>
      <c r="I667" s="222"/>
      <c r="K667" s="223"/>
      <c r="L667" s="223"/>
      <c r="M667" s="224" t="str">
        <f t="shared" si="13"/>
        <v> </v>
      </c>
    </row>
    <row r="668" spans="1:13" s="214" customFormat="1" ht="15">
      <c r="A668" s="215"/>
      <c r="B668" s="217"/>
      <c r="C668" s="218"/>
      <c r="D668" s="219"/>
      <c r="F668" s="220"/>
      <c r="H668" s="221"/>
      <c r="I668" s="222"/>
      <c r="K668" s="223"/>
      <c r="L668" s="223"/>
      <c r="M668" s="224" t="str">
        <f t="shared" si="13"/>
        <v> </v>
      </c>
    </row>
    <row r="669" spans="1:13" s="214" customFormat="1" ht="15">
      <c r="A669" s="215"/>
      <c r="B669" s="217"/>
      <c r="C669" s="218"/>
      <c r="D669" s="219"/>
      <c r="F669" s="220"/>
      <c r="H669" s="221"/>
      <c r="I669" s="222"/>
      <c r="K669" s="223"/>
      <c r="L669" s="223"/>
      <c r="M669" s="224" t="str">
        <f t="shared" si="13"/>
        <v> </v>
      </c>
    </row>
    <row r="670" spans="1:13" s="214" customFormat="1" ht="15">
      <c r="A670" s="215"/>
      <c r="B670" s="217"/>
      <c r="C670" s="218"/>
      <c r="D670" s="219"/>
      <c r="F670" s="220"/>
      <c r="H670" s="221"/>
      <c r="I670" s="222"/>
      <c r="K670" s="223"/>
      <c r="L670" s="223"/>
      <c r="M670" s="224" t="str">
        <f t="shared" si="13"/>
        <v> </v>
      </c>
    </row>
    <row r="671" spans="1:13" s="214" customFormat="1" ht="15">
      <c r="A671" s="215"/>
      <c r="B671" s="217"/>
      <c r="C671" s="218"/>
      <c r="D671" s="219"/>
      <c r="F671" s="220"/>
      <c r="H671" s="221"/>
      <c r="I671" s="222"/>
      <c r="K671" s="223"/>
      <c r="L671" s="223"/>
      <c r="M671" s="224" t="str">
        <f t="shared" si="13"/>
        <v> </v>
      </c>
    </row>
    <row r="672" spans="1:13" s="214" customFormat="1" ht="15">
      <c r="A672" s="215"/>
      <c r="B672" s="217"/>
      <c r="C672" s="218"/>
      <c r="D672" s="219"/>
      <c r="F672" s="220"/>
      <c r="H672" s="221"/>
      <c r="I672" s="222"/>
      <c r="K672" s="223"/>
      <c r="L672" s="223"/>
      <c r="M672" s="224" t="str">
        <f t="shared" si="13"/>
        <v> </v>
      </c>
    </row>
    <row r="673" spans="1:13" s="214" customFormat="1" ht="15">
      <c r="A673" s="215"/>
      <c r="B673" s="217"/>
      <c r="C673" s="218"/>
      <c r="D673" s="219"/>
      <c r="F673" s="220"/>
      <c r="H673" s="221"/>
      <c r="I673" s="222"/>
      <c r="K673" s="223"/>
      <c r="L673" s="223"/>
      <c r="M673" s="224" t="str">
        <f t="shared" si="13"/>
        <v> </v>
      </c>
    </row>
    <row r="674" spans="1:13" s="214" customFormat="1" ht="15">
      <c r="A674" s="215"/>
      <c r="B674" s="217"/>
      <c r="C674" s="218"/>
      <c r="D674" s="219"/>
      <c r="F674" s="220"/>
      <c r="H674" s="221"/>
      <c r="I674" s="222"/>
      <c r="K674" s="223"/>
      <c r="L674" s="223"/>
      <c r="M674" s="224" t="str">
        <f t="shared" si="13"/>
        <v> </v>
      </c>
    </row>
    <row r="675" spans="1:13" s="214" customFormat="1" ht="15">
      <c r="A675" s="215"/>
      <c r="B675" s="217"/>
      <c r="C675" s="218"/>
      <c r="D675" s="219"/>
      <c r="F675" s="220"/>
      <c r="H675" s="221"/>
      <c r="I675" s="222"/>
      <c r="K675" s="223"/>
      <c r="L675" s="223"/>
      <c r="M675" s="224" t="str">
        <f t="shared" si="13"/>
        <v> </v>
      </c>
    </row>
    <row r="676" spans="1:13" s="214" customFormat="1" ht="15">
      <c r="A676" s="215"/>
      <c r="B676" s="217"/>
      <c r="C676" s="218"/>
      <c r="D676" s="219"/>
      <c r="F676" s="220"/>
      <c r="H676" s="221"/>
      <c r="I676" s="222"/>
      <c r="K676" s="223"/>
      <c r="L676" s="223"/>
      <c r="M676" s="224" t="str">
        <f t="shared" si="13"/>
        <v> </v>
      </c>
    </row>
    <row r="677" spans="1:13" s="214" customFormat="1" ht="15">
      <c r="A677" s="215"/>
      <c r="B677" s="217"/>
      <c r="C677" s="218"/>
      <c r="D677" s="219"/>
      <c r="F677" s="220"/>
      <c r="H677" s="221"/>
      <c r="I677" s="222"/>
      <c r="K677" s="223"/>
      <c r="L677" s="223"/>
      <c r="M677" s="224" t="str">
        <f t="shared" si="13"/>
        <v> </v>
      </c>
    </row>
    <row r="678" spans="1:13" s="214" customFormat="1" ht="15">
      <c r="A678" s="215"/>
      <c r="B678" s="217"/>
      <c r="C678" s="218"/>
      <c r="D678" s="219"/>
      <c r="F678" s="220"/>
      <c r="H678" s="221"/>
      <c r="I678" s="222"/>
      <c r="K678" s="223"/>
      <c r="L678" s="223"/>
      <c r="M678" s="224" t="str">
        <f t="shared" si="13"/>
        <v> </v>
      </c>
    </row>
    <row r="679" spans="1:13" s="214" customFormat="1" ht="15">
      <c r="A679" s="215"/>
      <c r="B679" s="217"/>
      <c r="C679" s="218"/>
      <c r="D679" s="219"/>
      <c r="F679" s="220"/>
      <c r="H679" s="221"/>
      <c r="I679" s="222"/>
      <c r="K679" s="223"/>
      <c r="L679" s="223"/>
      <c r="M679" s="224" t="str">
        <f t="shared" si="13"/>
        <v> </v>
      </c>
    </row>
    <row r="680" spans="1:13" s="214" customFormat="1" ht="15">
      <c r="A680" s="215"/>
      <c r="B680" s="217"/>
      <c r="C680" s="218"/>
      <c r="D680" s="219"/>
      <c r="F680" s="220"/>
      <c r="H680" s="221"/>
      <c r="I680" s="222"/>
      <c r="K680" s="223"/>
      <c r="L680" s="223"/>
      <c r="M680" s="224" t="str">
        <f t="shared" si="13"/>
        <v> </v>
      </c>
    </row>
    <row r="681" spans="1:13" s="214" customFormat="1" ht="15">
      <c r="A681" s="215"/>
      <c r="B681" s="217"/>
      <c r="C681" s="218"/>
      <c r="D681" s="219"/>
      <c r="F681" s="220"/>
      <c r="H681" s="221"/>
      <c r="I681" s="222"/>
      <c r="K681" s="223"/>
      <c r="L681" s="223"/>
      <c r="M681" s="224" t="str">
        <f t="shared" si="13"/>
        <v> </v>
      </c>
    </row>
    <row r="682" spans="1:13" s="214" customFormat="1" ht="15">
      <c r="A682" s="215"/>
      <c r="B682" s="217"/>
      <c r="C682" s="218"/>
      <c r="D682" s="219"/>
      <c r="F682" s="220"/>
      <c r="H682" s="221"/>
      <c r="I682" s="222"/>
      <c r="K682" s="223"/>
      <c r="L682" s="223"/>
      <c r="M682" s="224" t="str">
        <f t="shared" si="13"/>
        <v> </v>
      </c>
    </row>
    <row r="683" spans="1:13" s="214" customFormat="1" ht="15">
      <c r="A683" s="215"/>
      <c r="B683" s="217"/>
      <c r="C683" s="218"/>
      <c r="D683" s="219"/>
      <c r="F683" s="220"/>
      <c r="H683" s="221"/>
      <c r="I683" s="222"/>
      <c r="K683" s="223"/>
      <c r="L683" s="223"/>
      <c r="M683" s="224" t="str">
        <f t="shared" si="13"/>
        <v> </v>
      </c>
    </row>
    <row r="684" spans="1:13" s="214" customFormat="1" ht="15">
      <c r="A684" s="215"/>
      <c r="B684" s="217"/>
      <c r="C684" s="218"/>
      <c r="D684" s="219"/>
      <c r="F684" s="220"/>
      <c r="H684" s="221"/>
      <c r="I684" s="222"/>
      <c r="K684" s="223"/>
      <c r="L684" s="223"/>
      <c r="M684" s="224" t="str">
        <f t="shared" si="13"/>
        <v> </v>
      </c>
    </row>
    <row r="685" spans="1:13" s="214" customFormat="1" ht="15">
      <c r="A685" s="215"/>
      <c r="B685" s="217"/>
      <c r="C685" s="218"/>
      <c r="D685" s="219"/>
      <c r="F685" s="220"/>
      <c r="H685" s="221"/>
      <c r="I685" s="222"/>
      <c r="K685" s="223"/>
      <c r="L685" s="223"/>
      <c r="M685" s="224" t="str">
        <f aca="true" t="shared" si="14" ref="M685:M748">IF(AND(I685&gt;0,K685&gt;0),ROUND(I685*K685,0)," ")</f>
        <v> </v>
      </c>
    </row>
    <row r="686" spans="1:13" s="214" customFormat="1" ht="15">
      <c r="A686" s="215"/>
      <c r="B686" s="217"/>
      <c r="C686" s="218"/>
      <c r="D686" s="219"/>
      <c r="F686" s="220"/>
      <c r="H686" s="221"/>
      <c r="I686" s="222"/>
      <c r="K686" s="223"/>
      <c r="L686" s="223"/>
      <c r="M686" s="224" t="str">
        <f t="shared" si="14"/>
        <v> </v>
      </c>
    </row>
    <row r="687" spans="1:13" s="214" customFormat="1" ht="15">
      <c r="A687" s="215"/>
      <c r="B687" s="217"/>
      <c r="C687" s="218"/>
      <c r="D687" s="219"/>
      <c r="F687" s="220"/>
      <c r="H687" s="221"/>
      <c r="I687" s="222"/>
      <c r="K687" s="223"/>
      <c r="L687" s="223"/>
      <c r="M687" s="224" t="str">
        <f t="shared" si="14"/>
        <v> </v>
      </c>
    </row>
    <row r="688" spans="1:13" s="214" customFormat="1" ht="15">
      <c r="A688" s="215"/>
      <c r="B688" s="217"/>
      <c r="C688" s="218"/>
      <c r="D688" s="219"/>
      <c r="F688" s="220"/>
      <c r="H688" s="221"/>
      <c r="I688" s="222"/>
      <c r="K688" s="223"/>
      <c r="L688" s="223"/>
      <c r="M688" s="224" t="str">
        <f t="shared" si="14"/>
        <v> </v>
      </c>
    </row>
    <row r="689" spans="1:13" s="214" customFormat="1" ht="15">
      <c r="A689" s="215"/>
      <c r="B689" s="217"/>
      <c r="C689" s="218"/>
      <c r="D689" s="219"/>
      <c r="F689" s="220"/>
      <c r="H689" s="221"/>
      <c r="I689" s="222"/>
      <c r="K689" s="223"/>
      <c r="L689" s="223"/>
      <c r="M689" s="224" t="str">
        <f t="shared" si="14"/>
        <v> </v>
      </c>
    </row>
    <row r="690" spans="1:13" s="214" customFormat="1" ht="15">
      <c r="A690" s="215"/>
      <c r="B690" s="217"/>
      <c r="C690" s="218"/>
      <c r="D690" s="219"/>
      <c r="F690" s="220"/>
      <c r="H690" s="221"/>
      <c r="I690" s="222"/>
      <c r="K690" s="223"/>
      <c r="L690" s="223"/>
      <c r="M690" s="224" t="str">
        <f t="shared" si="14"/>
        <v> </v>
      </c>
    </row>
    <row r="691" spans="1:13" s="214" customFormat="1" ht="15">
      <c r="A691" s="215"/>
      <c r="B691" s="217"/>
      <c r="C691" s="218"/>
      <c r="D691" s="219"/>
      <c r="F691" s="220"/>
      <c r="H691" s="221"/>
      <c r="I691" s="222"/>
      <c r="K691" s="223"/>
      <c r="L691" s="223"/>
      <c r="M691" s="224" t="str">
        <f t="shared" si="14"/>
        <v> </v>
      </c>
    </row>
    <row r="692" spans="1:13" s="214" customFormat="1" ht="15">
      <c r="A692" s="215"/>
      <c r="B692" s="217"/>
      <c r="C692" s="218"/>
      <c r="D692" s="219"/>
      <c r="F692" s="220"/>
      <c r="H692" s="221"/>
      <c r="I692" s="222"/>
      <c r="K692" s="223"/>
      <c r="L692" s="223"/>
      <c r="M692" s="224" t="str">
        <f t="shared" si="14"/>
        <v> </v>
      </c>
    </row>
    <row r="693" spans="1:13" s="214" customFormat="1" ht="15">
      <c r="A693" s="215"/>
      <c r="B693" s="217"/>
      <c r="C693" s="218"/>
      <c r="D693" s="219"/>
      <c r="F693" s="220"/>
      <c r="H693" s="221"/>
      <c r="I693" s="222"/>
      <c r="K693" s="223"/>
      <c r="L693" s="223"/>
      <c r="M693" s="224" t="str">
        <f t="shared" si="14"/>
        <v> </v>
      </c>
    </row>
    <row r="694" spans="1:13" s="214" customFormat="1" ht="15">
      <c r="A694" s="215"/>
      <c r="B694" s="217"/>
      <c r="C694" s="218"/>
      <c r="D694" s="219"/>
      <c r="F694" s="220"/>
      <c r="H694" s="221"/>
      <c r="I694" s="222"/>
      <c r="K694" s="223"/>
      <c r="L694" s="223"/>
      <c r="M694" s="224" t="str">
        <f t="shared" si="14"/>
        <v> </v>
      </c>
    </row>
    <row r="695" spans="1:13" s="214" customFormat="1" ht="15">
      <c r="A695" s="215"/>
      <c r="B695" s="217"/>
      <c r="C695" s="218"/>
      <c r="D695" s="219"/>
      <c r="F695" s="220"/>
      <c r="H695" s="221"/>
      <c r="I695" s="222"/>
      <c r="K695" s="223"/>
      <c r="L695" s="223"/>
      <c r="M695" s="224" t="str">
        <f t="shared" si="14"/>
        <v> </v>
      </c>
    </row>
    <row r="696" spans="1:13" s="214" customFormat="1" ht="15">
      <c r="A696" s="215"/>
      <c r="B696" s="217"/>
      <c r="C696" s="218"/>
      <c r="D696" s="219"/>
      <c r="F696" s="220"/>
      <c r="H696" s="221"/>
      <c r="I696" s="222"/>
      <c r="K696" s="223"/>
      <c r="L696" s="223"/>
      <c r="M696" s="224" t="str">
        <f t="shared" si="14"/>
        <v> </v>
      </c>
    </row>
    <row r="697" spans="1:13" s="214" customFormat="1" ht="15">
      <c r="A697" s="215"/>
      <c r="B697" s="217"/>
      <c r="C697" s="218"/>
      <c r="D697" s="219"/>
      <c r="F697" s="220"/>
      <c r="H697" s="221"/>
      <c r="I697" s="222"/>
      <c r="K697" s="223"/>
      <c r="L697" s="223"/>
      <c r="M697" s="224" t="str">
        <f t="shared" si="14"/>
        <v> </v>
      </c>
    </row>
    <row r="698" spans="1:13" s="214" customFormat="1" ht="15">
      <c r="A698" s="215"/>
      <c r="B698" s="217"/>
      <c r="C698" s="218"/>
      <c r="D698" s="219"/>
      <c r="F698" s="220"/>
      <c r="H698" s="221"/>
      <c r="I698" s="222"/>
      <c r="K698" s="223"/>
      <c r="L698" s="223"/>
      <c r="M698" s="224" t="str">
        <f t="shared" si="14"/>
        <v> </v>
      </c>
    </row>
    <row r="699" spans="1:13" s="214" customFormat="1" ht="15">
      <c r="A699" s="215"/>
      <c r="B699" s="217"/>
      <c r="C699" s="218"/>
      <c r="D699" s="219"/>
      <c r="F699" s="220"/>
      <c r="H699" s="221"/>
      <c r="I699" s="222"/>
      <c r="K699" s="223"/>
      <c r="L699" s="223"/>
      <c r="M699" s="224" t="str">
        <f t="shared" si="14"/>
        <v> </v>
      </c>
    </row>
    <row r="700" spans="1:13" s="214" customFormat="1" ht="15">
      <c r="A700" s="215"/>
      <c r="B700" s="217"/>
      <c r="C700" s="218"/>
      <c r="D700" s="219"/>
      <c r="F700" s="220"/>
      <c r="H700" s="221"/>
      <c r="I700" s="222"/>
      <c r="K700" s="223"/>
      <c r="L700" s="223"/>
      <c r="M700" s="224" t="str">
        <f t="shared" si="14"/>
        <v> </v>
      </c>
    </row>
    <row r="701" spans="1:13" s="214" customFormat="1" ht="15">
      <c r="A701" s="215"/>
      <c r="B701" s="217"/>
      <c r="C701" s="218"/>
      <c r="D701" s="219"/>
      <c r="F701" s="220"/>
      <c r="H701" s="221"/>
      <c r="I701" s="222"/>
      <c r="K701" s="223"/>
      <c r="L701" s="223"/>
      <c r="M701" s="224" t="str">
        <f t="shared" si="14"/>
        <v> </v>
      </c>
    </row>
    <row r="702" spans="1:13" s="214" customFormat="1" ht="15">
      <c r="A702" s="215"/>
      <c r="B702" s="217"/>
      <c r="C702" s="218"/>
      <c r="D702" s="219"/>
      <c r="F702" s="220"/>
      <c r="H702" s="221"/>
      <c r="I702" s="222"/>
      <c r="K702" s="223"/>
      <c r="L702" s="223"/>
      <c r="M702" s="224" t="str">
        <f t="shared" si="14"/>
        <v> </v>
      </c>
    </row>
    <row r="703" spans="1:13" s="214" customFormat="1" ht="15">
      <c r="A703" s="215"/>
      <c r="B703" s="217"/>
      <c r="C703" s="218"/>
      <c r="D703" s="219"/>
      <c r="F703" s="220"/>
      <c r="H703" s="221"/>
      <c r="I703" s="222"/>
      <c r="K703" s="223"/>
      <c r="L703" s="223"/>
      <c r="M703" s="224" t="str">
        <f t="shared" si="14"/>
        <v> </v>
      </c>
    </row>
    <row r="704" spans="1:13" s="214" customFormat="1" ht="15">
      <c r="A704" s="215"/>
      <c r="B704" s="217"/>
      <c r="C704" s="218"/>
      <c r="D704" s="219"/>
      <c r="F704" s="220"/>
      <c r="H704" s="221"/>
      <c r="I704" s="222"/>
      <c r="K704" s="223"/>
      <c r="L704" s="223"/>
      <c r="M704" s="224" t="str">
        <f t="shared" si="14"/>
        <v> </v>
      </c>
    </row>
    <row r="705" spans="1:13" s="214" customFormat="1" ht="15">
      <c r="A705" s="215"/>
      <c r="B705" s="217"/>
      <c r="C705" s="218"/>
      <c r="D705" s="219"/>
      <c r="F705" s="220"/>
      <c r="H705" s="221"/>
      <c r="I705" s="222"/>
      <c r="K705" s="223"/>
      <c r="L705" s="223"/>
      <c r="M705" s="224" t="str">
        <f t="shared" si="14"/>
        <v> </v>
      </c>
    </row>
    <row r="706" spans="1:13" s="214" customFormat="1" ht="15">
      <c r="A706" s="215"/>
      <c r="B706" s="217"/>
      <c r="C706" s="218"/>
      <c r="D706" s="219"/>
      <c r="F706" s="220"/>
      <c r="H706" s="221"/>
      <c r="I706" s="222"/>
      <c r="K706" s="223"/>
      <c r="L706" s="223"/>
      <c r="M706" s="224" t="str">
        <f t="shared" si="14"/>
        <v> </v>
      </c>
    </row>
    <row r="707" spans="1:13" s="214" customFormat="1" ht="15">
      <c r="A707" s="215"/>
      <c r="B707" s="217"/>
      <c r="C707" s="218"/>
      <c r="D707" s="219"/>
      <c r="F707" s="220"/>
      <c r="H707" s="221"/>
      <c r="I707" s="222"/>
      <c r="K707" s="223"/>
      <c r="L707" s="223"/>
      <c r="M707" s="224" t="str">
        <f t="shared" si="14"/>
        <v> </v>
      </c>
    </row>
    <row r="708" spans="1:13" s="214" customFormat="1" ht="15">
      <c r="A708" s="215"/>
      <c r="B708" s="217"/>
      <c r="C708" s="218"/>
      <c r="D708" s="219"/>
      <c r="F708" s="220"/>
      <c r="H708" s="221"/>
      <c r="I708" s="222"/>
      <c r="K708" s="223"/>
      <c r="L708" s="223"/>
      <c r="M708" s="224" t="str">
        <f t="shared" si="14"/>
        <v> </v>
      </c>
    </row>
    <row r="709" spans="1:13" s="214" customFormat="1" ht="15">
      <c r="A709" s="215"/>
      <c r="B709" s="217"/>
      <c r="C709" s="218"/>
      <c r="D709" s="219"/>
      <c r="F709" s="220"/>
      <c r="H709" s="221"/>
      <c r="I709" s="222"/>
      <c r="K709" s="223"/>
      <c r="L709" s="223"/>
      <c r="M709" s="224" t="str">
        <f t="shared" si="14"/>
        <v> </v>
      </c>
    </row>
    <row r="710" spans="1:13" s="214" customFormat="1" ht="15">
      <c r="A710" s="215"/>
      <c r="B710" s="217"/>
      <c r="C710" s="218"/>
      <c r="D710" s="219"/>
      <c r="F710" s="220"/>
      <c r="H710" s="221"/>
      <c r="I710" s="222"/>
      <c r="K710" s="223"/>
      <c r="L710" s="223"/>
      <c r="M710" s="224" t="str">
        <f t="shared" si="14"/>
        <v> </v>
      </c>
    </row>
    <row r="711" spans="1:13" s="214" customFormat="1" ht="15">
      <c r="A711" s="215"/>
      <c r="B711" s="217"/>
      <c r="C711" s="218"/>
      <c r="D711" s="219"/>
      <c r="F711" s="220"/>
      <c r="H711" s="221"/>
      <c r="I711" s="222"/>
      <c r="K711" s="223"/>
      <c r="L711" s="223"/>
      <c r="M711" s="224" t="str">
        <f t="shared" si="14"/>
        <v> </v>
      </c>
    </row>
    <row r="712" spans="1:13" s="214" customFormat="1" ht="15">
      <c r="A712" s="215"/>
      <c r="B712" s="217"/>
      <c r="C712" s="218"/>
      <c r="D712" s="219"/>
      <c r="F712" s="220"/>
      <c r="H712" s="221"/>
      <c r="I712" s="222"/>
      <c r="K712" s="223"/>
      <c r="L712" s="223"/>
      <c r="M712" s="224" t="str">
        <f t="shared" si="14"/>
        <v> </v>
      </c>
    </row>
    <row r="713" spans="1:13" s="214" customFormat="1" ht="15">
      <c r="A713" s="215"/>
      <c r="B713" s="217"/>
      <c r="C713" s="218"/>
      <c r="D713" s="219"/>
      <c r="F713" s="220"/>
      <c r="H713" s="221"/>
      <c r="I713" s="222"/>
      <c r="K713" s="223"/>
      <c r="L713" s="223"/>
      <c r="M713" s="224" t="str">
        <f t="shared" si="14"/>
        <v> </v>
      </c>
    </row>
    <row r="714" spans="1:13" s="214" customFormat="1" ht="15">
      <c r="A714" s="215"/>
      <c r="B714" s="217"/>
      <c r="C714" s="218"/>
      <c r="D714" s="219"/>
      <c r="F714" s="220"/>
      <c r="H714" s="221"/>
      <c r="I714" s="222"/>
      <c r="K714" s="223"/>
      <c r="L714" s="223"/>
      <c r="M714" s="224" t="str">
        <f t="shared" si="14"/>
        <v> </v>
      </c>
    </row>
    <row r="715" spans="1:13" s="214" customFormat="1" ht="15">
      <c r="A715" s="215"/>
      <c r="B715" s="217"/>
      <c r="C715" s="218"/>
      <c r="D715" s="219"/>
      <c r="F715" s="220"/>
      <c r="H715" s="221"/>
      <c r="I715" s="222"/>
      <c r="K715" s="223"/>
      <c r="L715" s="223"/>
      <c r="M715" s="224" t="str">
        <f t="shared" si="14"/>
        <v> </v>
      </c>
    </row>
    <row r="716" spans="1:13" s="214" customFormat="1" ht="15">
      <c r="A716" s="215"/>
      <c r="B716" s="217"/>
      <c r="C716" s="218"/>
      <c r="D716" s="219"/>
      <c r="F716" s="220"/>
      <c r="H716" s="221"/>
      <c r="I716" s="222"/>
      <c r="K716" s="223"/>
      <c r="L716" s="223"/>
      <c r="M716" s="224" t="str">
        <f t="shared" si="14"/>
        <v> </v>
      </c>
    </row>
    <row r="717" spans="1:13" s="214" customFormat="1" ht="15">
      <c r="A717" s="215"/>
      <c r="B717" s="217"/>
      <c r="C717" s="218"/>
      <c r="D717" s="219"/>
      <c r="F717" s="220"/>
      <c r="H717" s="221"/>
      <c r="I717" s="222"/>
      <c r="K717" s="223"/>
      <c r="L717" s="223"/>
      <c r="M717" s="224" t="str">
        <f t="shared" si="14"/>
        <v> </v>
      </c>
    </row>
    <row r="718" spans="1:13" s="214" customFormat="1" ht="15">
      <c r="A718" s="215"/>
      <c r="B718" s="217"/>
      <c r="C718" s="218"/>
      <c r="D718" s="219"/>
      <c r="F718" s="220"/>
      <c r="H718" s="221"/>
      <c r="I718" s="222"/>
      <c r="K718" s="223"/>
      <c r="L718" s="223"/>
      <c r="M718" s="224" t="str">
        <f t="shared" si="14"/>
        <v> </v>
      </c>
    </row>
    <row r="719" spans="1:13" s="214" customFormat="1" ht="15">
      <c r="A719" s="215"/>
      <c r="B719" s="217"/>
      <c r="C719" s="218"/>
      <c r="D719" s="219"/>
      <c r="F719" s="220"/>
      <c r="H719" s="221"/>
      <c r="I719" s="222"/>
      <c r="K719" s="223"/>
      <c r="L719" s="223"/>
      <c r="M719" s="224" t="str">
        <f t="shared" si="14"/>
        <v> </v>
      </c>
    </row>
    <row r="720" spans="1:13" s="214" customFormat="1" ht="15">
      <c r="A720" s="215"/>
      <c r="B720" s="217"/>
      <c r="C720" s="218"/>
      <c r="D720" s="219"/>
      <c r="F720" s="220"/>
      <c r="H720" s="221"/>
      <c r="I720" s="222"/>
      <c r="K720" s="223"/>
      <c r="L720" s="223"/>
      <c r="M720" s="224" t="str">
        <f t="shared" si="14"/>
        <v> </v>
      </c>
    </row>
    <row r="721" spans="1:13" s="214" customFormat="1" ht="15">
      <c r="A721" s="215"/>
      <c r="B721" s="217"/>
      <c r="C721" s="218"/>
      <c r="D721" s="219"/>
      <c r="F721" s="220"/>
      <c r="H721" s="221"/>
      <c r="I721" s="222"/>
      <c r="K721" s="223"/>
      <c r="L721" s="223"/>
      <c r="M721" s="224" t="str">
        <f t="shared" si="14"/>
        <v> </v>
      </c>
    </row>
    <row r="722" spans="1:13" s="214" customFormat="1" ht="15">
      <c r="A722" s="215"/>
      <c r="B722" s="217"/>
      <c r="C722" s="218"/>
      <c r="D722" s="219"/>
      <c r="F722" s="220"/>
      <c r="H722" s="221"/>
      <c r="I722" s="222"/>
      <c r="K722" s="223"/>
      <c r="L722" s="223"/>
      <c r="M722" s="224" t="str">
        <f t="shared" si="14"/>
        <v> </v>
      </c>
    </row>
    <row r="723" spans="1:13" s="214" customFormat="1" ht="15">
      <c r="A723" s="215"/>
      <c r="B723" s="217"/>
      <c r="C723" s="218"/>
      <c r="D723" s="219"/>
      <c r="F723" s="220"/>
      <c r="H723" s="221"/>
      <c r="I723" s="222"/>
      <c r="K723" s="223"/>
      <c r="L723" s="223"/>
      <c r="M723" s="224" t="str">
        <f t="shared" si="14"/>
        <v> </v>
      </c>
    </row>
    <row r="724" spans="1:13" s="214" customFormat="1" ht="15">
      <c r="A724" s="215"/>
      <c r="B724" s="217"/>
      <c r="C724" s="218"/>
      <c r="D724" s="219"/>
      <c r="F724" s="220"/>
      <c r="H724" s="221"/>
      <c r="I724" s="222"/>
      <c r="K724" s="223"/>
      <c r="L724" s="223"/>
      <c r="M724" s="224" t="str">
        <f t="shared" si="14"/>
        <v> </v>
      </c>
    </row>
    <row r="725" spans="1:13" s="214" customFormat="1" ht="15">
      <c r="A725" s="215"/>
      <c r="B725" s="217"/>
      <c r="C725" s="218"/>
      <c r="D725" s="219"/>
      <c r="F725" s="220"/>
      <c r="H725" s="221"/>
      <c r="I725" s="222"/>
      <c r="K725" s="223"/>
      <c r="L725" s="223"/>
      <c r="M725" s="224" t="str">
        <f t="shared" si="14"/>
        <v> </v>
      </c>
    </row>
    <row r="726" spans="1:13" s="214" customFormat="1" ht="15">
      <c r="A726" s="215"/>
      <c r="B726" s="217"/>
      <c r="C726" s="218"/>
      <c r="D726" s="219"/>
      <c r="F726" s="220"/>
      <c r="H726" s="221"/>
      <c r="I726" s="222"/>
      <c r="K726" s="223"/>
      <c r="L726" s="223"/>
      <c r="M726" s="224" t="str">
        <f t="shared" si="14"/>
        <v> </v>
      </c>
    </row>
    <row r="727" spans="1:13" s="214" customFormat="1" ht="15">
      <c r="A727" s="215"/>
      <c r="B727" s="217"/>
      <c r="C727" s="218"/>
      <c r="D727" s="219"/>
      <c r="F727" s="220"/>
      <c r="H727" s="221"/>
      <c r="I727" s="222"/>
      <c r="K727" s="223"/>
      <c r="L727" s="223"/>
      <c r="M727" s="224" t="str">
        <f t="shared" si="14"/>
        <v> </v>
      </c>
    </row>
    <row r="728" spans="1:13" s="214" customFormat="1" ht="15">
      <c r="A728" s="215"/>
      <c r="B728" s="217"/>
      <c r="C728" s="218"/>
      <c r="D728" s="219"/>
      <c r="F728" s="220"/>
      <c r="H728" s="221"/>
      <c r="I728" s="222"/>
      <c r="K728" s="223"/>
      <c r="L728" s="223"/>
      <c r="M728" s="224" t="str">
        <f t="shared" si="14"/>
        <v> </v>
      </c>
    </row>
    <row r="729" spans="1:13" s="214" customFormat="1" ht="15">
      <c r="A729" s="215"/>
      <c r="B729" s="217"/>
      <c r="C729" s="218"/>
      <c r="D729" s="219"/>
      <c r="F729" s="220"/>
      <c r="H729" s="221"/>
      <c r="I729" s="222"/>
      <c r="K729" s="223"/>
      <c r="L729" s="223"/>
      <c r="M729" s="224" t="str">
        <f t="shared" si="14"/>
        <v> </v>
      </c>
    </row>
    <row r="730" spans="1:13" s="214" customFormat="1" ht="15">
      <c r="A730" s="215"/>
      <c r="B730" s="217"/>
      <c r="C730" s="218"/>
      <c r="D730" s="219"/>
      <c r="F730" s="220"/>
      <c r="H730" s="221"/>
      <c r="I730" s="222"/>
      <c r="K730" s="223"/>
      <c r="L730" s="223"/>
      <c r="M730" s="224" t="str">
        <f t="shared" si="14"/>
        <v> </v>
      </c>
    </row>
    <row r="731" spans="1:13" s="214" customFormat="1" ht="15">
      <c r="A731" s="215"/>
      <c r="B731" s="217"/>
      <c r="C731" s="218"/>
      <c r="D731" s="219"/>
      <c r="F731" s="220"/>
      <c r="H731" s="221"/>
      <c r="I731" s="222"/>
      <c r="K731" s="223"/>
      <c r="L731" s="223"/>
      <c r="M731" s="224" t="str">
        <f t="shared" si="14"/>
        <v> </v>
      </c>
    </row>
    <row r="732" spans="1:13" s="214" customFormat="1" ht="15">
      <c r="A732" s="215"/>
      <c r="B732" s="217"/>
      <c r="C732" s="218"/>
      <c r="D732" s="219"/>
      <c r="F732" s="220"/>
      <c r="H732" s="221"/>
      <c r="I732" s="222"/>
      <c r="K732" s="223"/>
      <c r="L732" s="223"/>
      <c r="M732" s="224" t="str">
        <f t="shared" si="14"/>
        <v> </v>
      </c>
    </row>
    <row r="733" spans="1:13" s="214" customFormat="1" ht="15">
      <c r="A733" s="215"/>
      <c r="B733" s="217"/>
      <c r="C733" s="218"/>
      <c r="D733" s="219"/>
      <c r="F733" s="220"/>
      <c r="H733" s="221"/>
      <c r="I733" s="222"/>
      <c r="K733" s="223"/>
      <c r="L733" s="223"/>
      <c r="M733" s="224" t="str">
        <f t="shared" si="14"/>
        <v> </v>
      </c>
    </row>
    <row r="734" spans="1:13" s="214" customFormat="1" ht="15">
      <c r="A734" s="215"/>
      <c r="B734" s="217"/>
      <c r="C734" s="218"/>
      <c r="D734" s="219"/>
      <c r="F734" s="220"/>
      <c r="H734" s="221"/>
      <c r="I734" s="222"/>
      <c r="K734" s="223"/>
      <c r="L734" s="223"/>
      <c r="M734" s="224" t="str">
        <f t="shared" si="14"/>
        <v> </v>
      </c>
    </row>
    <row r="735" spans="1:13" s="214" customFormat="1" ht="15">
      <c r="A735" s="215"/>
      <c r="B735" s="217"/>
      <c r="C735" s="218"/>
      <c r="D735" s="219"/>
      <c r="F735" s="220"/>
      <c r="H735" s="221"/>
      <c r="I735" s="222"/>
      <c r="K735" s="223"/>
      <c r="L735" s="223"/>
      <c r="M735" s="224" t="str">
        <f t="shared" si="14"/>
        <v> </v>
      </c>
    </row>
    <row r="736" spans="1:13" s="214" customFormat="1" ht="15">
      <c r="A736" s="215"/>
      <c r="B736" s="217"/>
      <c r="C736" s="218"/>
      <c r="D736" s="219"/>
      <c r="F736" s="220"/>
      <c r="H736" s="221"/>
      <c r="I736" s="222"/>
      <c r="K736" s="223"/>
      <c r="L736" s="223"/>
      <c r="M736" s="224" t="str">
        <f t="shared" si="14"/>
        <v> </v>
      </c>
    </row>
    <row r="737" spans="1:13" s="214" customFormat="1" ht="15">
      <c r="A737" s="215"/>
      <c r="B737" s="217"/>
      <c r="C737" s="218"/>
      <c r="D737" s="219"/>
      <c r="F737" s="220"/>
      <c r="H737" s="221"/>
      <c r="I737" s="222"/>
      <c r="K737" s="223"/>
      <c r="L737" s="223"/>
      <c r="M737" s="224" t="str">
        <f t="shared" si="14"/>
        <v> </v>
      </c>
    </row>
    <row r="738" spans="1:13" s="214" customFormat="1" ht="15">
      <c r="A738" s="215"/>
      <c r="B738" s="217"/>
      <c r="C738" s="218"/>
      <c r="D738" s="219"/>
      <c r="F738" s="220"/>
      <c r="H738" s="221"/>
      <c r="I738" s="222"/>
      <c r="K738" s="223"/>
      <c r="L738" s="223"/>
      <c r="M738" s="224" t="str">
        <f t="shared" si="14"/>
        <v> </v>
      </c>
    </row>
    <row r="739" spans="1:13" s="214" customFormat="1" ht="15">
      <c r="A739" s="215"/>
      <c r="B739" s="217"/>
      <c r="C739" s="218"/>
      <c r="D739" s="219"/>
      <c r="F739" s="220"/>
      <c r="H739" s="221"/>
      <c r="I739" s="222"/>
      <c r="K739" s="223"/>
      <c r="L739" s="223"/>
      <c r="M739" s="224" t="str">
        <f t="shared" si="14"/>
        <v> </v>
      </c>
    </row>
    <row r="740" spans="1:13" s="214" customFormat="1" ht="15">
      <c r="A740" s="215"/>
      <c r="B740" s="217"/>
      <c r="C740" s="218"/>
      <c r="D740" s="219"/>
      <c r="F740" s="220"/>
      <c r="H740" s="221"/>
      <c r="I740" s="222"/>
      <c r="K740" s="223"/>
      <c r="L740" s="223"/>
      <c r="M740" s="224" t="str">
        <f t="shared" si="14"/>
        <v> </v>
      </c>
    </row>
    <row r="741" spans="1:13" s="214" customFormat="1" ht="15">
      <c r="A741" s="215"/>
      <c r="B741" s="217"/>
      <c r="C741" s="218"/>
      <c r="D741" s="219"/>
      <c r="F741" s="220"/>
      <c r="H741" s="221"/>
      <c r="I741" s="222"/>
      <c r="K741" s="223"/>
      <c r="L741" s="223"/>
      <c r="M741" s="224" t="str">
        <f t="shared" si="14"/>
        <v> </v>
      </c>
    </row>
    <row r="742" spans="1:13" s="214" customFormat="1" ht="15">
      <c r="A742" s="215"/>
      <c r="B742" s="217"/>
      <c r="C742" s="218"/>
      <c r="D742" s="219"/>
      <c r="F742" s="220"/>
      <c r="H742" s="221"/>
      <c r="I742" s="222"/>
      <c r="K742" s="223"/>
      <c r="L742" s="223"/>
      <c r="M742" s="224" t="str">
        <f t="shared" si="14"/>
        <v> </v>
      </c>
    </row>
    <row r="743" spans="1:13" s="214" customFormat="1" ht="15">
      <c r="A743" s="215"/>
      <c r="B743" s="217"/>
      <c r="C743" s="218"/>
      <c r="D743" s="219"/>
      <c r="F743" s="220"/>
      <c r="H743" s="221"/>
      <c r="I743" s="222"/>
      <c r="K743" s="223"/>
      <c r="L743" s="223"/>
      <c r="M743" s="224" t="str">
        <f t="shared" si="14"/>
        <v> </v>
      </c>
    </row>
    <row r="744" spans="1:13" s="214" customFormat="1" ht="15">
      <c r="A744" s="215"/>
      <c r="B744" s="217"/>
      <c r="C744" s="218"/>
      <c r="D744" s="219"/>
      <c r="F744" s="220"/>
      <c r="H744" s="221"/>
      <c r="I744" s="222"/>
      <c r="K744" s="223"/>
      <c r="L744" s="223"/>
      <c r="M744" s="224" t="str">
        <f t="shared" si="14"/>
        <v> </v>
      </c>
    </row>
    <row r="745" spans="1:13" s="214" customFormat="1" ht="15">
      <c r="A745" s="215"/>
      <c r="B745" s="217"/>
      <c r="C745" s="218"/>
      <c r="D745" s="219"/>
      <c r="F745" s="220"/>
      <c r="H745" s="221"/>
      <c r="I745" s="222"/>
      <c r="K745" s="223"/>
      <c r="L745" s="223"/>
      <c r="M745" s="224" t="str">
        <f t="shared" si="14"/>
        <v> </v>
      </c>
    </row>
    <row r="746" spans="1:13" s="214" customFormat="1" ht="15">
      <c r="A746" s="215"/>
      <c r="B746" s="217"/>
      <c r="C746" s="218"/>
      <c r="D746" s="219"/>
      <c r="F746" s="220"/>
      <c r="H746" s="221"/>
      <c r="I746" s="222"/>
      <c r="K746" s="223"/>
      <c r="L746" s="223"/>
      <c r="M746" s="224" t="str">
        <f t="shared" si="14"/>
        <v> </v>
      </c>
    </row>
    <row r="747" spans="1:13" s="214" customFormat="1" ht="15">
      <c r="A747" s="215"/>
      <c r="B747" s="217"/>
      <c r="C747" s="218"/>
      <c r="D747" s="219"/>
      <c r="F747" s="220"/>
      <c r="H747" s="221"/>
      <c r="I747" s="222"/>
      <c r="K747" s="223"/>
      <c r="L747" s="223"/>
      <c r="M747" s="224" t="str">
        <f t="shared" si="14"/>
        <v> </v>
      </c>
    </row>
    <row r="748" spans="1:13" s="214" customFormat="1" ht="15">
      <c r="A748" s="215"/>
      <c r="B748" s="217"/>
      <c r="C748" s="218"/>
      <c r="D748" s="219"/>
      <c r="F748" s="220"/>
      <c r="H748" s="221"/>
      <c r="I748" s="222"/>
      <c r="K748" s="223"/>
      <c r="L748" s="223"/>
      <c r="M748" s="224" t="str">
        <f t="shared" si="14"/>
        <v> </v>
      </c>
    </row>
    <row r="749" spans="1:13" s="214" customFormat="1" ht="15">
      <c r="A749" s="215"/>
      <c r="B749" s="217"/>
      <c r="C749" s="218"/>
      <c r="D749" s="219"/>
      <c r="F749" s="220"/>
      <c r="H749" s="221"/>
      <c r="I749" s="222"/>
      <c r="K749" s="223"/>
      <c r="L749" s="223"/>
      <c r="M749" s="224" t="str">
        <f aca="true" t="shared" si="15" ref="M749:M812">IF(AND(I749&gt;0,K749&gt;0),ROUND(I749*K749,0)," ")</f>
        <v> </v>
      </c>
    </row>
    <row r="750" spans="1:13" s="214" customFormat="1" ht="15">
      <c r="A750" s="215"/>
      <c r="B750" s="217"/>
      <c r="C750" s="218"/>
      <c r="D750" s="219"/>
      <c r="F750" s="220"/>
      <c r="H750" s="221"/>
      <c r="I750" s="222"/>
      <c r="K750" s="223"/>
      <c r="L750" s="223"/>
      <c r="M750" s="224" t="str">
        <f t="shared" si="15"/>
        <v> </v>
      </c>
    </row>
    <row r="751" spans="1:13" s="214" customFormat="1" ht="15">
      <c r="A751" s="215"/>
      <c r="B751" s="217"/>
      <c r="C751" s="218"/>
      <c r="D751" s="219"/>
      <c r="F751" s="220"/>
      <c r="H751" s="221"/>
      <c r="I751" s="222"/>
      <c r="K751" s="223"/>
      <c r="L751" s="223"/>
      <c r="M751" s="224" t="str">
        <f t="shared" si="15"/>
        <v> </v>
      </c>
    </row>
    <row r="752" spans="1:13" s="214" customFormat="1" ht="15">
      <c r="A752" s="215"/>
      <c r="B752" s="217"/>
      <c r="C752" s="218"/>
      <c r="D752" s="219"/>
      <c r="F752" s="220"/>
      <c r="H752" s="221"/>
      <c r="I752" s="222"/>
      <c r="K752" s="223"/>
      <c r="L752" s="223"/>
      <c r="M752" s="224" t="str">
        <f t="shared" si="15"/>
        <v> </v>
      </c>
    </row>
    <row r="753" spans="1:13" s="214" customFormat="1" ht="15">
      <c r="A753" s="215"/>
      <c r="B753" s="217"/>
      <c r="C753" s="218"/>
      <c r="D753" s="219"/>
      <c r="F753" s="220"/>
      <c r="H753" s="221"/>
      <c r="I753" s="222"/>
      <c r="K753" s="223"/>
      <c r="L753" s="223"/>
      <c r="M753" s="224" t="str">
        <f t="shared" si="15"/>
        <v> </v>
      </c>
    </row>
    <row r="754" spans="1:13" s="214" customFormat="1" ht="15">
      <c r="A754" s="215"/>
      <c r="B754" s="217"/>
      <c r="C754" s="218"/>
      <c r="D754" s="219"/>
      <c r="F754" s="220"/>
      <c r="H754" s="221"/>
      <c r="I754" s="222"/>
      <c r="K754" s="223"/>
      <c r="L754" s="223"/>
      <c r="M754" s="224" t="str">
        <f t="shared" si="15"/>
        <v> </v>
      </c>
    </row>
    <row r="755" spans="1:13" s="214" customFormat="1" ht="15">
      <c r="A755" s="215"/>
      <c r="B755" s="217"/>
      <c r="C755" s="218"/>
      <c r="D755" s="219"/>
      <c r="F755" s="220"/>
      <c r="H755" s="221"/>
      <c r="I755" s="222"/>
      <c r="K755" s="223"/>
      <c r="L755" s="223"/>
      <c r="M755" s="224" t="str">
        <f t="shared" si="15"/>
        <v> </v>
      </c>
    </row>
    <row r="756" spans="1:13" s="214" customFormat="1" ht="15">
      <c r="A756" s="215"/>
      <c r="B756" s="217"/>
      <c r="C756" s="218"/>
      <c r="D756" s="219"/>
      <c r="F756" s="220"/>
      <c r="H756" s="221"/>
      <c r="I756" s="222"/>
      <c r="K756" s="223"/>
      <c r="L756" s="223"/>
      <c r="M756" s="224" t="str">
        <f t="shared" si="15"/>
        <v> </v>
      </c>
    </row>
    <row r="757" spans="1:13" s="214" customFormat="1" ht="15">
      <c r="A757" s="215"/>
      <c r="B757" s="217"/>
      <c r="C757" s="218"/>
      <c r="D757" s="219"/>
      <c r="F757" s="220"/>
      <c r="H757" s="221"/>
      <c r="I757" s="222"/>
      <c r="K757" s="223"/>
      <c r="L757" s="223"/>
      <c r="M757" s="224" t="str">
        <f t="shared" si="15"/>
        <v> </v>
      </c>
    </row>
    <row r="758" spans="1:13" s="214" customFormat="1" ht="15">
      <c r="A758" s="215"/>
      <c r="B758" s="217"/>
      <c r="C758" s="218"/>
      <c r="D758" s="219"/>
      <c r="F758" s="220"/>
      <c r="H758" s="221"/>
      <c r="I758" s="222"/>
      <c r="K758" s="223"/>
      <c r="L758" s="223"/>
      <c r="M758" s="224" t="str">
        <f t="shared" si="15"/>
        <v> </v>
      </c>
    </row>
    <row r="759" spans="1:13" s="214" customFormat="1" ht="15">
      <c r="A759" s="215"/>
      <c r="B759" s="217"/>
      <c r="C759" s="218"/>
      <c r="D759" s="219"/>
      <c r="F759" s="220"/>
      <c r="H759" s="221"/>
      <c r="I759" s="222"/>
      <c r="K759" s="223"/>
      <c r="L759" s="223"/>
      <c r="M759" s="224" t="str">
        <f t="shared" si="15"/>
        <v> </v>
      </c>
    </row>
    <row r="760" spans="1:13" s="214" customFormat="1" ht="15">
      <c r="A760" s="215"/>
      <c r="B760" s="217"/>
      <c r="C760" s="218"/>
      <c r="D760" s="219"/>
      <c r="F760" s="220"/>
      <c r="H760" s="221"/>
      <c r="I760" s="222"/>
      <c r="K760" s="223"/>
      <c r="L760" s="223"/>
      <c r="M760" s="224" t="str">
        <f t="shared" si="15"/>
        <v> </v>
      </c>
    </row>
    <row r="761" spans="1:13" s="214" customFormat="1" ht="15">
      <c r="A761" s="215"/>
      <c r="B761" s="217"/>
      <c r="C761" s="218"/>
      <c r="D761" s="219"/>
      <c r="F761" s="220"/>
      <c r="H761" s="221"/>
      <c r="I761" s="222"/>
      <c r="K761" s="223"/>
      <c r="L761" s="223"/>
      <c r="M761" s="224" t="str">
        <f t="shared" si="15"/>
        <v> </v>
      </c>
    </row>
    <row r="762" spans="1:13" s="214" customFormat="1" ht="15">
      <c r="A762" s="215"/>
      <c r="B762" s="217"/>
      <c r="C762" s="218"/>
      <c r="D762" s="219"/>
      <c r="F762" s="220"/>
      <c r="H762" s="221"/>
      <c r="I762" s="222"/>
      <c r="K762" s="223"/>
      <c r="L762" s="223"/>
      <c r="M762" s="224" t="str">
        <f t="shared" si="15"/>
        <v> </v>
      </c>
    </row>
    <row r="763" spans="1:13" s="214" customFormat="1" ht="15">
      <c r="A763" s="215"/>
      <c r="B763" s="217"/>
      <c r="C763" s="218"/>
      <c r="D763" s="219"/>
      <c r="F763" s="220"/>
      <c r="H763" s="221"/>
      <c r="I763" s="222"/>
      <c r="K763" s="223"/>
      <c r="L763" s="223"/>
      <c r="M763" s="224" t="str">
        <f t="shared" si="15"/>
        <v> </v>
      </c>
    </row>
    <row r="764" spans="1:13" s="214" customFormat="1" ht="15">
      <c r="A764" s="215"/>
      <c r="B764" s="217"/>
      <c r="C764" s="218"/>
      <c r="D764" s="219"/>
      <c r="F764" s="220"/>
      <c r="H764" s="221"/>
      <c r="I764" s="222"/>
      <c r="K764" s="223"/>
      <c r="L764" s="223"/>
      <c r="M764" s="224" t="str">
        <f t="shared" si="15"/>
        <v> </v>
      </c>
    </row>
    <row r="765" spans="1:13" s="214" customFormat="1" ht="15">
      <c r="A765" s="215"/>
      <c r="B765" s="217"/>
      <c r="C765" s="218"/>
      <c r="D765" s="219"/>
      <c r="F765" s="220"/>
      <c r="H765" s="221"/>
      <c r="I765" s="222"/>
      <c r="K765" s="223"/>
      <c r="L765" s="223"/>
      <c r="M765" s="224" t="str">
        <f t="shared" si="15"/>
        <v> </v>
      </c>
    </row>
    <row r="766" spans="1:13" s="214" customFormat="1" ht="15">
      <c r="A766" s="215"/>
      <c r="B766" s="217"/>
      <c r="C766" s="218"/>
      <c r="D766" s="219"/>
      <c r="F766" s="220"/>
      <c r="H766" s="221"/>
      <c r="I766" s="222"/>
      <c r="K766" s="223"/>
      <c r="L766" s="223"/>
      <c r="M766" s="224" t="str">
        <f t="shared" si="15"/>
        <v> </v>
      </c>
    </row>
    <row r="767" spans="1:13" s="214" customFormat="1" ht="15">
      <c r="A767" s="215"/>
      <c r="B767" s="217"/>
      <c r="C767" s="218"/>
      <c r="D767" s="219"/>
      <c r="F767" s="220"/>
      <c r="H767" s="221"/>
      <c r="I767" s="222"/>
      <c r="K767" s="223"/>
      <c r="L767" s="223"/>
      <c r="M767" s="224" t="str">
        <f t="shared" si="15"/>
        <v> </v>
      </c>
    </row>
    <row r="768" spans="1:13" s="214" customFormat="1" ht="15">
      <c r="A768" s="215"/>
      <c r="B768" s="217"/>
      <c r="C768" s="218"/>
      <c r="D768" s="219"/>
      <c r="F768" s="220"/>
      <c r="H768" s="221"/>
      <c r="I768" s="222"/>
      <c r="K768" s="223"/>
      <c r="L768" s="223"/>
      <c r="M768" s="224" t="str">
        <f t="shared" si="15"/>
        <v> </v>
      </c>
    </row>
    <row r="769" spans="1:13" s="214" customFormat="1" ht="15">
      <c r="A769" s="215"/>
      <c r="B769" s="217"/>
      <c r="C769" s="218"/>
      <c r="D769" s="219"/>
      <c r="F769" s="220"/>
      <c r="H769" s="221"/>
      <c r="I769" s="222"/>
      <c r="K769" s="223"/>
      <c r="L769" s="223"/>
      <c r="M769" s="224" t="str">
        <f t="shared" si="15"/>
        <v> </v>
      </c>
    </row>
    <row r="770" spans="1:13" s="214" customFormat="1" ht="15">
      <c r="A770" s="215"/>
      <c r="B770" s="217"/>
      <c r="C770" s="218"/>
      <c r="D770" s="219"/>
      <c r="F770" s="220"/>
      <c r="H770" s="221"/>
      <c r="I770" s="222"/>
      <c r="K770" s="223"/>
      <c r="L770" s="223"/>
      <c r="M770" s="224" t="str">
        <f t="shared" si="15"/>
        <v> </v>
      </c>
    </row>
    <row r="771" spans="1:13" s="214" customFormat="1" ht="15">
      <c r="A771" s="215"/>
      <c r="B771" s="217"/>
      <c r="C771" s="218"/>
      <c r="D771" s="219"/>
      <c r="F771" s="220"/>
      <c r="H771" s="221"/>
      <c r="I771" s="222"/>
      <c r="K771" s="223"/>
      <c r="L771" s="223"/>
      <c r="M771" s="224" t="str">
        <f t="shared" si="15"/>
        <v> </v>
      </c>
    </row>
    <row r="772" spans="1:13" s="214" customFormat="1" ht="15">
      <c r="A772" s="215"/>
      <c r="B772" s="217"/>
      <c r="C772" s="218"/>
      <c r="D772" s="219"/>
      <c r="F772" s="220"/>
      <c r="H772" s="221"/>
      <c r="I772" s="222"/>
      <c r="K772" s="223"/>
      <c r="L772" s="223"/>
      <c r="M772" s="224" t="str">
        <f t="shared" si="15"/>
        <v> </v>
      </c>
    </row>
    <row r="773" spans="1:13" s="214" customFormat="1" ht="15">
      <c r="A773" s="215"/>
      <c r="B773" s="217"/>
      <c r="C773" s="218"/>
      <c r="D773" s="219"/>
      <c r="F773" s="220"/>
      <c r="H773" s="221"/>
      <c r="I773" s="222"/>
      <c r="K773" s="223"/>
      <c r="L773" s="223"/>
      <c r="M773" s="224" t="str">
        <f t="shared" si="15"/>
        <v> </v>
      </c>
    </row>
    <row r="774" spans="1:13" s="214" customFormat="1" ht="15">
      <c r="A774" s="215"/>
      <c r="B774" s="217"/>
      <c r="C774" s="218"/>
      <c r="D774" s="219"/>
      <c r="F774" s="220"/>
      <c r="H774" s="221"/>
      <c r="I774" s="222"/>
      <c r="K774" s="223"/>
      <c r="L774" s="223"/>
      <c r="M774" s="224" t="str">
        <f t="shared" si="15"/>
        <v> </v>
      </c>
    </row>
    <row r="775" spans="1:13" s="214" customFormat="1" ht="15">
      <c r="A775" s="215"/>
      <c r="B775" s="217"/>
      <c r="C775" s="218"/>
      <c r="D775" s="219"/>
      <c r="F775" s="220"/>
      <c r="H775" s="221"/>
      <c r="I775" s="222"/>
      <c r="K775" s="223"/>
      <c r="L775" s="223"/>
      <c r="M775" s="224" t="str">
        <f t="shared" si="15"/>
        <v> </v>
      </c>
    </row>
    <row r="776" spans="1:13" s="214" customFormat="1" ht="15">
      <c r="A776" s="215"/>
      <c r="B776" s="217"/>
      <c r="C776" s="218"/>
      <c r="D776" s="219"/>
      <c r="F776" s="220"/>
      <c r="H776" s="221"/>
      <c r="I776" s="222"/>
      <c r="K776" s="223"/>
      <c r="L776" s="223"/>
      <c r="M776" s="224" t="str">
        <f t="shared" si="15"/>
        <v> </v>
      </c>
    </row>
    <row r="777" spans="1:13" s="214" customFormat="1" ht="15">
      <c r="A777" s="215"/>
      <c r="B777" s="217"/>
      <c r="C777" s="218"/>
      <c r="D777" s="219"/>
      <c r="F777" s="220"/>
      <c r="H777" s="221"/>
      <c r="I777" s="222"/>
      <c r="K777" s="223"/>
      <c r="L777" s="223"/>
      <c r="M777" s="224" t="str">
        <f t="shared" si="15"/>
        <v> </v>
      </c>
    </row>
    <row r="778" spans="1:13" s="214" customFormat="1" ht="15">
      <c r="A778" s="215"/>
      <c r="B778" s="217"/>
      <c r="C778" s="218"/>
      <c r="D778" s="219"/>
      <c r="F778" s="220"/>
      <c r="H778" s="221"/>
      <c r="I778" s="222"/>
      <c r="K778" s="223"/>
      <c r="L778" s="223"/>
      <c r="M778" s="224" t="str">
        <f t="shared" si="15"/>
        <v> </v>
      </c>
    </row>
    <row r="779" spans="1:13" s="214" customFormat="1" ht="15">
      <c r="A779" s="215"/>
      <c r="B779" s="217"/>
      <c r="C779" s="218"/>
      <c r="D779" s="219"/>
      <c r="F779" s="220"/>
      <c r="H779" s="221"/>
      <c r="I779" s="222"/>
      <c r="K779" s="223"/>
      <c r="L779" s="223"/>
      <c r="M779" s="224" t="str">
        <f t="shared" si="15"/>
        <v> </v>
      </c>
    </row>
    <row r="780" spans="1:13" s="214" customFormat="1" ht="15">
      <c r="A780" s="215"/>
      <c r="B780" s="217"/>
      <c r="C780" s="218"/>
      <c r="D780" s="219"/>
      <c r="F780" s="220"/>
      <c r="H780" s="221"/>
      <c r="I780" s="222"/>
      <c r="K780" s="223"/>
      <c r="L780" s="223"/>
      <c r="M780" s="224" t="str">
        <f t="shared" si="15"/>
        <v> </v>
      </c>
    </row>
    <row r="781" spans="1:13" s="214" customFormat="1" ht="15">
      <c r="A781" s="215"/>
      <c r="B781" s="217"/>
      <c r="C781" s="218"/>
      <c r="D781" s="219"/>
      <c r="F781" s="220"/>
      <c r="H781" s="221"/>
      <c r="I781" s="222"/>
      <c r="K781" s="223"/>
      <c r="L781" s="223"/>
      <c r="M781" s="224" t="str">
        <f t="shared" si="15"/>
        <v> </v>
      </c>
    </row>
    <row r="782" spans="1:13" s="214" customFormat="1" ht="15">
      <c r="A782" s="215"/>
      <c r="B782" s="217"/>
      <c r="C782" s="218"/>
      <c r="D782" s="219"/>
      <c r="F782" s="220"/>
      <c r="H782" s="221"/>
      <c r="I782" s="222"/>
      <c r="K782" s="223"/>
      <c r="L782" s="223"/>
      <c r="M782" s="224" t="str">
        <f t="shared" si="15"/>
        <v> </v>
      </c>
    </row>
    <row r="783" spans="1:13" s="214" customFormat="1" ht="15">
      <c r="A783" s="215"/>
      <c r="B783" s="217"/>
      <c r="C783" s="218"/>
      <c r="D783" s="219"/>
      <c r="F783" s="220"/>
      <c r="H783" s="221"/>
      <c r="I783" s="222"/>
      <c r="K783" s="223"/>
      <c r="L783" s="223"/>
      <c r="M783" s="224" t="str">
        <f t="shared" si="15"/>
        <v> </v>
      </c>
    </row>
    <row r="784" spans="1:13" s="214" customFormat="1" ht="15">
      <c r="A784" s="215"/>
      <c r="B784" s="217"/>
      <c r="C784" s="218"/>
      <c r="D784" s="219"/>
      <c r="F784" s="220"/>
      <c r="H784" s="221"/>
      <c r="I784" s="222"/>
      <c r="K784" s="223"/>
      <c r="L784" s="223"/>
      <c r="M784" s="224" t="str">
        <f t="shared" si="15"/>
        <v> </v>
      </c>
    </row>
    <row r="785" spans="1:13" s="214" customFormat="1" ht="15">
      <c r="A785" s="215"/>
      <c r="B785" s="217"/>
      <c r="C785" s="218"/>
      <c r="D785" s="219"/>
      <c r="F785" s="220"/>
      <c r="H785" s="221"/>
      <c r="I785" s="222"/>
      <c r="K785" s="223"/>
      <c r="L785" s="223"/>
      <c r="M785" s="224" t="str">
        <f t="shared" si="15"/>
        <v> </v>
      </c>
    </row>
    <row r="786" spans="1:13" s="214" customFormat="1" ht="15">
      <c r="A786" s="215"/>
      <c r="B786" s="217"/>
      <c r="C786" s="218"/>
      <c r="D786" s="219"/>
      <c r="F786" s="220"/>
      <c r="H786" s="221"/>
      <c r="I786" s="222"/>
      <c r="K786" s="223"/>
      <c r="L786" s="223"/>
      <c r="M786" s="224" t="str">
        <f t="shared" si="15"/>
        <v> </v>
      </c>
    </row>
    <row r="787" spans="1:13" s="214" customFormat="1" ht="15">
      <c r="A787" s="215"/>
      <c r="B787" s="217"/>
      <c r="C787" s="218"/>
      <c r="D787" s="219"/>
      <c r="F787" s="220"/>
      <c r="H787" s="221"/>
      <c r="I787" s="222"/>
      <c r="K787" s="223"/>
      <c r="L787" s="223"/>
      <c r="M787" s="224" t="str">
        <f t="shared" si="15"/>
        <v> </v>
      </c>
    </row>
    <row r="788" spans="1:13" s="214" customFormat="1" ht="15">
      <c r="A788" s="215"/>
      <c r="B788" s="217"/>
      <c r="C788" s="218"/>
      <c r="D788" s="219"/>
      <c r="F788" s="220"/>
      <c r="H788" s="221"/>
      <c r="I788" s="222"/>
      <c r="K788" s="223"/>
      <c r="L788" s="223"/>
      <c r="M788" s="224" t="str">
        <f t="shared" si="15"/>
        <v> </v>
      </c>
    </row>
    <row r="789" spans="1:13" s="214" customFormat="1" ht="15">
      <c r="A789" s="215"/>
      <c r="B789" s="217"/>
      <c r="C789" s="218"/>
      <c r="D789" s="219"/>
      <c r="F789" s="220"/>
      <c r="H789" s="221"/>
      <c r="I789" s="222"/>
      <c r="K789" s="223"/>
      <c r="L789" s="223"/>
      <c r="M789" s="224" t="str">
        <f t="shared" si="15"/>
        <v> </v>
      </c>
    </row>
    <row r="790" spans="1:13" s="214" customFormat="1" ht="15">
      <c r="A790" s="215"/>
      <c r="B790" s="217"/>
      <c r="C790" s="218"/>
      <c r="D790" s="219"/>
      <c r="F790" s="220"/>
      <c r="H790" s="221"/>
      <c r="I790" s="222"/>
      <c r="K790" s="223"/>
      <c r="L790" s="223"/>
      <c r="M790" s="224" t="str">
        <f t="shared" si="15"/>
        <v> </v>
      </c>
    </row>
    <row r="791" spans="1:13" s="214" customFormat="1" ht="15">
      <c r="A791" s="215"/>
      <c r="B791" s="217"/>
      <c r="C791" s="218"/>
      <c r="D791" s="219"/>
      <c r="F791" s="220"/>
      <c r="H791" s="221"/>
      <c r="I791" s="222"/>
      <c r="K791" s="223"/>
      <c r="L791" s="223"/>
      <c r="M791" s="224" t="str">
        <f t="shared" si="15"/>
        <v> </v>
      </c>
    </row>
    <row r="792" spans="1:13" s="214" customFormat="1" ht="15">
      <c r="A792" s="215"/>
      <c r="B792" s="217"/>
      <c r="C792" s="218"/>
      <c r="D792" s="219"/>
      <c r="F792" s="220"/>
      <c r="H792" s="221"/>
      <c r="I792" s="222"/>
      <c r="K792" s="223"/>
      <c r="L792" s="223"/>
      <c r="M792" s="224" t="str">
        <f t="shared" si="15"/>
        <v> </v>
      </c>
    </row>
    <row r="793" spans="1:13" s="214" customFormat="1" ht="15">
      <c r="A793" s="215"/>
      <c r="B793" s="217"/>
      <c r="C793" s="218"/>
      <c r="D793" s="219"/>
      <c r="F793" s="220"/>
      <c r="H793" s="221"/>
      <c r="I793" s="222"/>
      <c r="K793" s="223"/>
      <c r="L793" s="223"/>
      <c r="M793" s="224" t="str">
        <f t="shared" si="15"/>
        <v> </v>
      </c>
    </row>
    <row r="794" spans="1:13" s="214" customFormat="1" ht="15">
      <c r="A794" s="215"/>
      <c r="B794" s="217"/>
      <c r="C794" s="218"/>
      <c r="D794" s="219"/>
      <c r="F794" s="220"/>
      <c r="H794" s="221"/>
      <c r="I794" s="222"/>
      <c r="K794" s="223"/>
      <c r="L794" s="223"/>
      <c r="M794" s="224" t="str">
        <f t="shared" si="15"/>
        <v> </v>
      </c>
    </row>
    <row r="795" spans="1:13" s="214" customFormat="1" ht="15">
      <c r="A795" s="215"/>
      <c r="B795" s="217"/>
      <c r="C795" s="218"/>
      <c r="D795" s="219"/>
      <c r="F795" s="220"/>
      <c r="H795" s="221"/>
      <c r="I795" s="222"/>
      <c r="K795" s="223"/>
      <c r="L795" s="223"/>
      <c r="M795" s="224" t="str">
        <f t="shared" si="15"/>
        <v> </v>
      </c>
    </row>
    <row r="796" spans="1:13" s="214" customFormat="1" ht="15">
      <c r="A796" s="215"/>
      <c r="B796" s="217"/>
      <c r="C796" s="218"/>
      <c r="D796" s="219"/>
      <c r="F796" s="220"/>
      <c r="H796" s="221"/>
      <c r="I796" s="222"/>
      <c r="K796" s="223"/>
      <c r="L796" s="223"/>
      <c r="M796" s="224" t="str">
        <f t="shared" si="15"/>
        <v> </v>
      </c>
    </row>
    <row r="797" spans="1:13" s="214" customFormat="1" ht="15">
      <c r="A797" s="215"/>
      <c r="B797" s="217"/>
      <c r="C797" s="218"/>
      <c r="D797" s="219"/>
      <c r="F797" s="220"/>
      <c r="H797" s="221"/>
      <c r="I797" s="222"/>
      <c r="K797" s="223"/>
      <c r="L797" s="223"/>
      <c r="M797" s="224" t="str">
        <f t="shared" si="15"/>
        <v> </v>
      </c>
    </row>
    <row r="798" spans="1:13" s="214" customFormat="1" ht="15">
      <c r="A798" s="215"/>
      <c r="B798" s="217"/>
      <c r="C798" s="218"/>
      <c r="D798" s="219"/>
      <c r="F798" s="220"/>
      <c r="H798" s="221"/>
      <c r="I798" s="222"/>
      <c r="K798" s="223"/>
      <c r="L798" s="223"/>
      <c r="M798" s="224" t="str">
        <f t="shared" si="15"/>
        <v> </v>
      </c>
    </row>
    <row r="799" spans="1:13" s="214" customFormat="1" ht="15">
      <c r="A799" s="215"/>
      <c r="B799" s="217"/>
      <c r="C799" s="218"/>
      <c r="D799" s="219"/>
      <c r="F799" s="220"/>
      <c r="H799" s="221"/>
      <c r="I799" s="222"/>
      <c r="K799" s="223"/>
      <c r="L799" s="223"/>
      <c r="M799" s="224" t="str">
        <f t="shared" si="15"/>
        <v> </v>
      </c>
    </row>
    <row r="800" spans="1:13" s="214" customFormat="1" ht="15">
      <c r="A800" s="215"/>
      <c r="B800" s="217"/>
      <c r="C800" s="218"/>
      <c r="D800" s="219"/>
      <c r="F800" s="220"/>
      <c r="H800" s="221"/>
      <c r="I800" s="222"/>
      <c r="K800" s="223"/>
      <c r="L800" s="223"/>
      <c r="M800" s="224" t="str">
        <f t="shared" si="15"/>
        <v> </v>
      </c>
    </row>
    <row r="801" spans="1:13" s="214" customFormat="1" ht="15">
      <c r="A801" s="215"/>
      <c r="B801" s="217"/>
      <c r="C801" s="218"/>
      <c r="D801" s="219"/>
      <c r="F801" s="220"/>
      <c r="H801" s="221"/>
      <c r="I801" s="222"/>
      <c r="K801" s="223"/>
      <c r="L801" s="223"/>
      <c r="M801" s="224" t="str">
        <f t="shared" si="15"/>
        <v> </v>
      </c>
    </row>
    <row r="802" spans="1:13" s="214" customFormat="1" ht="15">
      <c r="A802" s="215"/>
      <c r="B802" s="217"/>
      <c r="C802" s="218"/>
      <c r="D802" s="219"/>
      <c r="F802" s="220"/>
      <c r="H802" s="221"/>
      <c r="I802" s="222"/>
      <c r="K802" s="223"/>
      <c r="L802" s="223"/>
      <c r="M802" s="224" t="str">
        <f t="shared" si="15"/>
        <v> </v>
      </c>
    </row>
    <row r="803" spans="1:13" s="214" customFormat="1" ht="15">
      <c r="A803" s="215"/>
      <c r="B803" s="217"/>
      <c r="C803" s="218"/>
      <c r="D803" s="219"/>
      <c r="F803" s="220"/>
      <c r="H803" s="221"/>
      <c r="I803" s="222"/>
      <c r="K803" s="223"/>
      <c r="L803" s="223"/>
      <c r="M803" s="224" t="str">
        <f t="shared" si="15"/>
        <v> </v>
      </c>
    </row>
    <row r="804" spans="1:13" s="214" customFormat="1" ht="15">
      <c r="A804" s="215"/>
      <c r="B804" s="217"/>
      <c r="C804" s="218"/>
      <c r="D804" s="219"/>
      <c r="F804" s="220"/>
      <c r="H804" s="221"/>
      <c r="I804" s="222"/>
      <c r="K804" s="223"/>
      <c r="L804" s="223"/>
      <c r="M804" s="224" t="str">
        <f t="shared" si="15"/>
        <v> </v>
      </c>
    </row>
    <row r="805" spans="1:13" s="214" customFormat="1" ht="15">
      <c r="A805" s="215"/>
      <c r="B805" s="217"/>
      <c r="C805" s="218"/>
      <c r="D805" s="219"/>
      <c r="F805" s="220"/>
      <c r="H805" s="221"/>
      <c r="I805" s="222"/>
      <c r="K805" s="223"/>
      <c r="L805" s="223"/>
      <c r="M805" s="224" t="str">
        <f t="shared" si="15"/>
        <v> </v>
      </c>
    </row>
    <row r="806" spans="1:13" s="214" customFormat="1" ht="15">
      <c r="A806" s="215"/>
      <c r="B806" s="217"/>
      <c r="C806" s="218"/>
      <c r="D806" s="219"/>
      <c r="F806" s="220"/>
      <c r="H806" s="221"/>
      <c r="I806" s="222"/>
      <c r="K806" s="223"/>
      <c r="L806" s="223"/>
      <c r="M806" s="224" t="str">
        <f t="shared" si="15"/>
        <v> </v>
      </c>
    </row>
    <row r="807" spans="1:13" s="214" customFormat="1" ht="15">
      <c r="A807" s="215"/>
      <c r="B807" s="217"/>
      <c r="C807" s="218"/>
      <c r="D807" s="219"/>
      <c r="F807" s="220"/>
      <c r="H807" s="221"/>
      <c r="I807" s="222"/>
      <c r="K807" s="223"/>
      <c r="L807" s="223"/>
      <c r="M807" s="224" t="str">
        <f t="shared" si="15"/>
        <v> </v>
      </c>
    </row>
    <row r="808" spans="1:13" s="214" customFormat="1" ht="15">
      <c r="A808" s="215"/>
      <c r="B808" s="217"/>
      <c r="C808" s="218"/>
      <c r="D808" s="219"/>
      <c r="F808" s="220"/>
      <c r="H808" s="221"/>
      <c r="I808" s="222"/>
      <c r="K808" s="223"/>
      <c r="L808" s="223"/>
      <c r="M808" s="224" t="str">
        <f t="shared" si="15"/>
        <v> </v>
      </c>
    </row>
    <row r="809" spans="1:13" s="214" customFormat="1" ht="15">
      <c r="A809" s="215"/>
      <c r="B809" s="217"/>
      <c r="C809" s="218"/>
      <c r="D809" s="219"/>
      <c r="F809" s="220"/>
      <c r="H809" s="221"/>
      <c r="I809" s="222"/>
      <c r="K809" s="223"/>
      <c r="L809" s="223"/>
      <c r="M809" s="224" t="str">
        <f t="shared" si="15"/>
        <v> </v>
      </c>
    </row>
    <row r="810" spans="1:13" s="214" customFormat="1" ht="15">
      <c r="A810" s="215"/>
      <c r="B810" s="217"/>
      <c r="C810" s="218"/>
      <c r="D810" s="219"/>
      <c r="F810" s="220"/>
      <c r="H810" s="221"/>
      <c r="I810" s="222"/>
      <c r="K810" s="223"/>
      <c r="L810" s="223"/>
      <c r="M810" s="224" t="str">
        <f t="shared" si="15"/>
        <v> </v>
      </c>
    </row>
    <row r="811" spans="1:13" s="214" customFormat="1" ht="15">
      <c r="A811" s="215"/>
      <c r="B811" s="217"/>
      <c r="C811" s="218"/>
      <c r="D811" s="219"/>
      <c r="F811" s="220"/>
      <c r="H811" s="221"/>
      <c r="I811" s="222"/>
      <c r="K811" s="223"/>
      <c r="L811" s="223"/>
      <c r="M811" s="224" t="str">
        <f t="shared" si="15"/>
        <v> </v>
      </c>
    </row>
    <row r="812" spans="1:13" s="214" customFormat="1" ht="15">
      <c r="A812" s="215"/>
      <c r="B812" s="217"/>
      <c r="C812" s="218"/>
      <c r="D812" s="219"/>
      <c r="F812" s="220"/>
      <c r="H812" s="221"/>
      <c r="I812" s="222"/>
      <c r="K812" s="223"/>
      <c r="L812" s="223"/>
      <c r="M812" s="224" t="str">
        <f t="shared" si="15"/>
        <v> </v>
      </c>
    </row>
    <row r="813" spans="1:13" s="214" customFormat="1" ht="15">
      <c r="A813" s="215"/>
      <c r="B813" s="217"/>
      <c r="C813" s="218"/>
      <c r="D813" s="219"/>
      <c r="F813" s="220"/>
      <c r="H813" s="221"/>
      <c r="I813" s="222"/>
      <c r="K813" s="223"/>
      <c r="L813" s="223"/>
      <c r="M813" s="224" t="str">
        <f aca="true" t="shared" si="16" ref="M813:M857">IF(AND(I813&gt;0,K813&gt;0),ROUND(I813*K813,0)," ")</f>
        <v> </v>
      </c>
    </row>
    <row r="814" spans="1:13" s="214" customFormat="1" ht="15">
      <c r="A814" s="215"/>
      <c r="B814" s="217"/>
      <c r="C814" s="218"/>
      <c r="D814" s="219"/>
      <c r="F814" s="220"/>
      <c r="H814" s="221"/>
      <c r="I814" s="222"/>
      <c r="K814" s="223"/>
      <c r="L814" s="223"/>
      <c r="M814" s="224" t="str">
        <f t="shared" si="16"/>
        <v> </v>
      </c>
    </row>
    <row r="815" spans="1:14" s="214" customFormat="1" ht="15">
      <c r="A815" s="215"/>
      <c r="B815" s="225"/>
      <c r="C815" s="218"/>
      <c r="D815" s="226"/>
      <c r="F815" s="220"/>
      <c r="G815" s="227"/>
      <c r="H815" s="228"/>
      <c r="I815" s="222"/>
      <c r="J815" s="227"/>
      <c r="K815" s="223"/>
      <c r="L815" s="229"/>
      <c r="M815" s="224" t="str">
        <f t="shared" si="16"/>
        <v> </v>
      </c>
      <c r="N815" s="227"/>
    </row>
    <row r="816" spans="1:14" s="214" customFormat="1" ht="15">
      <c r="A816" s="215"/>
      <c r="B816" s="225"/>
      <c r="C816" s="218"/>
      <c r="D816" s="226"/>
      <c r="F816" s="220"/>
      <c r="G816" s="227"/>
      <c r="H816" s="228"/>
      <c r="I816" s="222"/>
      <c r="J816" s="227"/>
      <c r="K816" s="223"/>
      <c r="L816" s="229"/>
      <c r="M816" s="224" t="str">
        <f t="shared" si="16"/>
        <v> </v>
      </c>
      <c r="N816" s="227"/>
    </row>
    <row r="817" spans="1:14" s="214" customFormat="1" ht="15">
      <c r="A817" s="215"/>
      <c r="B817" s="225"/>
      <c r="C817" s="218"/>
      <c r="D817" s="226"/>
      <c r="F817" s="220"/>
      <c r="G817" s="227"/>
      <c r="H817" s="228"/>
      <c r="I817" s="222"/>
      <c r="J817" s="227"/>
      <c r="K817" s="223"/>
      <c r="L817" s="229"/>
      <c r="M817" s="224" t="str">
        <f t="shared" si="16"/>
        <v> </v>
      </c>
      <c r="N817" s="227"/>
    </row>
    <row r="818" spans="1:14" s="214" customFormat="1" ht="15">
      <c r="A818" s="215"/>
      <c r="B818" s="225"/>
      <c r="C818" s="218"/>
      <c r="D818" s="226"/>
      <c r="F818" s="220"/>
      <c r="G818" s="227"/>
      <c r="H818" s="228"/>
      <c r="I818" s="222"/>
      <c r="J818" s="227"/>
      <c r="K818" s="223"/>
      <c r="L818" s="229"/>
      <c r="M818" s="224" t="str">
        <f t="shared" si="16"/>
        <v> </v>
      </c>
      <c r="N818" s="227"/>
    </row>
    <row r="819" spans="1:14" s="214" customFormat="1" ht="15">
      <c r="A819" s="215"/>
      <c r="B819" s="225"/>
      <c r="C819" s="218"/>
      <c r="D819" s="226"/>
      <c r="F819" s="220"/>
      <c r="G819" s="227"/>
      <c r="H819" s="228"/>
      <c r="I819" s="222"/>
      <c r="J819" s="227"/>
      <c r="K819" s="223"/>
      <c r="L819" s="229"/>
      <c r="M819" s="224" t="str">
        <f t="shared" si="16"/>
        <v> </v>
      </c>
      <c r="N819" s="227"/>
    </row>
    <row r="820" spans="1:14" s="214" customFormat="1" ht="15">
      <c r="A820" s="215"/>
      <c r="B820" s="225"/>
      <c r="C820" s="218"/>
      <c r="D820" s="226"/>
      <c r="F820" s="220"/>
      <c r="G820" s="227"/>
      <c r="H820" s="228"/>
      <c r="I820" s="222"/>
      <c r="J820" s="227"/>
      <c r="K820" s="223"/>
      <c r="L820" s="229"/>
      <c r="M820" s="224" t="str">
        <f t="shared" si="16"/>
        <v> </v>
      </c>
      <c r="N820" s="227"/>
    </row>
    <row r="821" spans="1:14" s="214" customFormat="1" ht="15">
      <c r="A821" s="215"/>
      <c r="B821" s="225"/>
      <c r="C821" s="218"/>
      <c r="D821" s="226"/>
      <c r="F821" s="220"/>
      <c r="G821" s="227"/>
      <c r="H821" s="228"/>
      <c r="I821" s="222"/>
      <c r="J821" s="227"/>
      <c r="K821" s="223"/>
      <c r="L821" s="229"/>
      <c r="M821" s="224" t="str">
        <f t="shared" si="16"/>
        <v> </v>
      </c>
      <c r="N821" s="227"/>
    </row>
    <row r="822" spans="1:14" s="214" customFormat="1" ht="15">
      <c r="A822" s="215"/>
      <c r="B822" s="225"/>
      <c r="C822" s="218"/>
      <c r="D822" s="226"/>
      <c r="F822" s="220"/>
      <c r="G822" s="227"/>
      <c r="H822" s="228"/>
      <c r="I822" s="222"/>
      <c r="J822" s="227"/>
      <c r="K822" s="223"/>
      <c r="L822" s="229"/>
      <c r="M822" s="224" t="str">
        <f t="shared" si="16"/>
        <v> </v>
      </c>
      <c r="N822" s="227"/>
    </row>
    <row r="823" spans="1:14" s="214" customFormat="1" ht="15">
      <c r="A823" s="215"/>
      <c r="B823" s="225"/>
      <c r="C823" s="218"/>
      <c r="D823" s="226"/>
      <c r="F823" s="220"/>
      <c r="G823" s="227"/>
      <c r="H823" s="228"/>
      <c r="I823" s="222"/>
      <c r="J823" s="227"/>
      <c r="K823" s="223"/>
      <c r="L823" s="229"/>
      <c r="M823" s="224" t="str">
        <f t="shared" si="16"/>
        <v> </v>
      </c>
      <c r="N823" s="227"/>
    </row>
    <row r="824" spans="1:14" s="214" customFormat="1" ht="15">
      <c r="A824" s="215"/>
      <c r="B824" s="225"/>
      <c r="C824" s="218"/>
      <c r="D824" s="226"/>
      <c r="F824" s="220"/>
      <c r="G824" s="227"/>
      <c r="H824" s="228"/>
      <c r="I824" s="222"/>
      <c r="J824" s="227"/>
      <c r="K824" s="223"/>
      <c r="L824" s="229"/>
      <c r="M824" s="224" t="str">
        <f t="shared" si="16"/>
        <v> </v>
      </c>
      <c r="N824" s="227"/>
    </row>
    <row r="825" spans="1:14" s="214" customFormat="1" ht="15">
      <c r="A825" s="215"/>
      <c r="B825" s="225"/>
      <c r="C825" s="218"/>
      <c r="D825" s="226"/>
      <c r="F825" s="220"/>
      <c r="G825" s="227"/>
      <c r="H825" s="228"/>
      <c r="I825" s="222"/>
      <c r="J825" s="227"/>
      <c r="K825" s="223"/>
      <c r="L825" s="229"/>
      <c r="M825" s="224" t="str">
        <f t="shared" si="16"/>
        <v> </v>
      </c>
      <c r="N825" s="227"/>
    </row>
    <row r="826" spans="1:14" s="214" customFormat="1" ht="15">
      <c r="A826" s="215"/>
      <c r="B826" s="225"/>
      <c r="C826" s="218"/>
      <c r="D826" s="226"/>
      <c r="F826" s="220"/>
      <c r="G826" s="227"/>
      <c r="H826" s="228"/>
      <c r="I826" s="222"/>
      <c r="J826" s="227"/>
      <c r="K826" s="223"/>
      <c r="L826" s="229"/>
      <c r="M826" s="224" t="str">
        <f t="shared" si="16"/>
        <v> </v>
      </c>
      <c r="N826" s="227"/>
    </row>
    <row r="827" spans="1:14" s="214" customFormat="1" ht="15">
      <c r="A827" s="215"/>
      <c r="B827" s="225"/>
      <c r="C827" s="218"/>
      <c r="D827" s="226"/>
      <c r="F827" s="220"/>
      <c r="G827" s="227"/>
      <c r="H827" s="228"/>
      <c r="I827" s="222"/>
      <c r="J827" s="227"/>
      <c r="K827" s="223"/>
      <c r="L827" s="229"/>
      <c r="M827" s="224" t="str">
        <f t="shared" si="16"/>
        <v> </v>
      </c>
      <c r="N827" s="227"/>
    </row>
    <row r="828" spans="1:14" s="214" customFormat="1" ht="15">
      <c r="A828" s="215"/>
      <c r="B828" s="225"/>
      <c r="C828" s="218"/>
      <c r="D828" s="226"/>
      <c r="F828" s="220"/>
      <c r="G828" s="227"/>
      <c r="H828" s="228"/>
      <c r="I828" s="222"/>
      <c r="J828" s="227"/>
      <c r="K828" s="223"/>
      <c r="L828" s="229"/>
      <c r="M828" s="224" t="str">
        <f t="shared" si="16"/>
        <v> </v>
      </c>
      <c r="N828" s="227"/>
    </row>
    <row r="829" spans="1:14" s="214" customFormat="1" ht="15">
      <c r="A829" s="215"/>
      <c r="B829" s="225"/>
      <c r="C829" s="218"/>
      <c r="D829" s="226"/>
      <c r="F829" s="220"/>
      <c r="G829" s="227"/>
      <c r="H829" s="228"/>
      <c r="I829" s="222"/>
      <c r="J829" s="227"/>
      <c r="K829" s="223"/>
      <c r="L829" s="229"/>
      <c r="M829" s="224" t="str">
        <f t="shared" si="16"/>
        <v> </v>
      </c>
      <c r="N829" s="227"/>
    </row>
    <row r="830" spans="1:14" s="214" customFormat="1" ht="15">
      <c r="A830" s="215"/>
      <c r="B830" s="225"/>
      <c r="C830" s="218"/>
      <c r="D830" s="226"/>
      <c r="F830" s="220"/>
      <c r="G830" s="227"/>
      <c r="H830" s="228"/>
      <c r="I830" s="222"/>
      <c r="J830" s="227"/>
      <c r="K830" s="223"/>
      <c r="L830" s="229"/>
      <c r="M830" s="224" t="str">
        <f t="shared" si="16"/>
        <v> </v>
      </c>
      <c r="N830" s="227"/>
    </row>
    <row r="831" spans="1:14" s="214" customFormat="1" ht="15">
      <c r="A831" s="215"/>
      <c r="B831" s="225"/>
      <c r="C831" s="218"/>
      <c r="D831" s="226"/>
      <c r="F831" s="220"/>
      <c r="G831" s="227"/>
      <c r="H831" s="228"/>
      <c r="I831" s="222"/>
      <c r="J831" s="227"/>
      <c r="K831" s="223"/>
      <c r="L831" s="229"/>
      <c r="M831" s="224" t="str">
        <f t="shared" si="16"/>
        <v> </v>
      </c>
      <c r="N831" s="227"/>
    </row>
    <row r="832" spans="1:14" s="214" customFormat="1" ht="15">
      <c r="A832" s="215"/>
      <c r="B832" s="225"/>
      <c r="C832" s="218"/>
      <c r="D832" s="226"/>
      <c r="F832" s="220"/>
      <c r="G832" s="227"/>
      <c r="H832" s="228"/>
      <c r="I832" s="222"/>
      <c r="J832" s="227"/>
      <c r="K832" s="223"/>
      <c r="L832" s="229"/>
      <c r="M832" s="224" t="str">
        <f t="shared" si="16"/>
        <v> </v>
      </c>
      <c r="N832" s="227"/>
    </row>
    <row r="833" spans="1:14" s="214" customFormat="1" ht="15">
      <c r="A833" s="215"/>
      <c r="B833" s="225"/>
      <c r="C833" s="218"/>
      <c r="D833" s="226"/>
      <c r="F833" s="220"/>
      <c r="G833" s="227"/>
      <c r="H833" s="228"/>
      <c r="I833" s="222"/>
      <c r="J833" s="227"/>
      <c r="K833" s="223"/>
      <c r="L833" s="229"/>
      <c r="M833" s="224" t="str">
        <f t="shared" si="16"/>
        <v> </v>
      </c>
      <c r="N833" s="227"/>
    </row>
    <row r="834" spans="1:14" s="214" customFormat="1" ht="15">
      <c r="A834" s="215"/>
      <c r="B834" s="225"/>
      <c r="C834" s="218"/>
      <c r="D834" s="226"/>
      <c r="F834" s="220"/>
      <c r="G834" s="227"/>
      <c r="H834" s="228"/>
      <c r="I834" s="222"/>
      <c r="J834" s="227"/>
      <c r="K834" s="223"/>
      <c r="L834" s="229"/>
      <c r="M834" s="224" t="str">
        <f t="shared" si="16"/>
        <v> </v>
      </c>
      <c r="N834" s="227"/>
    </row>
    <row r="835" spans="1:14" s="214" customFormat="1" ht="15">
      <c r="A835" s="215"/>
      <c r="B835" s="225"/>
      <c r="C835" s="218"/>
      <c r="D835" s="226"/>
      <c r="F835" s="220"/>
      <c r="G835" s="227"/>
      <c r="H835" s="228"/>
      <c r="I835" s="222"/>
      <c r="J835" s="227"/>
      <c r="K835" s="223"/>
      <c r="L835" s="229"/>
      <c r="M835" s="224" t="str">
        <f t="shared" si="16"/>
        <v> </v>
      </c>
      <c r="N835" s="227"/>
    </row>
    <row r="836" spans="1:14" s="214" customFormat="1" ht="15">
      <c r="A836" s="215"/>
      <c r="B836" s="225"/>
      <c r="C836" s="218"/>
      <c r="D836" s="226"/>
      <c r="F836" s="220"/>
      <c r="G836" s="227"/>
      <c r="H836" s="228"/>
      <c r="I836" s="222"/>
      <c r="J836" s="227"/>
      <c r="K836" s="223"/>
      <c r="L836" s="229"/>
      <c r="M836" s="224" t="str">
        <f t="shared" si="16"/>
        <v> </v>
      </c>
      <c r="N836" s="227"/>
    </row>
    <row r="837" spans="1:14" s="214" customFormat="1" ht="15">
      <c r="A837" s="215"/>
      <c r="B837" s="225"/>
      <c r="C837" s="218"/>
      <c r="D837" s="226"/>
      <c r="F837" s="220"/>
      <c r="G837" s="227"/>
      <c r="H837" s="228"/>
      <c r="I837" s="222"/>
      <c r="J837" s="227"/>
      <c r="K837" s="223"/>
      <c r="L837" s="229"/>
      <c r="M837" s="224" t="str">
        <f t="shared" si="16"/>
        <v> </v>
      </c>
      <c r="N837" s="227"/>
    </row>
    <row r="838" spans="1:14" s="214" customFormat="1" ht="15">
      <c r="A838" s="215"/>
      <c r="B838" s="225"/>
      <c r="C838" s="218"/>
      <c r="D838" s="226"/>
      <c r="F838" s="220"/>
      <c r="G838" s="227"/>
      <c r="H838" s="228"/>
      <c r="I838" s="222"/>
      <c r="J838" s="227"/>
      <c r="K838" s="223"/>
      <c r="L838" s="229"/>
      <c r="M838" s="224" t="str">
        <f t="shared" si="16"/>
        <v> </v>
      </c>
      <c r="N838" s="227"/>
    </row>
    <row r="839" spans="1:14" s="214" customFormat="1" ht="15">
      <c r="A839" s="215"/>
      <c r="B839" s="225"/>
      <c r="C839" s="218"/>
      <c r="D839" s="226"/>
      <c r="F839" s="220"/>
      <c r="G839" s="227"/>
      <c r="H839" s="228"/>
      <c r="I839" s="222"/>
      <c r="J839" s="227"/>
      <c r="K839" s="223"/>
      <c r="L839" s="229"/>
      <c r="M839" s="224" t="str">
        <f t="shared" si="16"/>
        <v> </v>
      </c>
      <c r="N839" s="227"/>
    </row>
    <row r="840" spans="1:14" s="214" customFormat="1" ht="15">
      <c r="A840" s="215"/>
      <c r="B840" s="225"/>
      <c r="C840" s="218"/>
      <c r="D840" s="226"/>
      <c r="F840" s="220"/>
      <c r="G840" s="227"/>
      <c r="H840" s="228"/>
      <c r="I840" s="222"/>
      <c r="J840" s="227"/>
      <c r="K840" s="223"/>
      <c r="L840" s="229"/>
      <c r="M840" s="224" t="str">
        <f t="shared" si="16"/>
        <v> </v>
      </c>
      <c r="N840" s="227"/>
    </row>
    <row r="841" spans="1:14" s="214" customFormat="1" ht="15">
      <c r="A841" s="215"/>
      <c r="B841" s="225"/>
      <c r="C841" s="218"/>
      <c r="D841" s="226"/>
      <c r="F841" s="220"/>
      <c r="G841" s="227"/>
      <c r="H841" s="228"/>
      <c r="I841" s="222"/>
      <c r="J841" s="227"/>
      <c r="K841" s="223"/>
      <c r="L841" s="229"/>
      <c r="M841" s="224" t="str">
        <f t="shared" si="16"/>
        <v> </v>
      </c>
      <c r="N841" s="227"/>
    </row>
    <row r="842" spans="1:14" s="214" customFormat="1" ht="15">
      <c r="A842" s="215"/>
      <c r="B842" s="225"/>
      <c r="C842" s="218"/>
      <c r="D842" s="226"/>
      <c r="F842" s="220"/>
      <c r="G842" s="227"/>
      <c r="H842" s="228"/>
      <c r="I842" s="222"/>
      <c r="J842" s="227"/>
      <c r="K842" s="223"/>
      <c r="L842" s="229"/>
      <c r="M842" s="224" t="str">
        <f t="shared" si="16"/>
        <v> </v>
      </c>
      <c r="N842" s="227"/>
    </row>
    <row r="843" spans="1:14" s="214" customFormat="1" ht="15">
      <c r="A843" s="215"/>
      <c r="B843" s="225"/>
      <c r="C843" s="218"/>
      <c r="D843" s="226"/>
      <c r="F843" s="220"/>
      <c r="G843" s="227"/>
      <c r="H843" s="228"/>
      <c r="I843" s="222"/>
      <c r="J843" s="227"/>
      <c r="K843" s="223"/>
      <c r="L843" s="229"/>
      <c r="M843" s="224" t="str">
        <f t="shared" si="16"/>
        <v> </v>
      </c>
      <c r="N843" s="227"/>
    </row>
    <row r="844" spans="1:14" s="214" customFormat="1" ht="15">
      <c r="A844" s="215"/>
      <c r="B844" s="225"/>
      <c r="C844" s="218"/>
      <c r="D844" s="226"/>
      <c r="F844" s="220"/>
      <c r="G844" s="227"/>
      <c r="H844" s="228"/>
      <c r="I844" s="222"/>
      <c r="J844" s="227"/>
      <c r="K844" s="223"/>
      <c r="L844" s="229"/>
      <c r="M844" s="224" t="str">
        <f t="shared" si="16"/>
        <v> </v>
      </c>
      <c r="N844" s="227"/>
    </row>
    <row r="845" spans="1:14" s="214" customFormat="1" ht="15">
      <c r="A845" s="215"/>
      <c r="B845" s="225"/>
      <c r="C845" s="218"/>
      <c r="D845" s="226"/>
      <c r="F845" s="220"/>
      <c r="G845" s="227"/>
      <c r="H845" s="228"/>
      <c r="I845" s="222"/>
      <c r="J845" s="227"/>
      <c r="K845" s="223"/>
      <c r="L845" s="229"/>
      <c r="M845" s="224" t="str">
        <f t="shared" si="16"/>
        <v> </v>
      </c>
      <c r="N845" s="227"/>
    </row>
    <row r="846" spans="1:14" s="214" customFormat="1" ht="15">
      <c r="A846" s="215"/>
      <c r="B846" s="225"/>
      <c r="C846" s="218"/>
      <c r="D846" s="226"/>
      <c r="F846" s="220"/>
      <c r="G846" s="227"/>
      <c r="H846" s="228"/>
      <c r="I846" s="222"/>
      <c r="J846" s="227"/>
      <c r="K846" s="223"/>
      <c r="L846" s="229"/>
      <c r="M846" s="224" t="str">
        <f t="shared" si="16"/>
        <v> </v>
      </c>
      <c r="N846" s="227"/>
    </row>
    <row r="847" spans="1:14" s="214" customFormat="1" ht="15">
      <c r="A847" s="215"/>
      <c r="B847" s="225"/>
      <c r="C847" s="218"/>
      <c r="D847" s="226"/>
      <c r="F847" s="220"/>
      <c r="G847" s="227"/>
      <c r="H847" s="228"/>
      <c r="I847" s="222"/>
      <c r="J847" s="227"/>
      <c r="K847" s="223"/>
      <c r="L847" s="229"/>
      <c r="M847" s="224" t="str">
        <f t="shared" si="16"/>
        <v> </v>
      </c>
      <c r="N847" s="227"/>
    </row>
    <row r="848" spans="1:14" s="214" customFormat="1" ht="15">
      <c r="A848" s="215"/>
      <c r="B848" s="225"/>
      <c r="C848" s="218"/>
      <c r="D848" s="226"/>
      <c r="F848" s="220"/>
      <c r="G848" s="227"/>
      <c r="H848" s="228"/>
      <c r="I848" s="222"/>
      <c r="J848" s="227"/>
      <c r="K848" s="223"/>
      <c r="L848" s="229"/>
      <c r="M848" s="224" t="str">
        <f t="shared" si="16"/>
        <v> </v>
      </c>
      <c r="N848" s="227"/>
    </row>
    <row r="849" spans="1:14" s="214" customFormat="1" ht="15">
      <c r="A849" s="215"/>
      <c r="B849" s="225"/>
      <c r="C849" s="218"/>
      <c r="D849" s="226"/>
      <c r="F849" s="220"/>
      <c r="G849" s="227"/>
      <c r="H849" s="228"/>
      <c r="I849" s="222"/>
      <c r="J849" s="227"/>
      <c r="K849" s="223"/>
      <c r="L849" s="229"/>
      <c r="M849" s="224" t="str">
        <f t="shared" si="16"/>
        <v> </v>
      </c>
      <c r="N849" s="227"/>
    </row>
    <row r="850" spans="1:14" s="214" customFormat="1" ht="15">
      <c r="A850" s="215"/>
      <c r="B850" s="225"/>
      <c r="C850" s="218"/>
      <c r="D850" s="226"/>
      <c r="F850" s="220"/>
      <c r="G850" s="227"/>
      <c r="H850" s="228"/>
      <c r="I850" s="222"/>
      <c r="J850" s="227"/>
      <c r="K850" s="223"/>
      <c r="L850" s="229"/>
      <c r="M850" s="224" t="str">
        <f t="shared" si="16"/>
        <v> </v>
      </c>
      <c r="N850" s="227"/>
    </row>
    <row r="851" spans="1:14" s="214" customFormat="1" ht="15">
      <c r="A851" s="215"/>
      <c r="B851" s="225"/>
      <c r="C851" s="218"/>
      <c r="D851" s="226"/>
      <c r="F851" s="220"/>
      <c r="G851" s="227"/>
      <c r="H851" s="228"/>
      <c r="I851" s="222"/>
      <c r="J851" s="227"/>
      <c r="K851" s="223"/>
      <c r="L851" s="229"/>
      <c r="M851" s="224" t="str">
        <f t="shared" si="16"/>
        <v> </v>
      </c>
      <c r="N851" s="227"/>
    </row>
    <row r="852" spans="1:14" s="214" customFormat="1" ht="15">
      <c r="A852" s="215"/>
      <c r="B852" s="225"/>
      <c r="C852" s="218"/>
      <c r="D852" s="226"/>
      <c r="F852" s="220"/>
      <c r="G852" s="227"/>
      <c r="H852" s="228"/>
      <c r="I852" s="222"/>
      <c r="J852" s="227"/>
      <c r="K852" s="223"/>
      <c r="L852" s="229"/>
      <c r="M852" s="224" t="str">
        <f t="shared" si="16"/>
        <v> </v>
      </c>
      <c r="N852" s="227"/>
    </row>
    <row r="853" spans="1:14" s="214" customFormat="1" ht="15">
      <c r="A853" s="215"/>
      <c r="B853" s="225"/>
      <c r="C853" s="218"/>
      <c r="D853" s="226"/>
      <c r="F853" s="220"/>
      <c r="G853" s="227"/>
      <c r="H853" s="228"/>
      <c r="I853" s="222"/>
      <c r="J853" s="227"/>
      <c r="K853" s="223"/>
      <c r="L853" s="229"/>
      <c r="M853" s="224" t="str">
        <f t="shared" si="16"/>
        <v> </v>
      </c>
      <c r="N853" s="227"/>
    </row>
    <row r="854" spans="1:14" s="214" customFormat="1" ht="15">
      <c r="A854" s="215"/>
      <c r="B854" s="225"/>
      <c r="C854" s="218"/>
      <c r="D854" s="226"/>
      <c r="F854" s="220"/>
      <c r="G854" s="227"/>
      <c r="H854" s="228"/>
      <c r="I854" s="222"/>
      <c r="J854" s="227"/>
      <c r="K854" s="223"/>
      <c r="L854" s="229"/>
      <c r="M854" s="224" t="str">
        <f t="shared" si="16"/>
        <v> </v>
      </c>
      <c r="N854" s="227"/>
    </row>
    <row r="855" spans="1:14" s="214" customFormat="1" ht="15">
      <c r="A855" s="215"/>
      <c r="B855" s="225"/>
      <c r="C855" s="218"/>
      <c r="D855" s="226"/>
      <c r="F855" s="220"/>
      <c r="G855" s="227"/>
      <c r="H855" s="228"/>
      <c r="I855" s="222"/>
      <c r="J855" s="227"/>
      <c r="K855" s="223"/>
      <c r="L855" s="229"/>
      <c r="M855" s="224" t="str">
        <f t="shared" si="16"/>
        <v> </v>
      </c>
      <c r="N855" s="227"/>
    </row>
    <row r="856" spans="1:14" s="214" customFormat="1" ht="15">
      <c r="A856" s="215"/>
      <c r="B856" s="225"/>
      <c r="C856" s="218"/>
      <c r="D856" s="226"/>
      <c r="F856" s="220"/>
      <c r="G856" s="227"/>
      <c r="H856" s="228"/>
      <c r="I856" s="222"/>
      <c r="J856" s="227"/>
      <c r="K856" s="223"/>
      <c r="L856" s="229"/>
      <c r="M856" s="224" t="str">
        <f t="shared" si="16"/>
        <v> </v>
      </c>
      <c r="N856" s="227"/>
    </row>
    <row r="857" spans="1:14" s="214" customFormat="1" ht="15">
      <c r="A857" s="215"/>
      <c r="B857" s="225"/>
      <c r="C857" s="218"/>
      <c r="D857" s="226"/>
      <c r="F857" s="220"/>
      <c r="G857" s="227"/>
      <c r="H857" s="228"/>
      <c r="I857" s="222"/>
      <c r="J857" s="227"/>
      <c r="K857" s="223"/>
      <c r="L857" s="229"/>
      <c r="M857" s="224" t="str">
        <f t="shared" si="16"/>
        <v> </v>
      </c>
      <c r="N857" s="227"/>
    </row>
    <row r="858" spans="1:14" s="214" customFormat="1" ht="15">
      <c r="A858" s="215"/>
      <c r="B858" s="225"/>
      <c r="C858" s="218"/>
      <c r="D858" s="226"/>
      <c r="F858" s="220"/>
      <c r="G858" s="227"/>
      <c r="H858" s="228"/>
      <c r="I858" s="222"/>
      <c r="J858" s="227"/>
      <c r="K858" s="223"/>
      <c r="L858" s="229"/>
      <c r="M858" s="224" t="str">
        <f>IF(AND(I858&gt;0,K858&gt;0),ROUND(I858*K858,0)," ")</f>
        <v> </v>
      </c>
      <c r="N858" s="227"/>
    </row>
    <row r="859" spans="1:15" s="214" customFormat="1" ht="15.75">
      <c r="A859" s="230"/>
      <c r="B859" s="231"/>
      <c r="C859" s="232"/>
      <c r="D859" s="233"/>
      <c r="E859" s="232"/>
      <c r="F859" s="232"/>
      <c r="G859" s="231"/>
      <c r="H859" s="231"/>
      <c r="I859" s="232"/>
      <c r="J859" s="231"/>
      <c r="K859" s="232"/>
      <c r="L859" s="231"/>
      <c r="M859" s="234" t="e">
        <f>SUM(#REF!)</f>
        <v>#REF!</v>
      </c>
      <c r="N859" s="231"/>
      <c r="O859" s="232"/>
    </row>
    <row r="860" spans="1:15" s="214" customFormat="1" ht="15.75">
      <c r="A860" s="230"/>
      <c r="B860" s="231"/>
      <c r="C860" s="232"/>
      <c r="D860" s="233"/>
      <c r="E860" s="232"/>
      <c r="F860" s="232"/>
      <c r="G860" s="231"/>
      <c r="H860" s="231"/>
      <c r="I860" s="232"/>
      <c r="J860" s="231"/>
      <c r="K860" s="232"/>
      <c r="L860" s="231"/>
      <c r="M860" s="232"/>
      <c r="N860" s="231"/>
      <c r="O860" s="232"/>
    </row>
    <row r="861" spans="1:15" s="214" customFormat="1" ht="15.75">
      <c r="A861" s="230"/>
      <c r="B861" s="231"/>
      <c r="C861" s="232"/>
      <c r="D861" s="233"/>
      <c r="E861" s="232"/>
      <c r="F861" s="232"/>
      <c r="G861" s="231"/>
      <c r="H861" s="231"/>
      <c r="I861" s="232"/>
      <c r="J861" s="231"/>
      <c r="K861" s="232"/>
      <c r="L861" s="231"/>
      <c r="M861" s="232"/>
      <c r="N861" s="231"/>
      <c r="O861" s="232"/>
    </row>
    <row r="862" spans="1:15" s="214" customFormat="1" ht="15.75">
      <c r="A862" s="230"/>
      <c r="B862" s="231"/>
      <c r="C862" s="232"/>
      <c r="D862" s="233"/>
      <c r="E862" s="232"/>
      <c r="F862" s="232"/>
      <c r="G862" s="231"/>
      <c r="H862" s="231"/>
      <c r="I862" s="232"/>
      <c r="J862" s="231"/>
      <c r="K862" s="232"/>
      <c r="L862" s="231"/>
      <c r="M862" s="232"/>
      <c r="N862" s="231"/>
      <c r="O862" s="232"/>
    </row>
    <row r="863" spans="1:15" s="214" customFormat="1" ht="15.75">
      <c r="A863" s="230"/>
      <c r="B863" s="231"/>
      <c r="C863" s="232"/>
      <c r="D863" s="233"/>
      <c r="E863" s="232"/>
      <c r="F863" s="232"/>
      <c r="G863" s="231"/>
      <c r="H863" s="231"/>
      <c r="I863" s="232"/>
      <c r="J863" s="231"/>
      <c r="K863" s="232"/>
      <c r="L863" s="231"/>
      <c r="M863" s="232"/>
      <c r="N863" s="231"/>
      <c r="O863" s="232"/>
    </row>
    <row r="864" spans="1:15" s="214" customFormat="1" ht="15.75">
      <c r="A864" s="230"/>
      <c r="B864" s="231"/>
      <c r="C864" s="232"/>
      <c r="D864" s="233"/>
      <c r="E864" s="232"/>
      <c r="F864" s="232"/>
      <c r="G864" s="231"/>
      <c r="H864" s="231"/>
      <c r="I864" s="232"/>
      <c r="J864" s="231"/>
      <c r="K864" s="232"/>
      <c r="L864" s="231"/>
      <c r="M864" s="232"/>
      <c r="N864" s="231"/>
      <c r="O864" s="232"/>
    </row>
    <row r="865" spans="1:15" s="214" customFormat="1" ht="15.75">
      <c r="A865" s="230"/>
      <c r="B865" s="231"/>
      <c r="C865" s="232"/>
      <c r="D865" s="233"/>
      <c r="E865" s="232"/>
      <c r="F865" s="232"/>
      <c r="G865" s="231"/>
      <c r="H865" s="231"/>
      <c r="I865" s="232"/>
      <c r="J865" s="231"/>
      <c r="K865" s="232"/>
      <c r="L865" s="231"/>
      <c r="M865" s="232"/>
      <c r="N865" s="231"/>
      <c r="O865" s="232"/>
    </row>
    <row r="866" spans="1:15" s="214" customFormat="1" ht="15.75">
      <c r="A866" s="230"/>
      <c r="B866" s="231"/>
      <c r="C866" s="232"/>
      <c r="D866" s="233"/>
      <c r="E866" s="232"/>
      <c r="F866" s="232"/>
      <c r="G866" s="231"/>
      <c r="H866" s="231"/>
      <c r="I866" s="232"/>
      <c r="J866" s="231"/>
      <c r="K866" s="232"/>
      <c r="L866" s="231"/>
      <c r="M866" s="232"/>
      <c r="N866" s="231"/>
      <c r="O866" s="232"/>
    </row>
    <row r="867" spans="1:15" s="214" customFormat="1" ht="15.75">
      <c r="A867" s="230"/>
      <c r="B867" s="231"/>
      <c r="C867" s="232"/>
      <c r="D867" s="233"/>
      <c r="E867" s="232"/>
      <c r="F867" s="232"/>
      <c r="G867" s="231"/>
      <c r="H867" s="231"/>
      <c r="I867" s="232"/>
      <c r="J867" s="231"/>
      <c r="K867" s="232"/>
      <c r="L867" s="231"/>
      <c r="M867" s="232"/>
      <c r="N867" s="231"/>
      <c r="O867" s="232"/>
    </row>
    <row r="868" spans="1:15" s="214" customFormat="1" ht="15.75">
      <c r="A868" s="230"/>
      <c r="B868" s="231"/>
      <c r="C868" s="232"/>
      <c r="D868" s="233"/>
      <c r="E868" s="232"/>
      <c r="F868" s="232"/>
      <c r="G868" s="231"/>
      <c r="H868" s="231"/>
      <c r="I868" s="232"/>
      <c r="J868" s="231"/>
      <c r="K868" s="232"/>
      <c r="L868" s="231"/>
      <c r="M868" s="232"/>
      <c r="N868" s="231"/>
      <c r="O868" s="232"/>
    </row>
    <row r="869" spans="1:15" s="214" customFormat="1" ht="15.75">
      <c r="A869" s="230"/>
      <c r="B869" s="231"/>
      <c r="C869" s="232"/>
      <c r="D869" s="233"/>
      <c r="E869" s="232"/>
      <c r="F869" s="232"/>
      <c r="G869" s="231"/>
      <c r="H869" s="231"/>
      <c r="I869" s="232"/>
      <c r="J869" s="231"/>
      <c r="K869" s="232"/>
      <c r="L869" s="231"/>
      <c r="M869" s="232"/>
      <c r="N869" s="231"/>
      <c r="O869" s="232"/>
    </row>
    <row r="870" spans="1:15" s="214" customFormat="1" ht="15.75">
      <c r="A870" s="230"/>
      <c r="B870" s="231"/>
      <c r="C870" s="232"/>
      <c r="D870" s="233"/>
      <c r="E870" s="232"/>
      <c r="F870" s="232"/>
      <c r="G870" s="231"/>
      <c r="H870" s="231"/>
      <c r="I870" s="232"/>
      <c r="J870" s="231"/>
      <c r="K870" s="232"/>
      <c r="L870" s="231"/>
      <c r="M870" s="232"/>
      <c r="N870" s="231"/>
      <c r="O870" s="232"/>
    </row>
    <row r="871" spans="1:15" s="214" customFormat="1" ht="15.75">
      <c r="A871" s="230"/>
      <c r="B871" s="231"/>
      <c r="C871" s="232"/>
      <c r="D871" s="233"/>
      <c r="E871" s="232"/>
      <c r="F871" s="232"/>
      <c r="G871" s="231"/>
      <c r="H871" s="231"/>
      <c r="I871" s="232"/>
      <c r="J871" s="231"/>
      <c r="K871" s="232"/>
      <c r="L871" s="231"/>
      <c r="M871" s="232"/>
      <c r="N871" s="231"/>
      <c r="O871" s="232"/>
    </row>
    <row r="872" spans="1:15" s="214" customFormat="1" ht="15.75">
      <c r="A872" s="230"/>
      <c r="B872" s="231"/>
      <c r="C872" s="232"/>
      <c r="D872" s="233"/>
      <c r="E872" s="232"/>
      <c r="F872" s="232"/>
      <c r="G872" s="231"/>
      <c r="H872" s="231"/>
      <c r="I872" s="232"/>
      <c r="J872" s="231"/>
      <c r="K872" s="232"/>
      <c r="L872" s="231"/>
      <c r="M872" s="232"/>
      <c r="N872" s="231"/>
      <c r="O872" s="232"/>
    </row>
    <row r="873" spans="1:15" s="214" customFormat="1" ht="15.75">
      <c r="A873" s="230"/>
      <c r="B873" s="231"/>
      <c r="C873" s="232"/>
      <c r="D873" s="233"/>
      <c r="E873" s="232"/>
      <c r="F873" s="232"/>
      <c r="G873" s="231"/>
      <c r="H873" s="231"/>
      <c r="I873" s="232"/>
      <c r="J873" s="231"/>
      <c r="K873" s="232"/>
      <c r="L873" s="231"/>
      <c r="M873" s="232"/>
      <c r="N873" s="231"/>
      <c r="O873" s="232"/>
    </row>
    <row r="874" spans="1:15" s="214" customFormat="1" ht="15.75">
      <c r="A874" s="230"/>
      <c r="B874" s="231"/>
      <c r="C874" s="232"/>
      <c r="D874" s="233"/>
      <c r="E874" s="232"/>
      <c r="F874" s="232"/>
      <c r="G874" s="231"/>
      <c r="H874" s="231"/>
      <c r="I874" s="232"/>
      <c r="J874" s="231"/>
      <c r="K874" s="232"/>
      <c r="L874" s="231"/>
      <c r="M874" s="232"/>
      <c r="N874" s="231"/>
      <c r="O874" s="232"/>
    </row>
    <row r="875" spans="1:15" s="214" customFormat="1" ht="15.75">
      <c r="A875" s="230"/>
      <c r="B875" s="231"/>
      <c r="C875" s="232"/>
      <c r="D875" s="233"/>
      <c r="E875" s="232"/>
      <c r="F875" s="232"/>
      <c r="G875" s="231"/>
      <c r="H875" s="231"/>
      <c r="I875" s="232"/>
      <c r="J875" s="231"/>
      <c r="K875" s="232"/>
      <c r="L875" s="231"/>
      <c r="M875" s="232"/>
      <c r="N875" s="231"/>
      <c r="O875" s="232"/>
    </row>
    <row r="876" spans="1:15" s="214" customFormat="1" ht="15.75">
      <c r="A876" s="230"/>
      <c r="B876" s="231"/>
      <c r="C876" s="232"/>
      <c r="D876" s="233"/>
      <c r="E876" s="232"/>
      <c r="F876" s="232"/>
      <c r="G876" s="231"/>
      <c r="H876" s="231"/>
      <c r="I876" s="232"/>
      <c r="J876" s="231"/>
      <c r="K876" s="232"/>
      <c r="L876" s="231"/>
      <c r="M876" s="232"/>
      <c r="N876" s="231"/>
      <c r="O876" s="232"/>
    </row>
    <row r="877" spans="1:15" s="214" customFormat="1" ht="15.75">
      <c r="A877" s="230"/>
      <c r="B877" s="231"/>
      <c r="C877" s="232"/>
      <c r="D877" s="233"/>
      <c r="E877" s="232"/>
      <c r="F877" s="232"/>
      <c r="G877" s="231"/>
      <c r="H877" s="231"/>
      <c r="I877" s="232"/>
      <c r="J877" s="231"/>
      <c r="K877" s="232"/>
      <c r="L877" s="231"/>
      <c r="M877" s="232"/>
      <c r="N877" s="231"/>
      <c r="O877" s="232"/>
    </row>
    <row r="878" spans="1:15" s="214" customFormat="1" ht="15.75">
      <c r="A878" s="230"/>
      <c r="B878" s="231"/>
      <c r="C878" s="232"/>
      <c r="D878" s="233"/>
      <c r="E878" s="232"/>
      <c r="F878" s="232"/>
      <c r="G878" s="231"/>
      <c r="H878" s="231"/>
      <c r="I878" s="232"/>
      <c r="J878" s="231"/>
      <c r="K878" s="232"/>
      <c r="L878" s="231"/>
      <c r="M878" s="232"/>
      <c r="N878" s="231"/>
      <c r="O878" s="232"/>
    </row>
    <row r="879" spans="1:15" s="214" customFormat="1" ht="15.75">
      <c r="A879" s="230"/>
      <c r="B879" s="231"/>
      <c r="C879" s="232"/>
      <c r="D879" s="233"/>
      <c r="E879" s="232"/>
      <c r="F879" s="232"/>
      <c r="G879" s="231"/>
      <c r="H879" s="231"/>
      <c r="I879" s="232"/>
      <c r="J879" s="231"/>
      <c r="K879" s="232"/>
      <c r="L879" s="231"/>
      <c r="M879" s="232"/>
      <c r="N879" s="231"/>
      <c r="O879" s="232"/>
    </row>
    <row r="880" spans="1:15" s="214" customFormat="1" ht="15.75">
      <c r="A880" s="230"/>
      <c r="B880" s="231"/>
      <c r="C880" s="232"/>
      <c r="D880" s="233"/>
      <c r="E880" s="232"/>
      <c r="F880" s="232"/>
      <c r="G880" s="231"/>
      <c r="H880" s="231"/>
      <c r="I880" s="232"/>
      <c r="J880" s="231"/>
      <c r="K880" s="232"/>
      <c r="L880" s="231"/>
      <c r="M880" s="232"/>
      <c r="N880" s="231"/>
      <c r="O880" s="232"/>
    </row>
    <row r="881" spans="1:15" s="214" customFormat="1" ht="15.75">
      <c r="A881" s="230"/>
      <c r="B881" s="231"/>
      <c r="C881" s="232"/>
      <c r="D881" s="233"/>
      <c r="E881" s="232"/>
      <c r="F881" s="232"/>
      <c r="G881" s="231"/>
      <c r="H881" s="231"/>
      <c r="I881" s="232"/>
      <c r="J881" s="231"/>
      <c r="K881" s="232"/>
      <c r="L881" s="231"/>
      <c r="M881" s="232"/>
      <c r="N881" s="231"/>
      <c r="O881" s="232"/>
    </row>
    <row r="882" spans="1:15" s="214" customFormat="1" ht="15.75">
      <c r="A882" s="230"/>
      <c r="B882" s="231"/>
      <c r="C882" s="232"/>
      <c r="D882" s="233"/>
      <c r="E882" s="232"/>
      <c r="F882" s="232"/>
      <c r="G882" s="231"/>
      <c r="H882" s="231"/>
      <c r="I882" s="232"/>
      <c r="J882" s="231"/>
      <c r="K882" s="232"/>
      <c r="L882" s="231"/>
      <c r="M882" s="232"/>
      <c r="N882" s="231"/>
      <c r="O882" s="232"/>
    </row>
    <row r="883" spans="1:15" s="214" customFormat="1" ht="15.75">
      <c r="A883" s="230"/>
      <c r="B883" s="231"/>
      <c r="C883" s="232"/>
      <c r="D883" s="233"/>
      <c r="E883" s="232"/>
      <c r="F883" s="232"/>
      <c r="G883" s="231"/>
      <c r="H883" s="231"/>
      <c r="I883" s="232"/>
      <c r="J883" s="231"/>
      <c r="K883" s="232"/>
      <c r="L883" s="231"/>
      <c r="M883" s="232"/>
      <c r="N883" s="231"/>
      <c r="O883" s="232"/>
    </row>
    <row r="884" spans="1:15" s="214" customFormat="1" ht="15.75">
      <c r="A884" s="230"/>
      <c r="B884" s="231"/>
      <c r="C884" s="232"/>
      <c r="D884" s="233"/>
      <c r="E884" s="232"/>
      <c r="F884" s="232"/>
      <c r="G884" s="231"/>
      <c r="H884" s="231"/>
      <c r="I884" s="232"/>
      <c r="J884" s="231"/>
      <c r="K884" s="232"/>
      <c r="L884" s="231"/>
      <c r="M884" s="232"/>
      <c r="N884" s="231"/>
      <c r="O884" s="232"/>
    </row>
    <row r="885" spans="1:15" s="214" customFormat="1" ht="15.75">
      <c r="A885" s="230"/>
      <c r="B885" s="231"/>
      <c r="C885" s="232"/>
      <c r="D885" s="233"/>
      <c r="E885" s="232"/>
      <c r="F885" s="232"/>
      <c r="G885" s="231"/>
      <c r="H885" s="231"/>
      <c r="I885" s="232"/>
      <c r="J885" s="231"/>
      <c r="K885" s="232"/>
      <c r="L885" s="231"/>
      <c r="M885" s="232"/>
      <c r="N885" s="231"/>
      <c r="O885" s="232"/>
    </row>
    <row r="886" spans="1:15" s="214" customFormat="1" ht="15.75">
      <c r="A886" s="230"/>
      <c r="B886" s="231"/>
      <c r="C886" s="232"/>
      <c r="D886" s="233"/>
      <c r="E886" s="232"/>
      <c r="F886" s="232"/>
      <c r="G886" s="231"/>
      <c r="H886" s="231"/>
      <c r="I886" s="232"/>
      <c r="J886" s="231"/>
      <c r="K886" s="232"/>
      <c r="L886" s="231"/>
      <c r="M886" s="232"/>
      <c r="N886" s="231"/>
      <c r="O886" s="232"/>
    </row>
    <row r="887" spans="1:15" s="214" customFormat="1" ht="15.75">
      <c r="A887" s="230"/>
      <c r="B887" s="231"/>
      <c r="C887" s="232"/>
      <c r="D887" s="233"/>
      <c r="E887" s="232"/>
      <c r="F887" s="232"/>
      <c r="G887" s="231"/>
      <c r="H887" s="231"/>
      <c r="I887" s="232"/>
      <c r="J887" s="231"/>
      <c r="K887" s="232"/>
      <c r="L887" s="231"/>
      <c r="M887" s="232"/>
      <c r="N887" s="231"/>
      <c r="O887" s="232"/>
    </row>
    <row r="888" spans="1:15" s="214" customFormat="1" ht="15.75">
      <c r="A888" s="230"/>
      <c r="B888" s="231"/>
      <c r="C888" s="232"/>
      <c r="D888" s="233"/>
      <c r="E888" s="232"/>
      <c r="F888" s="232"/>
      <c r="G888" s="231"/>
      <c r="H888" s="231"/>
      <c r="I888" s="232"/>
      <c r="J888" s="231"/>
      <c r="K888" s="232"/>
      <c r="L888" s="231"/>
      <c r="M888" s="232"/>
      <c r="N888" s="231"/>
      <c r="O888" s="232"/>
    </row>
    <row r="889" spans="1:14" s="232" customFormat="1" ht="15.75">
      <c r="A889" s="230"/>
      <c r="B889" s="231"/>
      <c r="D889" s="233"/>
      <c r="G889" s="231"/>
      <c r="H889" s="231"/>
      <c r="J889" s="231"/>
      <c r="L889" s="231"/>
      <c r="N889" s="231"/>
    </row>
    <row r="890" spans="1:14" s="232" customFormat="1" ht="15.75">
      <c r="A890" s="230"/>
      <c r="B890" s="231"/>
      <c r="D890" s="233"/>
      <c r="G890" s="231"/>
      <c r="H890" s="231"/>
      <c r="J890" s="231"/>
      <c r="L890" s="231"/>
      <c r="N890" s="231"/>
    </row>
    <row r="891" spans="1:14" s="232" customFormat="1" ht="15.75">
      <c r="A891" s="230"/>
      <c r="B891" s="231"/>
      <c r="D891" s="233"/>
      <c r="G891" s="231"/>
      <c r="H891" s="231"/>
      <c r="J891" s="231"/>
      <c r="L891" s="231"/>
      <c r="N891" s="231"/>
    </row>
    <row r="892" spans="1:14" s="232" customFormat="1" ht="15.75">
      <c r="A892" s="230"/>
      <c r="B892" s="231"/>
      <c r="D892" s="233"/>
      <c r="G892" s="231"/>
      <c r="H892" s="231"/>
      <c r="J892" s="231"/>
      <c r="L892" s="231"/>
      <c r="N892" s="231"/>
    </row>
    <row r="893" spans="1:14" s="232" customFormat="1" ht="15.75">
      <c r="A893" s="230"/>
      <c r="B893" s="231"/>
      <c r="D893" s="233"/>
      <c r="G893" s="231"/>
      <c r="H893" s="231"/>
      <c r="J893" s="231"/>
      <c r="L893" s="231"/>
      <c r="N893" s="231"/>
    </row>
    <row r="894" spans="1:14" s="232" customFormat="1" ht="15.75">
      <c r="A894" s="230"/>
      <c r="B894" s="231"/>
      <c r="D894" s="233"/>
      <c r="G894" s="231"/>
      <c r="H894" s="231"/>
      <c r="J894" s="231"/>
      <c r="L894" s="231"/>
      <c r="N894" s="231"/>
    </row>
    <row r="895" spans="1:14" s="232" customFormat="1" ht="15.75">
      <c r="A895" s="230"/>
      <c r="B895" s="231"/>
      <c r="D895" s="233"/>
      <c r="G895" s="231"/>
      <c r="H895" s="231"/>
      <c r="J895" s="231"/>
      <c r="L895" s="231"/>
      <c r="N895" s="231"/>
    </row>
    <row r="896" spans="1:14" s="232" customFormat="1" ht="15.75">
      <c r="A896" s="230"/>
      <c r="B896" s="231"/>
      <c r="D896" s="233"/>
      <c r="G896" s="231"/>
      <c r="H896" s="231"/>
      <c r="J896" s="231"/>
      <c r="L896" s="231"/>
      <c r="N896" s="231"/>
    </row>
    <row r="897" spans="1:14" s="232" customFormat="1" ht="15.75">
      <c r="A897" s="230"/>
      <c r="B897" s="231"/>
      <c r="D897" s="233"/>
      <c r="G897" s="231"/>
      <c r="H897" s="231"/>
      <c r="J897" s="231"/>
      <c r="L897" s="231"/>
      <c r="N897" s="231"/>
    </row>
    <row r="898" spans="1:14" s="232" customFormat="1" ht="15.75">
      <c r="A898" s="230"/>
      <c r="B898" s="231"/>
      <c r="D898" s="233"/>
      <c r="G898" s="231"/>
      <c r="H898" s="231"/>
      <c r="J898" s="231"/>
      <c r="L898" s="231"/>
      <c r="N898" s="231"/>
    </row>
    <row r="899" spans="1:14" s="232" customFormat="1" ht="15.75">
      <c r="A899" s="230"/>
      <c r="B899" s="231"/>
      <c r="D899" s="233"/>
      <c r="G899" s="231"/>
      <c r="H899" s="231"/>
      <c r="J899" s="231"/>
      <c r="L899" s="231"/>
      <c r="N899" s="231"/>
    </row>
    <row r="900" spans="1:14" s="232" customFormat="1" ht="15.75">
      <c r="A900" s="230"/>
      <c r="B900" s="231"/>
      <c r="D900" s="233"/>
      <c r="G900" s="231"/>
      <c r="H900" s="231"/>
      <c r="J900" s="231"/>
      <c r="L900" s="231"/>
      <c r="N900" s="231"/>
    </row>
    <row r="901" spans="1:14" s="232" customFormat="1" ht="15.75">
      <c r="A901" s="230"/>
      <c r="B901" s="231"/>
      <c r="D901" s="233"/>
      <c r="G901" s="231"/>
      <c r="H901" s="231"/>
      <c r="J901" s="231"/>
      <c r="L901" s="231"/>
      <c r="N901" s="231"/>
    </row>
    <row r="902" spans="1:14" s="232" customFormat="1" ht="15.75">
      <c r="A902" s="230"/>
      <c r="B902" s="231"/>
      <c r="D902" s="233"/>
      <c r="G902" s="231"/>
      <c r="H902" s="231"/>
      <c r="J902" s="231"/>
      <c r="L902" s="231"/>
      <c r="N902" s="231"/>
    </row>
    <row r="903" spans="1:14" s="232" customFormat="1" ht="15.75">
      <c r="A903" s="230"/>
      <c r="B903" s="231"/>
      <c r="D903" s="233"/>
      <c r="G903" s="231"/>
      <c r="H903" s="231"/>
      <c r="J903" s="231"/>
      <c r="L903" s="231"/>
      <c r="N903" s="231"/>
    </row>
    <row r="904" spans="1:14" s="232" customFormat="1" ht="15.75">
      <c r="A904" s="230"/>
      <c r="B904" s="231"/>
      <c r="D904" s="233"/>
      <c r="G904" s="231"/>
      <c r="H904" s="231"/>
      <c r="J904" s="231"/>
      <c r="L904" s="231"/>
      <c r="N904" s="231"/>
    </row>
    <row r="905" spans="1:14" s="232" customFormat="1" ht="15.75">
      <c r="A905" s="230"/>
      <c r="B905" s="231"/>
      <c r="D905" s="233"/>
      <c r="G905" s="231"/>
      <c r="H905" s="231"/>
      <c r="J905" s="231"/>
      <c r="L905" s="231"/>
      <c r="N905" s="231"/>
    </row>
    <row r="906" spans="1:14" s="232" customFormat="1" ht="15.75">
      <c r="A906" s="230"/>
      <c r="B906" s="231"/>
      <c r="D906" s="233"/>
      <c r="G906" s="231"/>
      <c r="H906" s="231"/>
      <c r="J906" s="231"/>
      <c r="L906" s="231"/>
      <c r="N906" s="231"/>
    </row>
    <row r="907" spans="1:14" s="232" customFormat="1" ht="15.75">
      <c r="A907" s="230"/>
      <c r="B907" s="231"/>
      <c r="D907" s="233"/>
      <c r="G907" s="231"/>
      <c r="H907" s="231"/>
      <c r="J907" s="231"/>
      <c r="L907" s="231"/>
      <c r="N907" s="231"/>
    </row>
    <row r="908" spans="1:14" s="232" customFormat="1" ht="15.75">
      <c r="A908" s="230"/>
      <c r="B908" s="231"/>
      <c r="D908" s="233"/>
      <c r="G908" s="231"/>
      <c r="H908" s="231"/>
      <c r="J908" s="231"/>
      <c r="L908" s="231"/>
      <c r="N908" s="231"/>
    </row>
    <row r="909" spans="1:14" s="232" customFormat="1" ht="15.75">
      <c r="A909" s="230"/>
      <c r="B909" s="231"/>
      <c r="D909" s="233"/>
      <c r="G909" s="231"/>
      <c r="H909" s="231"/>
      <c r="J909" s="231"/>
      <c r="L909" s="231"/>
      <c r="N909" s="231"/>
    </row>
    <row r="910" spans="1:14" s="232" customFormat="1" ht="15.75">
      <c r="A910" s="230"/>
      <c r="B910" s="231"/>
      <c r="D910" s="233"/>
      <c r="G910" s="231"/>
      <c r="H910" s="231"/>
      <c r="J910" s="231"/>
      <c r="L910" s="231"/>
      <c r="N910" s="231"/>
    </row>
    <row r="911" spans="1:14" s="232" customFormat="1" ht="15.75">
      <c r="A911" s="230"/>
      <c r="B911" s="231"/>
      <c r="D911" s="233"/>
      <c r="G911" s="231"/>
      <c r="H911" s="231"/>
      <c r="J911" s="231"/>
      <c r="L911" s="231"/>
      <c r="N911" s="231"/>
    </row>
    <row r="912" spans="1:14" s="232" customFormat="1" ht="15.75">
      <c r="A912" s="230"/>
      <c r="B912" s="231"/>
      <c r="D912" s="233"/>
      <c r="G912" s="231"/>
      <c r="H912" s="231"/>
      <c r="J912" s="231"/>
      <c r="L912" s="231"/>
      <c r="N912" s="231"/>
    </row>
    <row r="913" spans="1:14" s="232" customFormat="1" ht="15.75">
      <c r="A913" s="230"/>
      <c r="B913" s="231"/>
      <c r="D913" s="233"/>
      <c r="G913" s="231"/>
      <c r="H913" s="231"/>
      <c r="J913" s="231"/>
      <c r="L913" s="231"/>
      <c r="N913" s="231"/>
    </row>
    <row r="914" spans="1:14" s="232" customFormat="1" ht="15.75">
      <c r="A914" s="230"/>
      <c r="B914" s="231"/>
      <c r="D914" s="233"/>
      <c r="G914" s="231"/>
      <c r="H914" s="231"/>
      <c r="J914" s="231"/>
      <c r="L914" s="231"/>
      <c r="N914" s="231"/>
    </row>
    <row r="915" spans="1:14" s="232" customFormat="1" ht="15.75">
      <c r="A915" s="230"/>
      <c r="B915" s="231"/>
      <c r="D915" s="233"/>
      <c r="G915" s="231"/>
      <c r="H915" s="231"/>
      <c r="J915" s="231"/>
      <c r="L915" s="231"/>
      <c r="N915" s="231"/>
    </row>
    <row r="916" spans="1:14" s="232" customFormat="1" ht="15.75">
      <c r="A916" s="230"/>
      <c r="B916" s="231"/>
      <c r="D916" s="233"/>
      <c r="G916" s="231"/>
      <c r="H916" s="231"/>
      <c r="J916" s="231"/>
      <c r="L916" s="231"/>
      <c r="N916" s="231"/>
    </row>
    <row r="917" spans="1:14" s="232" customFormat="1" ht="15.75">
      <c r="A917" s="230"/>
      <c r="B917" s="231"/>
      <c r="D917" s="233"/>
      <c r="G917" s="231"/>
      <c r="H917" s="231"/>
      <c r="J917" s="231"/>
      <c r="L917" s="231"/>
      <c r="N917" s="231"/>
    </row>
    <row r="918" spans="1:14" s="232" customFormat="1" ht="15.75">
      <c r="A918" s="230"/>
      <c r="B918" s="231"/>
      <c r="D918" s="233"/>
      <c r="G918" s="231"/>
      <c r="H918" s="231"/>
      <c r="J918" s="231"/>
      <c r="L918" s="231"/>
      <c r="N918" s="231"/>
    </row>
    <row r="919" spans="1:14" s="232" customFormat="1" ht="15.75">
      <c r="A919" s="230"/>
      <c r="B919" s="231"/>
      <c r="D919" s="233"/>
      <c r="G919" s="231"/>
      <c r="H919" s="231"/>
      <c r="J919" s="231"/>
      <c r="L919" s="231"/>
      <c r="N919" s="231"/>
    </row>
    <row r="920" spans="1:14" s="232" customFormat="1" ht="15.75">
      <c r="A920" s="230"/>
      <c r="B920" s="231"/>
      <c r="D920" s="233"/>
      <c r="G920" s="231"/>
      <c r="H920" s="231"/>
      <c r="J920" s="231"/>
      <c r="L920" s="231"/>
      <c r="N920" s="231"/>
    </row>
    <row r="921" spans="1:14" s="232" customFormat="1" ht="15.75">
      <c r="A921" s="230"/>
      <c r="B921" s="231"/>
      <c r="D921" s="233"/>
      <c r="G921" s="231"/>
      <c r="H921" s="231"/>
      <c r="J921" s="231"/>
      <c r="L921" s="231"/>
      <c r="N921" s="231"/>
    </row>
    <row r="922" spans="1:14" s="232" customFormat="1" ht="15.75">
      <c r="A922" s="230"/>
      <c r="B922" s="231"/>
      <c r="D922" s="233"/>
      <c r="G922" s="231"/>
      <c r="H922" s="231"/>
      <c r="J922" s="231"/>
      <c r="L922" s="231"/>
      <c r="N922" s="231"/>
    </row>
    <row r="923" spans="1:14" s="232" customFormat="1" ht="15.75">
      <c r="A923" s="230"/>
      <c r="B923" s="231"/>
      <c r="D923" s="233"/>
      <c r="G923" s="231"/>
      <c r="H923" s="231"/>
      <c r="J923" s="231"/>
      <c r="L923" s="231"/>
      <c r="N923" s="231"/>
    </row>
    <row r="924" spans="1:14" s="232" customFormat="1" ht="15.75">
      <c r="A924" s="230"/>
      <c r="B924" s="231"/>
      <c r="D924" s="233"/>
      <c r="G924" s="231"/>
      <c r="H924" s="231"/>
      <c r="J924" s="231"/>
      <c r="L924" s="231"/>
      <c r="N924" s="231"/>
    </row>
    <row r="925" spans="1:14" s="232" customFormat="1" ht="15.75">
      <c r="A925" s="230"/>
      <c r="B925" s="231"/>
      <c r="D925" s="233"/>
      <c r="G925" s="231"/>
      <c r="H925" s="231"/>
      <c r="J925" s="231"/>
      <c r="L925" s="231"/>
      <c r="N925" s="231"/>
    </row>
    <row r="926" spans="1:14" s="232" customFormat="1" ht="15.75">
      <c r="A926" s="230"/>
      <c r="B926" s="231"/>
      <c r="D926" s="233"/>
      <c r="G926" s="231"/>
      <c r="H926" s="231"/>
      <c r="J926" s="231"/>
      <c r="L926" s="231"/>
      <c r="N926" s="231"/>
    </row>
    <row r="927" spans="1:14" s="232" customFormat="1" ht="15.75">
      <c r="A927" s="230"/>
      <c r="B927" s="231"/>
      <c r="D927" s="233"/>
      <c r="G927" s="231"/>
      <c r="H927" s="231"/>
      <c r="J927" s="231"/>
      <c r="L927" s="231"/>
      <c r="N927" s="231"/>
    </row>
    <row r="928" spans="1:14" s="232" customFormat="1" ht="15.75">
      <c r="A928" s="230"/>
      <c r="B928" s="231"/>
      <c r="D928" s="233"/>
      <c r="G928" s="231"/>
      <c r="H928" s="231"/>
      <c r="J928" s="231"/>
      <c r="L928" s="231"/>
      <c r="N928" s="231"/>
    </row>
    <row r="929" spans="1:14" s="232" customFormat="1" ht="15.75">
      <c r="A929" s="230"/>
      <c r="B929" s="231"/>
      <c r="D929" s="233"/>
      <c r="G929" s="231"/>
      <c r="H929" s="231"/>
      <c r="J929" s="231"/>
      <c r="L929" s="231"/>
      <c r="N929" s="231"/>
    </row>
    <row r="930" spans="1:14" s="232" customFormat="1" ht="15.75">
      <c r="A930" s="230"/>
      <c r="B930" s="231"/>
      <c r="D930" s="233"/>
      <c r="G930" s="231"/>
      <c r="H930" s="231"/>
      <c r="J930" s="231"/>
      <c r="L930" s="231"/>
      <c r="N930" s="231"/>
    </row>
    <row r="931" spans="1:14" s="232" customFormat="1" ht="15.75">
      <c r="A931" s="230"/>
      <c r="B931" s="231"/>
      <c r="D931" s="233"/>
      <c r="G931" s="231"/>
      <c r="H931" s="231"/>
      <c r="J931" s="231"/>
      <c r="L931" s="231"/>
      <c r="N931" s="231"/>
    </row>
    <row r="932" spans="1:14" s="232" customFormat="1" ht="15.75">
      <c r="A932" s="230"/>
      <c r="B932" s="231"/>
      <c r="D932" s="233"/>
      <c r="G932" s="231"/>
      <c r="H932" s="231"/>
      <c r="J932" s="231"/>
      <c r="L932" s="231"/>
      <c r="N932" s="231"/>
    </row>
    <row r="933" spans="1:14" s="232" customFormat="1" ht="15.75">
      <c r="A933" s="230"/>
      <c r="B933" s="231"/>
      <c r="D933" s="233"/>
      <c r="G933" s="231"/>
      <c r="H933" s="231"/>
      <c r="J933" s="231"/>
      <c r="L933" s="231"/>
      <c r="N933" s="231"/>
    </row>
    <row r="934" spans="1:14" s="232" customFormat="1" ht="15.75">
      <c r="A934" s="230"/>
      <c r="B934" s="231"/>
      <c r="D934" s="233"/>
      <c r="G934" s="231"/>
      <c r="H934" s="231"/>
      <c r="J934" s="231"/>
      <c r="L934" s="231"/>
      <c r="N934" s="231"/>
    </row>
    <row r="935" spans="1:14" s="232" customFormat="1" ht="15.75">
      <c r="A935" s="230"/>
      <c r="B935" s="231"/>
      <c r="D935" s="233"/>
      <c r="G935" s="231"/>
      <c r="H935" s="231"/>
      <c r="J935" s="231"/>
      <c r="L935" s="231"/>
      <c r="N935" s="231"/>
    </row>
    <row r="936" spans="1:14" s="232" customFormat="1" ht="15.75">
      <c r="A936" s="230"/>
      <c r="B936" s="231"/>
      <c r="D936" s="233"/>
      <c r="G936" s="231"/>
      <c r="H936" s="231"/>
      <c r="J936" s="231"/>
      <c r="L936" s="231"/>
      <c r="N936" s="231"/>
    </row>
    <row r="937" spans="1:14" s="232" customFormat="1" ht="15.75">
      <c r="A937" s="230"/>
      <c r="B937" s="231"/>
      <c r="D937" s="233"/>
      <c r="G937" s="231"/>
      <c r="H937" s="231"/>
      <c r="J937" s="231"/>
      <c r="L937" s="231"/>
      <c r="N937" s="231"/>
    </row>
    <row r="938" spans="1:14" s="232" customFormat="1" ht="15.75">
      <c r="A938" s="230"/>
      <c r="B938" s="231"/>
      <c r="D938" s="233"/>
      <c r="G938" s="231"/>
      <c r="H938" s="231"/>
      <c r="J938" s="231"/>
      <c r="L938" s="231"/>
      <c r="N938" s="231"/>
    </row>
    <row r="939" spans="1:14" s="232" customFormat="1" ht="15.75">
      <c r="A939" s="230"/>
      <c r="B939" s="231"/>
      <c r="D939" s="233"/>
      <c r="G939" s="231"/>
      <c r="H939" s="231"/>
      <c r="J939" s="231"/>
      <c r="L939" s="231"/>
      <c r="N939" s="231"/>
    </row>
    <row r="940" spans="1:14" s="232" customFormat="1" ht="15.75">
      <c r="A940" s="230"/>
      <c r="B940" s="231"/>
      <c r="D940" s="233"/>
      <c r="G940" s="231"/>
      <c r="H940" s="231"/>
      <c r="J940" s="231"/>
      <c r="L940" s="231"/>
      <c r="N940" s="231"/>
    </row>
    <row r="941" spans="1:14" s="232" customFormat="1" ht="15.75">
      <c r="A941" s="230"/>
      <c r="B941" s="231"/>
      <c r="D941" s="233"/>
      <c r="G941" s="231"/>
      <c r="H941" s="231"/>
      <c r="J941" s="231"/>
      <c r="L941" s="231"/>
      <c r="N941" s="231"/>
    </row>
    <row r="942" spans="1:14" s="232" customFormat="1" ht="15.75">
      <c r="A942" s="230"/>
      <c r="B942" s="231"/>
      <c r="D942" s="233"/>
      <c r="G942" s="231"/>
      <c r="H942" s="231"/>
      <c r="J942" s="231"/>
      <c r="L942" s="231"/>
      <c r="N942" s="231"/>
    </row>
    <row r="943" spans="1:14" s="232" customFormat="1" ht="15.75">
      <c r="A943" s="230"/>
      <c r="B943" s="231"/>
      <c r="D943" s="233"/>
      <c r="G943" s="231"/>
      <c r="H943" s="231"/>
      <c r="J943" s="231"/>
      <c r="L943" s="231"/>
      <c r="N943" s="231"/>
    </row>
    <row r="944" spans="1:14" s="232" customFormat="1" ht="15.75">
      <c r="A944" s="230"/>
      <c r="B944" s="231"/>
      <c r="D944" s="233"/>
      <c r="G944" s="231"/>
      <c r="H944" s="231"/>
      <c r="J944" s="231"/>
      <c r="L944" s="231"/>
      <c r="N944" s="231"/>
    </row>
    <row r="945" spans="1:14" s="232" customFormat="1" ht="15.75">
      <c r="A945" s="230"/>
      <c r="B945" s="231"/>
      <c r="D945" s="233"/>
      <c r="G945" s="231"/>
      <c r="H945" s="231"/>
      <c r="J945" s="231"/>
      <c r="L945" s="231"/>
      <c r="N945" s="231"/>
    </row>
    <row r="946" spans="1:14" s="232" customFormat="1" ht="15.75">
      <c r="A946" s="230"/>
      <c r="B946" s="231"/>
      <c r="D946" s="233"/>
      <c r="G946" s="231"/>
      <c r="H946" s="231"/>
      <c r="J946" s="231"/>
      <c r="L946" s="231"/>
      <c r="N946" s="231"/>
    </row>
    <row r="947" spans="1:14" s="232" customFormat="1" ht="15.75">
      <c r="A947" s="230"/>
      <c r="B947" s="231"/>
      <c r="D947" s="233"/>
      <c r="G947" s="231"/>
      <c r="H947" s="231"/>
      <c r="J947" s="231"/>
      <c r="L947" s="231"/>
      <c r="N947" s="231"/>
    </row>
    <row r="948" spans="1:14" s="232" customFormat="1" ht="15.75">
      <c r="A948" s="230"/>
      <c r="B948" s="231"/>
      <c r="D948" s="233"/>
      <c r="G948" s="231"/>
      <c r="H948" s="231"/>
      <c r="J948" s="231"/>
      <c r="L948" s="231"/>
      <c r="N948" s="231"/>
    </row>
    <row r="949" spans="1:14" s="232" customFormat="1" ht="15.75">
      <c r="A949" s="230"/>
      <c r="B949" s="231"/>
      <c r="D949" s="233"/>
      <c r="G949" s="231"/>
      <c r="H949" s="231"/>
      <c r="J949" s="231"/>
      <c r="L949" s="231"/>
      <c r="N949" s="231"/>
    </row>
    <row r="950" spans="1:14" s="232" customFormat="1" ht="15.75">
      <c r="A950" s="230"/>
      <c r="B950" s="231"/>
      <c r="D950" s="233"/>
      <c r="G950" s="231"/>
      <c r="H950" s="231"/>
      <c r="J950" s="231"/>
      <c r="L950" s="231"/>
      <c r="N950" s="231"/>
    </row>
    <row r="951" spans="1:14" s="232" customFormat="1" ht="15.75">
      <c r="A951" s="230"/>
      <c r="B951" s="231"/>
      <c r="D951" s="233"/>
      <c r="G951" s="231"/>
      <c r="H951" s="231"/>
      <c r="J951" s="231"/>
      <c r="L951" s="231"/>
      <c r="N951" s="231"/>
    </row>
    <row r="952" spans="1:14" s="232" customFormat="1" ht="15.75">
      <c r="A952" s="230"/>
      <c r="B952" s="231"/>
      <c r="D952" s="233"/>
      <c r="G952" s="231"/>
      <c r="H952" s="231"/>
      <c r="J952" s="231"/>
      <c r="L952" s="231"/>
      <c r="N952" s="231"/>
    </row>
    <row r="953" spans="1:14" s="232" customFormat="1" ht="15.75">
      <c r="A953" s="230"/>
      <c r="B953" s="231"/>
      <c r="D953" s="233"/>
      <c r="G953" s="231"/>
      <c r="H953" s="231"/>
      <c r="J953" s="231"/>
      <c r="L953" s="231"/>
      <c r="N953" s="231"/>
    </row>
    <row r="954" spans="1:14" s="232" customFormat="1" ht="15.75">
      <c r="A954" s="230"/>
      <c r="B954" s="231"/>
      <c r="D954" s="233"/>
      <c r="G954" s="231"/>
      <c r="H954" s="231"/>
      <c r="J954" s="231"/>
      <c r="L954" s="231"/>
      <c r="N954" s="231"/>
    </row>
    <row r="955" spans="1:14" s="232" customFormat="1" ht="15.75">
      <c r="A955" s="230"/>
      <c r="B955" s="231"/>
      <c r="D955" s="233"/>
      <c r="G955" s="231"/>
      <c r="H955" s="231"/>
      <c r="J955" s="231"/>
      <c r="L955" s="231"/>
      <c r="N955" s="231"/>
    </row>
    <row r="956" spans="1:14" s="232" customFormat="1" ht="15.75">
      <c r="A956" s="230"/>
      <c r="B956" s="231"/>
      <c r="D956" s="233"/>
      <c r="G956" s="231"/>
      <c r="H956" s="231"/>
      <c r="J956" s="231"/>
      <c r="L956" s="231"/>
      <c r="N956" s="231"/>
    </row>
    <row r="957" spans="1:14" s="232" customFormat="1" ht="15.75">
      <c r="A957" s="230"/>
      <c r="B957" s="231"/>
      <c r="D957" s="233"/>
      <c r="G957" s="231"/>
      <c r="H957" s="231"/>
      <c r="J957" s="231"/>
      <c r="L957" s="231"/>
      <c r="N957" s="231"/>
    </row>
    <row r="958" spans="1:14" s="232" customFormat="1" ht="15.75">
      <c r="A958" s="230"/>
      <c r="B958" s="231"/>
      <c r="D958" s="233"/>
      <c r="G958" s="231"/>
      <c r="H958" s="231"/>
      <c r="J958" s="231"/>
      <c r="L958" s="231"/>
      <c r="N958" s="231"/>
    </row>
    <row r="959" spans="1:14" s="232" customFormat="1" ht="15.75">
      <c r="A959" s="230"/>
      <c r="B959" s="231"/>
      <c r="D959" s="233"/>
      <c r="G959" s="231"/>
      <c r="H959" s="231"/>
      <c r="J959" s="231"/>
      <c r="L959" s="231"/>
      <c r="N959" s="231"/>
    </row>
    <row r="960" spans="1:14" s="232" customFormat="1" ht="15.75">
      <c r="A960" s="230"/>
      <c r="B960" s="231"/>
      <c r="D960" s="233"/>
      <c r="G960" s="231"/>
      <c r="H960" s="231"/>
      <c r="J960" s="231"/>
      <c r="L960" s="231"/>
      <c r="N960" s="231"/>
    </row>
    <row r="961" spans="1:14" s="232" customFormat="1" ht="15.75">
      <c r="A961" s="230"/>
      <c r="B961" s="231"/>
      <c r="D961" s="233"/>
      <c r="G961" s="231"/>
      <c r="H961" s="231"/>
      <c r="J961" s="231"/>
      <c r="L961" s="231"/>
      <c r="N961" s="231"/>
    </row>
    <row r="962" spans="1:14" s="232" customFormat="1" ht="15.75">
      <c r="A962" s="230"/>
      <c r="B962" s="231"/>
      <c r="D962" s="233"/>
      <c r="G962" s="231"/>
      <c r="H962" s="231"/>
      <c r="J962" s="231"/>
      <c r="L962" s="231"/>
      <c r="N962" s="231"/>
    </row>
    <row r="963" spans="1:14" s="232" customFormat="1" ht="15.75">
      <c r="A963" s="230"/>
      <c r="B963" s="231"/>
      <c r="D963" s="233"/>
      <c r="G963" s="231"/>
      <c r="H963" s="231"/>
      <c r="J963" s="231"/>
      <c r="L963" s="231"/>
      <c r="N963" s="231"/>
    </row>
    <row r="964" spans="1:14" s="232" customFormat="1" ht="15.75">
      <c r="A964" s="230"/>
      <c r="B964" s="231"/>
      <c r="D964" s="233"/>
      <c r="G964" s="231"/>
      <c r="H964" s="231"/>
      <c r="J964" s="231"/>
      <c r="L964" s="231"/>
      <c r="N964" s="231"/>
    </row>
    <row r="965" spans="1:14" s="232" customFormat="1" ht="15.75">
      <c r="A965" s="230"/>
      <c r="B965" s="231"/>
      <c r="D965" s="233"/>
      <c r="G965" s="231"/>
      <c r="H965" s="231"/>
      <c r="J965" s="231"/>
      <c r="L965" s="231"/>
      <c r="N965" s="231"/>
    </row>
    <row r="966" spans="1:14" s="232" customFormat="1" ht="15.75">
      <c r="A966" s="230"/>
      <c r="B966" s="231"/>
      <c r="D966" s="233"/>
      <c r="G966" s="231"/>
      <c r="H966" s="231"/>
      <c r="J966" s="231"/>
      <c r="L966" s="231"/>
      <c r="N966" s="231"/>
    </row>
    <row r="967" spans="1:14" s="232" customFormat="1" ht="15.75">
      <c r="A967" s="230"/>
      <c r="B967" s="231"/>
      <c r="D967" s="233"/>
      <c r="G967" s="231"/>
      <c r="H967" s="231"/>
      <c r="J967" s="231"/>
      <c r="L967" s="231"/>
      <c r="N967" s="231"/>
    </row>
    <row r="968" spans="1:14" s="232" customFormat="1" ht="15.75">
      <c r="A968" s="230"/>
      <c r="B968" s="231"/>
      <c r="D968" s="233"/>
      <c r="G968" s="231"/>
      <c r="H968" s="231"/>
      <c r="J968" s="231"/>
      <c r="L968" s="231"/>
      <c r="N968" s="231"/>
    </row>
    <row r="969" spans="1:14" s="232" customFormat="1" ht="15.75">
      <c r="A969" s="230"/>
      <c r="B969" s="231"/>
      <c r="D969" s="233"/>
      <c r="G969" s="231"/>
      <c r="H969" s="231"/>
      <c r="J969" s="231"/>
      <c r="L969" s="231"/>
      <c r="N969" s="231"/>
    </row>
    <row r="970" spans="1:14" s="232" customFormat="1" ht="15.75">
      <c r="A970" s="230"/>
      <c r="B970" s="231"/>
      <c r="D970" s="233"/>
      <c r="G970" s="231"/>
      <c r="H970" s="231"/>
      <c r="J970" s="231"/>
      <c r="L970" s="231"/>
      <c r="N970" s="231"/>
    </row>
    <row r="971" spans="1:14" s="232" customFormat="1" ht="15.75">
      <c r="A971" s="230"/>
      <c r="B971" s="231"/>
      <c r="D971" s="233"/>
      <c r="G971" s="231"/>
      <c r="H971" s="231"/>
      <c r="J971" s="231"/>
      <c r="L971" s="231"/>
      <c r="N971" s="231"/>
    </row>
    <row r="972" spans="1:14" s="232" customFormat="1" ht="15.75">
      <c r="A972" s="230"/>
      <c r="B972" s="231"/>
      <c r="D972" s="233"/>
      <c r="G972" s="231"/>
      <c r="H972" s="231"/>
      <c r="J972" s="231"/>
      <c r="L972" s="231"/>
      <c r="N972" s="231"/>
    </row>
    <row r="973" spans="1:14" s="232" customFormat="1" ht="15.75">
      <c r="A973" s="230"/>
      <c r="B973" s="231"/>
      <c r="D973" s="233"/>
      <c r="G973" s="231"/>
      <c r="H973" s="231"/>
      <c r="J973" s="231"/>
      <c r="L973" s="231"/>
      <c r="N973" s="231"/>
    </row>
    <row r="974" spans="1:14" s="232" customFormat="1" ht="15.75">
      <c r="A974" s="230"/>
      <c r="B974" s="231"/>
      <c r="D974" s="233"/>
      <c r="G974" s="231"/>
      <c r="H974" s="231"/>
      <c r="J974" s="231"/>
      <c r="L974" s="231"/>
      <c r="N974" s="231"/>
    </row>
    <row r="975" spans="1:14" s="232" customFormat="1" ht="15.75">
      <c r="A975" s="230"/>
      <c r="B975" s="231"/>
      <c r="D975" s="233"/>
      <c r="G975" s="231"/>
      <c r="H975" s="231"/>
      <c r="J975" s="231"/>
      <c r="L975" s="231"/>
      <c r="N975" s="231"/>
    </row>
    <row r="976" spans="1:14" s="232" customFormat="1" ht="15.75">
      <c r="A976" s="230"/>
      <c r="B976" s="231"/>
      <c r="D976" s="233"/>
      <c r="G976" s="231"/>
      <c r="H976" s="231"/>
      <c r="J976" s="231"/>
      <c r="L976" s="231"/>
      <c r="N976" s="231"/>
    </row>
    <row r="977" spans="1:14" s="232" customFormat="1" ht="15.75">
      <c r="A977" s="230"/>
      <c r="B977" s="231"/>
      <c r="D977" s="233"/>
      <c r="G977" s="231"/>
      <c r="H977" s="231"/>
      <c r="J977" s="231"/>
      <c r="L977" s="231"/>
      <c r="N977" s="231"/>
    </row>
    <row r="978" spans="1:14" s="232" customFormat="1" ht="15.75">
      <c r="A978" s="230"/>
      <c r="B978" s="231"/>
      <c r="D978" s="233"/>
      <c r="G978" s="231"/>
      <c r="H978" s="231"/>
      <c r="J978" s="231"/>
      <c r="L978" s="231"/>
      <c r="N978" s="231"/>
    </row>
    <row r="979" spans="1:14" s="232" customFormat="1" ht="15.75">
      <c r="A979" s="230"/>
      <c r="B979" s="231"/>
      <c r="D979" s="233"/>
      <c r="G979" s="231"/>
      <c r="H979" s="231"/>
      <c r="J979" s="231"/>
      <c r="L979" s="231"/>
      <c r="N979" s="231"/>
    </row>
    <row r="980" spans="1:14" s="232" customFormat="1" ht="15.75">
      <c r="A980" s="230"/>
      <c r="B980" s="231"/>
      <c r="D980" s="233"/>
      <c r="G980" s="231"/>
      <c r="H980" s="231"/>
      <c r="J980" s="231"/>
      <c r="L980" s="231"/>
      <c r="N980" s="231"/>
    </row>
    <row r="981" spans="1:14" s="232" customFormat="1" ht="15.75">
      <c r="A981" s="230"/>
      <c r="B981" s="231"/>
      <c r="D981" s="233"/>
      <c r="G981" s="231"/>
      <c r="H981" s="231"/>
      <c r="J981" s="231"/>
      <c r="L981" s="231"/>
      <c r="N981" s="231"/>
    </row>
    <row r="982" spans="1:14" s="232" customFormat="1" ht="15.75">
      <c r="A982" s="230"/>
      <c r="B982" s="231"/>
      <c r="D982" s="233"/>
      <c r="G982" s="231"/>
      <c r="H982" s="231"/>
      <c r="J982" s="231"/>
      <c r="L982" s="231"/>
      <c r="N982" s="231"/>
    </row>
    <row r="983" spans="1:14" s="232" customFormat="1" ht="15.75">
      <c r="A983" s="230"/>
      <c r="B983" s="231"/>
      <c r="D983" s="233"/>
      <c r="G983" s="231"/>
      <c r="H983" s="231"/>
      <c r="J983" s="231"/>
      <c r="L983" s="231"/>
      <c r="N983" s="231"/>
    </row>
    <row r="984" spans="1:14" s="232" customFormat="1" ht="15.75">
      <c r="A984" s="230"/>
      <c r="B984" s="231"/>
      <c r="D984" s="233"/>
      <c r="G984" s="231"/>
      <c r="H984" s="231"/>
      <c r="J984" s="231"/>
      <c r="L984" s="231"/>
      <c r="N984" s="231"/>
    </row>
    <row r="985" spans="1:14" s="232" customFormat="1" ht="15.75">
      <c r="A985" s="230"/>
      <c r="B985" s="231"/>
      <c r="D985" s="233"/>
      <c r="G985" s="231"/>
      <c r="H985" s="231"/>
      <c r="J985" s="231"/>
      <c r="L985" s="231"/>
      <c r="N985" s="231"/>
    </row>
    <row r="986" spans="1:14" s="232" customFormat="1" ht="15.75">
      <c r="A986" s="230"/>
      <c r="B986" s="231"/>
      <c r="D986" s="233"/>
      <c r="G986" s="231"/>
      <c r="H986" s="231"/>
      <c r="J986" s="231"/>
      <c r="L986" s="231"/>
      <c r="N986" s="231"/>
    </row>
    <row r="987" spans="1:14" s="232" customFormat="1" ht="15.75">
      <c r="A987" s="230"/>
      <c r="B987" s="231"/>
      <c r="D987" s="233"/>
      <c r="G987" s="231"/>
      <c r="H987" s="231"/>
      <c r="J987" s="231"/>
      <c r="L987" s="231"/>
      <c r="N987" s="231"/>
    </row>
    <row r="988" spans="1:14" s="232" customFormat="1" ht="15.75">
      <c r="A988" s="230"/>
      <c r="B988" s="231"/>
      <c r="D988" s="233"/>
      <c r="G988" s="231"/>
      <c r="H988" s="231"/>
      <c r="J988" s="231"/>
      <c r="L988" s="231"/>
      <c r="N988" s="231"/>
    </row>
    <row r="989" spans="1:14" s="232" customFormat="1" ht="15.75">
      <c r="A989" s="230"/>
      <c r="B989" s="231"/>
      <c r="D989" s="233"/>
      <c r="G989" s="231"/>
      <c r="H989" s="231"/>
      <c r="J989" s="231"/>
      <c r="L989" s="231"/>
      <c r="N989" s="231"/>
    </row>
    <row r="990" spans="1:14" s="232" customFormat="1" ht="15.75">
      <c r="A990" s="230"/>
      <c r="B990" s="231"/>
      <c r="D990" s="233"/>
      <c r="G990" s="231"/>
      <c r="H990" s="231"/>
      <c r="J990" s="231"/>
      <c r="L990" s="231"/>
      <c r="N990" s="231"/>
    </row>
    <row r="991" spans="1:14" s="232" customFormat="1" ht="15.75">
      <c r="A991" s="230"/>
      <c r="B991" s="231"/>
      <c r="D991" s="233"/>
      <c r="G991" s="231"/>
      <c r="H991" s="231"/>
      <c r="J991" s="231"/>
      <c r="L991" s="231"/>
      <c r="N991" s="231"/>
    </row>
    <row r="992" spans="1:14" s="232" customFormat="1" ht="15.75">
      <c r="A992" s="230"/>
      <c r="B992" s="231"/>
      <c r="D992" s="233"/>
      <c r="G992" s="231"/>
      <c r="H992" s="231"/>
      <c r="J992" s="231"/>
      <c r="L992" s="231"/>
      <c r="N992" s="231"/>
    </row>
    <row r="993" spans="1:14" s="232" customFormat="1" ht="15.75">
      <c r="A993" s="230"/>
      <c r="B993" s="231"/>
      <c r="D993" s="233"/>
      <c r="G993" s="231"/>
      <c r="H993" s="231"/>
      <c r="J993" s="231"/>
      <c r="L993" s="231"/>
      <c r="N993" s="231"/>
    </row>
    <row r="994" spans="1:14" s="232" customFormat="1" ht="15.75">
      <c r="A994" s="230"/>
      <c r="B994" s="231"/>
      <c r="D994" s="233"/>
      <c r="G994" s="231"/>
      <c r="H994" s="231"/>
      <c r="J994" s="231"/>
      <c r="L994" s="231"/>
      <c r="N994" s="231"/>
    </row>
    <row r="995" spans="1:14" s="232" customFormat="1" ht="15.75">
      <c r="A995" s="230"/>
      <c r="B995" s="231"/>
      <c r="D995" s="233"/>
      <c r="G995" s="231"/>
      <c r="H995" s="231"/>
      <c r="J995" s="231"/>
      <c r="L995" s="231"/>
      <c r="N995" s="231"/>
    </row>
    <row r="996" spans="1:14" s="232" customFormat="1" ht="15.75">
      <c r="A996" s="230"/>
      <c r="B996" s="231"/>
      <c r="D996" s="233"/>
      <c r="G996" s="231"/>
      <c r="H996" s="231"/>
      <c r="J996" s="231"/>
      <c r="L996" s="231"/>
      <c r="N996" s="231"/>
    </row>
    <row r="997" spans="1:14" s="232" customFormat="1" ht="15.75">
      <c r="A997" s="230"/>
      <c r="B997" s="231"/>
      <c r="D997" s="233"/>
      <c r="G997" s="231"/>
      <c r="H997" s="231"/>
      <c r="J997" s="231"/>
      <c r="L997" s="231"/>
      <c r="N997" s="231"/>
    </row>
    <row r="998" spans="1:14" s="232" customFormat="1" ht="15.75">
      <c r="A998" s="230"/>
      <c r="B998" s="231"/>
      <c r="D998" s="233"/>
      <c r="G998" s="231"/>
      <c r="H998" s="231"/>
      <c r="J998" s="231"/>
      <c r="L998" s="231"/>
      <c r="N998" s="231"/>
    </row>
    <row r="999" spans="1:14" s="232" customFormat="1" ht="15.75">
      <c r="A999" s="230"/>
      <c r="B999" s="231"/>
      <c r="D999" s="233"/>
      <c r="G999" s="231"/>
      <c r="H999" s="231"/>
      <c r="J999" s="231"/>
      <c r="L999" s="231"/>
      <c r="N999" s="231"/>
    </row>
    <row r="1000" spans="1:14" s="232" customFormat="1" ht="15.75">
      <c r="A1000" s="230"/>
      <c r="B1000" s="231"/>
      <c r="D1000" s="233"/>
      <c r="G1000" s="231"/>
      <c r="H1000" s="231"/>
      <c r="J1000" s="231"/>
      <c r="L1000" s="231"/>
      <c r="N1000" s="231"/>
    </row>
    <row r="1001" spans="1:14" s="232" customFormat="1" ht="15.75">
      <c r="A1001" s="230"/>
      <c r="B1001" s="231"/>
      <c r="D1001" s="233"/>
      <c r="G1001" s="231"/>
      <c r="H1001" s="231"/>
      <c r="J1001" s="231"/>
      <c r="L1001" s="231"/>
      <c r="N1001" s="231"/>
    </row>
    <row r="1002" spans="1:14" s="232" customFormat="1" ht="15.75">
      <c r="A1002" s="230"/>
      <c r="B1002" s="231"/>
      <c r="D1002" s="233"/>
      <c r="G1002" s="231"/>
      <c r="H1002" s="231"/>
      <c r="J1002" s="231"/>
      <c r="L1002" s="231"/>
      <c r="N1002" s="231"/>
    </row>
    <row r="1003" spans="1:14" s="232" customFormat="1" ht="15.75">
      <c r="A1003" s="230"/>
      <c r="B1003" s="231"/>
      <c r="D1003" s="233"/>
      <c r="G1003" s="231"/>
      <c r="H1003" s="231"/>
      <c r="J1003" s="231"/>
      <c r="L1003" s="231"/>
      <c r="N1003" s="231"/>
    </row>
    <row r="1004" spans="1:14" s="232" customFormat="1" ht="15.75">
      <c r="A1004" s="230"/>
      <c r="B1004" s="231"/>
      <c r="D1004" s="233"/>
      <c r="G1004" s="231"/>
      <c r="H1004" s="231"/>
      <c r="J1004" s="231"/>
      <c r="L1004" s="231"/>
      <c r="N1004" s="231"/>
    </row>
    <row r="1005" spans="1:14" s="232" customFormat="1" ht="15.75">
      <c r="A1005" s="230"/>
      <c r="B1005" s="231"/>
      <c r="D1005" s="233"/>
      <c r="G1005" s="231"/>
      <c r="H1005" s="231"/>
      <c r="J1005" s="231"/>
      <c r="L1005" s="231"/>
      <c r="N1005" s="231"/>
    </row>
    <row r="1006" spans="1:14" s="232" customFormat="1" ht="15.75">
      <c r="A1006" s="230"/>
      <c r="B1006" s="231"/>
      <c r="D1006" s="233"/>
      <c r="G1006" s="231"/>
      <c r="H1006" s="231"/>
      <c r="J1006" s="231"/>
      <c r="L1006" s="231"/>
      <c r="N1006" s="231"/>
    </row>
    <row r="1007" spans="1:14" s="232" customFormat="1" ht="15.75">
      <c r="A1007" s="230"/>
      <c r="B1007" s="231"/>
      <c r="D1007" s="233"/>
      <c r="G1007" s="231"/>
      <c r="H1007" s="231"/>
      <c r="J1007" s="231"/>
      <c r="L1007" s="231"/>
      <c r="N1007" s="231"/>
    </row>
    <row r="1008" spans="1:14" s="232" customFormat="1" ht="15.75">
      <c r="A1008" s="230"/>
      <c r="B1008" s="231"/>
      <c r="D1008" s="233"/>
      <c r="G1008" s="231"/>
      <c r="H1008" s="231"/>
      <c r="J1008" s="231"/>
      <c r="L1008" s="231"/>
      <c r="N1008" s="231"/>
    </row>
    <row r="1009" spans="1:14" s="232" customFormat="1" ht="15.75">
      <c r="A1009" s="230"/>
      <c r="B1009" s="231"/>
      <c r="D1009" s="233"/>
      <c r="G1009" s="231"/>
      <c r="H1009" s="231"/>
      <c r="J1009" s="231"/>
      <c r="L1009" s="231"/>
      <c r="N1009" s="231"/>
    </row>
    <row r="1010" spans="1:14" s="232" customFormat="1" ht="15.75">
      <c r="A1010" s="230"/>
      <c r="B1010" s="231"/>
      <c r="D1010" s="233"/>
      <c r="G1010" s="231"/>
      <c r="H1010" s="231"/>
      <c r="J1010" s="231"/>
      <c r="L1010" s="231"/>
      <c r="N1010" s="231"/>
    </row>
    <row r="1011" spans="1:14" s="232" customFormat="1" ht="15.75">
      <c r="A1011" s="230"/>
      <c r="B1011" s="231"/>
      <c r="D1011" s="233"/>
      <c r="G1011" s="231"/>
      <c r="H1011" s="231"/>
      <c r="J1011" s="231"/>
      <c r="L1011" s="231"/>
      <c r="N1011" s="231"/>
    </row>
    <row r="1012" spans="1:14" s="232" customFormat="1" ht="15.75">
      <c r="A1012" s="230"/>
      <c r="B1012" s="231"/>
      <c r="D1012" s="233"/>
      <c r="G1012" s="231"/>
      <c r="H1012" s="231"/>
      <c r="J1012" s="231"/>
      <c r="L1012" s="231"/>
      <c r="N1012" s="231"/>
    </row>
    <row r="1013" spans="1:14" s="232" customFormat="1" ht="15.75">
      <c r="A1013" s="230"/>
      <c r="B1013" s="231"/>
      <c r="D1013" s="233"/>
      <c r="G1013" s="231"/>
      <c r="H1013" s="231"/>
      <c r="J1013" s="231"/>
      <c r="L1013" s="231"/>
      <c r="N1013" s="231"/>
    </row>
    <row r="1014" spans="1:14" s="232" customFormat="1" ht="15.75">
      <c r="A1014" s="230"/>
      <c r="B1014" s="231"/>
      <c r="D1014" s="233"/>
      <c r="G1014" s="231"/>
      <c r="H1014" s="231"/>
      <c r="J1014" s="231"/>
      <c r="L1014" s="231"/>
      <c r="N1014" s="231"/>
    </row>
    <row r="1015" spans="1:14" s="232" customFormat="1" ht="15.75">
      <c r="A1015" s="230"/>
      <c r="B1015" s="231"/>
      <c r="D1015" s="233"/>
      <c r="G1015" s="231"/>
      <c r="H1015" s="231"/>
      <c r="J1015" s="231"/>
      <c r="L1015" s="231"/>
      <c r="N1015" s="231"/>
    </row>
    <row r="1016" spans="1:14" s="232" customFormat="1" ht="15.75">
      <c r="A1016" s="230"/>
      <c r="B1016" s="231"/>
      <c r="D1016" s="233"/>
      <c r="G1016" s="231"/>
      <c r="H1016" s="231"/>
      <c r="J1016" s="231"/>
      <c r="L1016" s="231"/>
      <c r="N1016" s="231"/>
    </row>
    <row r="1017" spans="1:14" s="232" customFormat="1" ht="15.75">
      <c r="A1017" s="230"/>
      <c r="B1017" s="231"/>
      <c r="D1017" s="233"/>
      <c r="G1017" s="231"/>
      <c r="H1017" s="231"/>
      <c r="J1017" s="231"/>
      <c r="L1017" s="231"/>
      <c r="N1017" s="231"/>
    </row>
    <row r="1018" spans="1:14" s="232" customFormat="1" ht="15.75">
      <c r="A1018" s="230"/>
      <c r="B1018" s="231"/>
      <c r="D1018" s="233"/>
      <c r="G1018" s="231"/>
      <c r="H1018" s="231"/>
      <c r="J1018" s="231"/>
      <c r="L1018" s="231"/>
      <c r="N1018" s="231"/>
    </row>
    <row r="1019" spans="1:14" s="232" customFormat="1" ht="15.75">
      <c r="A1019" s="230"/>
      <c r="B1019" s="231"/>
      <c r="D1019" s="233"/>
      <c r="G1019" s="231"/>
      <c r="H1019" s="231"/>
      <c r="J1019" s="231"/>
      <c r="L1019" s="231"/>
      <c r="N1019" s="231"/>
    </row>
    <row r="1020" spans="1:14" s="232" customFormat="1" ht="15.75">
      <c r="A1020" s="230"/>
      <c r="B1020" s="231"/>
      <c r="D1020" s="233"/>
      <c r="G1020" s="231"/>
      <c r="H1020" s="231"/>
      <c r="J1020" s="231"/>
      <c r="L1020" s="231"/>
      <c r="N1020" s="231"/>
    </row>
    <row r="1021" spans="1:14" s="232" customFormat="1" ht="15.75">
      <c r="A1021" s="230"/>
      <c r="B1021" s="231"/>
      <c r="D1021" s="233"/>
      <c r="G1021" s="231"/>
      <c r="H1021" s="231"/>
      <c r="J1021" s="231"/>
      <c r="L1021" s="231"/>
      <c r="N1021" s="231"/>
    </row>
    <row r="1022" spans="1:14" s="232" customFormat="1" ht="15.75">
      <c r="A1022" s="230"/>
      <c r="B1022" s="231"/>
      <c r="D1022" s="233"/>
      <c r="G1022" s="231"/>
      <c r="H1022" s="231"/>
      <c r="J1022" s="231"/>
      <c r="L1022" s="231"/>
      <c r="N1022" s="231"/>
    </row>
    <row r="1023" spans="1:14" s="232" customFormat="1" ht="15.75">
      <c r="A1023" s="230"/>
      <c r="B1023" s="231"/>
      <c r="D1023" s="233"/>
      <c r="G1023" s="231"/>
      <c r="H1023" s="231"/>
      <c r="J1023" s="231"/>
      <c r="L1023" s="231"/>
      <c r="N1023" s="231"/>
    </row>
    <row r="1024" spans="1:14" s="232" customFormat="1" ht="15.75">
      <c r="A1024" s="230"/>
      <c r="B1024" s="231"/>
      <c r="D1024" s="233"/>
      <c r="G1024" s="231"/>
      <c r="H1024" s="231"/>
      <c r="J1024" s="231"/>
      <c r="L1024" s="231"/>
      <c r="N1024" s="231"/>
    </row>
    <row r="1025" spans="1:14" s="232" customFormat="1" ht="15.75">
      <c r="A1025" s="230"/>
      <c r="B1025" s="231"/>
      <c r="D1025" s="233"/>
      <c r="G1025" s="231"/>
      <c r="H1025" s="231"/>
      <c r="J1025" s="231"/>
      <c r="L1025" s="231"/>
      <c r="N1025" s="231"/>
    </row>
    <row r="1026" spans="1:14" s="232" customFormat="1" ht="15.75">
      <c r="A1026" s="230"/>
      <c r="B1026" s="231"/>
      <c r="D1026" s="233"/>
      <c r="G1026" s="231"/>
      <c r="H1026" s="231"/>
      <c r="J1026" s="231"/>
      <c r="L1026" s="231"/>
      <c r="N1026" s="231"/>
    </row>
    <row r="1027" spans="1:14" s="232" customFormat="1" ht="15.75">
      <c r="A1027" s="230"/>
      <c r="B1027" s="231"/>
      <c r="D1027" s="233"/>
      <c r="G1027" s="231"/>
      <c r="H1027" s="231"/>
      <c r="J1027" s="231"/>
      <c r="L1027" s="231"/>
      <c r="N1027" s="231"/>
    </row>
    <row r="1028" spans="1:14" s="232" customFormat="1" ht="15.75">
      <c r="A1028" s="230"/>
      <c r="B1028" s="231"/>
      <c r="D1028" s="233"/>
      <c r="G1028" s="231"/>
      <c r="H1028" s="231"/>
      <c r="J1028" s="231"/>
      <c r="L1028" s="231"/>
      <c r="N1028" s="231"/>
    </row>
    <row r="1029" spans="1:14" s="232" customFormat="1" ht="15.75">
      <c r="A1029" s="230"/>
      <c r="B1029" s="231"/>
      <c r="D1029" s="233"/>
      <c r="G1029" s="231"/>
      <c r="H1029" s="231"/>
      <c r="J1029" s="231"/>
      <c r="L1029" s="231"/>
      <c r="N1029" s="231"/>
    </row>
    <row r="1030" spans="1:14" s="232" customFormat="1" ht="15.75">
      <c r="A1030" s="230"/>
      <c r="B1030" s="231"/>
      <c r="D1030" s="233"/>
      <c r="G1030" s="231"/>
      <c r="H1030" s="231"/>
      <c r="J1030" s="231"/>
      <c r="L1030" s="231"/>
      <c r="N1030" s="231"/>
    </row>
    <row r="1031" spans="1:14" s="232" customFormat="1" ht="15.75">
      <c r="A1031" s="230"/>
      <c r="B1031" s="231"/>
      <c r="D1031" s="233"/>
      <c r="G1031" s="231"/>
      <c r="H1031" s="231"/>
      <c r="J1031" s="231"/>
      <c r="L1031" s="231"/>
      <c r="N1031" s="231"/>
    </row>
    <row r="1032" spans="1:14" s="232" customFormat="1" ht="15.75">
      <c r="A1032" s="230"/>
      <c r="B1032" s="231"/>
      <c r="D1032" s="233"/>
      <c r="G1032" s="231"/>
      <c r="H1032" s="231"/>
      <c r="J1032" s="231"/>
      <c r="L1032" s="231"/>
      <c r="N1032" s="231"/>
    </row>
    <row r="1033" spans="1:14" s="232" customFormat="1" ht="15.75">
      <c r="A1033" s="230"/>
      <c r="B1033" s="231"/>
      <c r="D1033" s="233"/>
      <c r="G1033" s="231"/>
      <c r="H1033" s="231"/>
      <c r="J1033" s="231"/>
      <c r="L1033" s="231"/>
      <c r="N1033" s="231"/>
    </row>
    <row r="1034" spans="1:14" s="232" customFormat="1" ht="15.75">
      <c r="A1034" s="230"/>
      <c r="B1034" s="231"/>
      <c r="D1034" s="233"/>
      <c r="G1034" s="231"/>
      <c r="H1034" s="231"/>
      <c r="J1034" s="231"/>
      <c r="L1034" s="231"/>
      <c r="N1034" s="231"/>
    </row>
    <row r="1035" spans="1:14" s="232" customFormat="1" ht="15.75">
      <c r="A1035" s="230"/>
      <c r="B1035" s="231"/>
      <c r="D1035" s="233"/>
      <c r="G1035" s="231"/>
      <c r="H1035" s="231"/>
      <c r="J1035" s="231"/>
      <c r="L1035" s="231"/>
      <c r="N1035" s="231"/>
    </row>
    <row r="1036" spans="1:14" s="232" customFormat="1" ht="15.75">
      <c r="A1036" s="230"/>
      <c r="B1036" s="231"/>
      <c r="D1036" s="233"/>
      <c r="G1036" s="231"/>
      <c r="H1036" s="231"/>
      <c r="J1036" s="231"/>
      <c r="L1036" s="231"/>
      <c r="N1036" s="231"/>
    </row>
    <row r="1037" spans="1:14" s="232" customFormat="1" ht="15.75">
      <c r="A1037" s="230"/>
      <c r="B1037" s="231"/>
      <c r="D1037" s="233"/>
      <c r="G1037" s="231"/>
      <c r="H1037" s="231"/>
      <c r="J1037" s="231"/>
      <c r="L1037" s="231"/>
      <c r="N1037" s="231"/>
    </row>
    <row r="1038" spans="1:14" s="232" customFormat="1" ht="15.75">
      <c r="A1038" s="230"/>
      <c r="B1038" s="231"/>
      <c r="D1038" s="233"/>
      <c r="G1038" s="231"/>
      <c r="H1038" s="231"/>
      <c r="J1038" s="231"/>
      <c r="L1038" s="231"/>
      <c r="N1038" s="231"/>
    </row>
    <row r="1039" spans="1:14" s="232" customFormat="1" ht="15.75">
      <c r="A1039" s="230"/>
      <c r="B1039" s="231"/>
      <c r="D1039" s="233"/>
      <c r="G1039" s="231"/>
      <c r="H1039" s="231"/>
      <c r="J1039" s="231"/>
      <c r="L1039" s="231"/>
      <c r="N1039" s="231"/>
    </row>
    <row r="1040" spans="1:14" s="232" customFormat="1" ht="15.75">
      <c r="A1040" s="230"/>
      <c r="B1040" s="231"/>
      <c r="D1040" s="233"/>
      <c r="G1040" s="231"/>
      <c r="H1040" s="231"/>
      <c r="J1040" s="231"/>
      <c r="L1040" s="231"/>
      <c r="N1040" s="231"/>
    </row>
    <row r="1041" spans="1:14" s="232" customFormat="1" ht="15.75">
      <c r="A1041" s="230"/>
      <c r="B1041" s="231"/>
      <c r="D1041" s="233"/>
      <c r="G1041" s="231"/>
      <c r="H1041" s="231"/>
      <c r="J1041" s="231"/>
      <c r="L1041" s="231"/>
      <c r="N1041" s="231"/>
    </row>
    <row r="1042" spans="1:14" s="232" customFormat="1" ht="15.75">
      <c r="A1042" s="230"/>
      <c r="B1042" s="231"/>
      <c r="D1042" s="233"/>
      <c r="G1042" s="231"/>
      <c r="H1042" s="231"/>
      <c r="J1042" s="231"/>
      <c r="L1042" s="231"/>
      <c r="N1042" s="231"/>
    </row>
    <row r="1043" spans="1:14" s="232" customFormat="1" ht="15.75">
      <c r="A1043" s="230"/>
      <c r="B1043" s="231"/>
      <c r="D1043" s="233"/>
      <c r="G1043" s="231"/>
      <c r="H1043" s="231"/>
      <c r="J1043" s="231"/>
      <c r="L1043" s="231"/>
      <c r="N1043" s="231"/>
    </row>
    <row r="1044" spans="1:14" s="232" customFormat="1" ht="15.75">
      <c r="A1044" s="230"/>
      <c r="B1044" s="231"/>
      <c r="D1044" s="233"/>
      <c r="G1044" s="231"/>
      <c r="H1044" s="231"/>
      <c r="J1044" s="231"/>
      <c r="L1044" s="231"/>
      <c r="N1044" s="231"/>
    </row>
    <row r="1045" spans="1:14" s="232" customFormat="1" ht="15.75">
      <c r="A1045" s="230"/>
      <c r="B1045" s="231"/>
      <c r="D1045" s="233"/>
      <c r="G1045" s="231"/>
      <c r="H1045" s="231"/>
      <c r="J1045" s="231"/>
      <c r="L1045" s="231"/>
      <c r="N1045" s="231"/>
    </row>
    <row r="1046" spans="1:14" s="232" customFormat="1" ht="15.75">
      <c r="A1046" s="230"/>
      <c r="B1046" s="231"/>
      <c r="D1046" s="233"/>
      <c r="G1046" s="231"/>
      <c r="H1046" s="231"/>
      <c r="J1046" s="231"/>
      <c r="L1046" s="231"/>
      <c r="N1046" s="231"/>
    </row>
    <row r="1047" spans="1:14" s="232" customFormat="1" ht="15.75">
      <c r="A1047" s="230"/>
      <c r="B1047" s="231"/>
      <c r="D1047" s="233"/>
      <c r="G1047" s="231"/>
      <c r="H1047" s="231"/>
      <c r="J1047" s="231"/>
      <c r="L1047" s="231"/>
      <c r="N1047" s="231"/>
    </row>
  </sheetData>
  <mergeCells count="2">
    <mergeCell ref="C4:G4"/>
    <mergeCell ref="K1:M1"/>
  </mergeCells>
  <printOptions horizontalCentered="1"/>
  <pageMargins left="0.5118110236220472" right="0.31496062992125984" top="0.9055118110236221" bottom="0.7480314960629921" header="0.3937007874015748" footer="0.4724409448818898"/>
  <pageSetup horizontalDpi="600" verticalDpi="600" orientation="landscape" paperSize="9" r:id="rId1"/>
  <headerFooter alignWithMargins="0">
    <oddFooter>&amp;L&amp;"Arial CE,kurzíva"&amp;8DOKUMENTACE PRO PROVEDENÍ STAVBY 09/2006&amp;R&amp;"Arial CE,kurzíva"&amp;8&amp;A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INTAST</dc:creator>
  <cp:keywords/>
  <dc:description/>
  <cp:lastModifiedBy>INTAST</cp:lastModifiedBy>
  <cp:lastPrinted>2006-10-03T10:44:26Z</cp:lastPrinted>
  <dcterms:created xsi:type="dcterms:W3CDTF">2002-06-23T11:28:33Z</dcterms:created>
  <dcterms:modified xsi:type="dcterms:W3CDTF">2006-10-03T10:44:54Z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