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umár.tabulka" sheetId="1" r:id="rId1"/>
    <sheet name="Kap.01 " sheetId="2" r:id="rId2"/>
    <sheet name="kap.02" sheetId="3" r:id="rId3"/>
    <sheet name="Kap.03" sheetId="4" r:id="rId4"/>
    <sheet name="kap.04" sheetId="5" r:id="rId5"/>
    <sheet name="kap.05" sheetId="6" r:id="rId6"/>
    <sheet name="kap.O6" sheetId="7" r:id="rId7"/>
    <sheet name="kap.07" sheetId="8" r:id="rId8"/>
    <sheet name="kap.08 " sheetId="9" r:id="rId9"/>
    <sheet name="kap.09 " sheetId="10" r:id="rId10"/>
  </sheets>
  <definedNames/>
  <calcPr fullCalcOnLoad="1"/>
</workbook>
</file>

<file path=xl/sharedStrings.xml><?xml version="1.0" encoding="utf-8"?>
<sst xmlns="http://schemas.openxmlformats.org/spreadsheetml/2006/main" count="696" uniqueCount="285">
  <si>
    <t>Výdaje v tis. Kč</t>
  </si>
  <si>
    <t>třída 8 - FINANCOVÁNÍ</t>
  </si>
  <si>
    <t xml:space="preserve">Kapitola </t>
  </si>
  <si>
    <t xml:space="preserve">Běžné  </t>
  </si>
  <si>
    <t xml:space="preserve">Kapitálové </t>
  </si>
  <si>
    <t>Celkem</t>
  </si>
  <si>
    <t>celkem dle ÚZ</t>
  </si>
  <si>
    <t>ostatní</t>
  </si>
  <si>
    <t>ÚZ 00095</t>
  </si>
  <si>
    <t>ÚZ 00512</t>
  </si>
  <si>
    <t>ÚZ 00812</t>
  </si>
  <si>
    <t>ÚZ 00992</t>
  </si>
  <si>
    <t>ÚZ 00100</t>
  </si>
  <si>
    <t>ÚZ 00999</t>
  </si>
  <si>
    <t xml:space="preserve">01 - Rozvoj obce </t>
  </si>
  <si>
    <t>02 - Městská infrastruktura</t>
  </si>
  <si>
    <t xml:space="preserve">03 - Doprava </t>
  </si>
  <si>
    <t xml:space="preserve">04 - Školství,mládež a sam. </t>
  </si>
  <si>
    <t>05 - Zdravotnictví a soc.obl.</t>
  </si>
  <si>
    <t>06 - Kultura,sport a cest.ruch.</t>
  </si>
  <si>
    <t xml:space="preserve">07 - Bezpečnost </t>
  </si>
  <si>
    <t>08 - Hospodářství</t>
  </si>
  <si>
    <t xml:space="preserve">09 - Vnitřní správa </t>
  </si>
  <si>
    <t>Celkem výdaje</t>
  </si>
  <si>
    <t>ÚZ</t>
  </si>
  <si>
    <t>účelové znaky</t>
  </si>
  <si>
    <t>zahrnuje prostředky HMP mimo ÚZ dále uvedených</t>
  </si>
  <si>
    <t>00095</t>
  </si>
  <si>
    <t>prostředky od EKO - KOMU, a.s.</t>
  </si>
  <si>
    <t>00512</t>
  </si>
  <si>
    <t>EIB PVS povodně</t>
  </si>
  <si>
    <t>00812</t>
  </si>
  <si>
    <t>emise obligací EMTN programu</t>
  </si>
  <si>
    <t>00992</t>
  </si>
  <si>
    <t>dotace z fondů EU</t>
  </si>
  <si>
    <t>00999</t>
  </si>
  <si>
    <t>fin.prostředky HMP na projekty v režimu retrofinancování</t>
  </si>
  <si>
    <t>00100</t>
  </si>
  <si>
    <t>způsobilé výdaje ( JPD )</t>
  </si>
  <si>
    <t>Rekapitulace převodu nevyčerpaných finančních prostředků z roku 2006 do roku 2007</t>
  </si>
  <si>
    <t>Kapitola 05 - Zdravotnictví a sociální oblast - převod finančních prostředků do roku 2007</t>
  </si>
  <si>
    <t>č.odboru</t>
  </si>
  <si>
    <t>Název odboru/</t>
  </si>
  <si>
    <t>ODPA</t>
  </si>
  <si>
    <t>Položka</t>
  </si>
  <si>
    <t>č.akce</t>
  </si>
  <si>
    <t>Text</t>
  </si>
  <si>
    <t>Výdaje v tis.Kč</t>
  </si>
  <si>
    <t>organizace</t>
  </si>
  <si>
    <t>název akce</t>
  </si>
  <si>
    <t>Běžné</t>
  </si>
  <si>
    <t>Kapitálové</t>
  </si>
  <si>
    <t>21</t>
  </si>
  <si>
    <t>MHMP - OMI</t>
  </si>
  <si>
    <t>DD Praha 6</t>
  </si>
  <si>
    <t>Administrativně-technická budova ZZS</t>
  </si>
  <si>
    <t>DD Řepy</t>
  </si>
  <si>
    <t>Kapitola 0521  c e l k e m</t>
  </si>
  <si>
    <t>04</t>
  </si>
  <si>
    <t>Domov důchodců Praha 4 - Háje</t>
  </si>
  <si>
    <t>Domov důchodců Praha 10 - Zahr. Město</t>
  </si>
  <si>
    <t>Přístavba pavilonu D</t>
  </si>
  <si>
    <t>Domov důchodců Kobylisy</t>
  </si>
  <si>
    <t>Domov důchodců Praha 6</t>
  </si>
  <si>
    <t>Lůžkový výtah Thákurova</t>
  </si>
  <si>
    <t>Domov důchodců Ďáblice</t>
  </si>
  <si>
    <t>Vybavení zrekonstruovaných pokojů (vestavěné skříně)</t>
  </si>
  <si>
    <t>Dětské centrum Paprsek</t>
  </si>
  <si>
    <t>Chráněné pracovní dílny</t>
  </si>
  <si>
    <t>ÚSP Praha 4</t>
  </si>
  <si>
    <t>Rekonstrukce prádelny</t>
  </si>
  <si>
    <t>Sulická -nástavba a ergoter. Dílny</t>
  </si>
  <si>
    <t>ÚSP Krásná Lípa</t>
  </si>
  <si>
    <t>Vybudování přístupové komunikace k P2</t>
  </si>
  <si>
    <t>Kapitola 0504  c e l k e m</t>
  </si>
  <si>
    <t>Kapitola  06  Kultura, sport a cestovní ruch - převod finančních prostředků do roku 2007</t>
  </si>
  <si>
    <t xml:space="preserve">MHMP - OMI   </t>
  </si>
  <si>
    <t>Slovanská epopej</t>
  </si>
  <si>
    <t>oprava Karlova mostu</t>
  </si>
  <si>
    <t>Kapitola 0621  c e l k e m</t>
  </si>
  <si>
    <t>19</t>
  </si>
  <si>
    <t>Hvězdárna a planetárium HMP</t>
  </si>
  <si>
    <t>Nová výstava vč. stavebních úprav - ŠH</t>
  </si>
  <si>
    <t>Městská knihovna v Praze</t>
  </si>
  <si>
    <t>Odkoupení obj. Brusnice</t>
  </si>
  <si>
    <t>Národní kulturní památka Vyšehrad</t>
  </si>
  <si>
    <t>Závlahový systém Vyšehrad</t>
  </si>
  <si>
    <t>OKP MHMP</t>
  </si>
  <si>
    <t xml:space="preserve">Projekt dlouhodobé pomoci městu New Orleans </t>
  </si>
  <si>
    <t>Kapitola 0619  c e l k e m</t>
  </si>
  <si>
    <t>Kapitola 07 Bezpečnost - převod finančních prostředků do roku 2007</t>
  </si>
  <si>
    <t xml:space="preserve">MHMP - OMI </t>
  </si>
  <si>
    <t>Hasičská zbrojnice - přístavba MČ Řeporyje</t>
  </si>
  <si>
    <t>Hasičská zbrojnice Dolní Měcholupy</t>
  </si>
  <si>
    <t>Kapitola 0721  c e l k e m</t>
  </si>
  <si>
    <t>MHMP - OKR</t>
  </si>
  <si>
    <t>Kapitola 0708  c e l k e m</t>
  </si>
  <si>
    <t>Kapitola 01 - převod finančních prostředků do roku 2007</t>
  </si>
  <si>
    <t>OMI-MHMP</t>
  </si>
  <si>
    <t>Centrální park JZM I</t>
  </si>
  <si>
    <t>IP pro bytovou výstavbu</t>
  </si>
  <si>
    <t>H.Měcholupy-Petrovice</t>
  </si>
  <si>
    <t>Černý Most II/5.st.</t>
  </si>
  <si>
    <t>Bytové domy Čakovice I.</t>
  </si>
  <si>
    <t>Byty - Lysolaje</t>
  </si>
  <si>
    <t>Maniny-příprava území</t>
  </si>
  <si>
    <t>Bytový soubor Hloubětín</t>
  </si>
  <si>
    <t>Pod Čimickým hájem</t>
  </si>
  <si>
    <t>Vysočany - Ocelářská</t>
  </si>
  <si>
    <t>Pobřežní III - infrastruktura</t>
  </si>
  <si>
    <t>Pobřežní IV. - infrast.pro jižní obchvat</t>
  </si>
  <si>
    <t>Podchod Vítězné náměstí</t>
  </si>
  <si>
    <t>Na Pomezí byty + TI</t>
  </si>
  <si>
    <t>konzultační, poradenské a právní služby</t>
  </si>
  <si>
    <t>nákup ostatních služeb</t>
  </si>
  <si>
    <r>
      <t xml:space="preserve">opravy a udržování   </t>
    </r>
    <r>
      <rPr>
        <b/>
        <sz val="12"/>
        <rFont val="Arial CE"/>
        <family val="2"/>
      </rPr>
      <t>*</t>
    </r>
  </si>
  <si>
    <t>Kapitola 0121 c e l k e m</t>
  </si>
  <si>
    <t>Kapitola 01 c e l k e m :</t>
  </si>
  <si>
    <r>
      <t>*</t>
    </r>
    <r>
      <rPr>
        <sz val="10"/>
        <rFont val="Arial CE"/>
        <family val="2"/>
      </rPr>
      <t xml:space="preserve"> z toho 90 000 tis. Kč - Oprava Karlova mostu</t>
    </r>
  </si>
  <si>
    <t>Kapitola 03 - převod finančních prostředků do roku 2007</t>
  </si>
  <si>
    <t>Štěrboholská radiála 2.st</t>
  </si>
  <si>
    <t>Protihluková opatření na dokonč.stavbách</t>
  </si>
  <si>
    <t>Vysočanská radiála</t>
  </si>
  <si>
    <t>Strahovský tunel 2.st.</t>
  </si>
  <si>
    <t>MO Špejchar - Pelc/Tyrolka</t>
  </si>
  <si>
    <t>MO Prašný Most-Špejchar</t>
  </si>
  <si>
    <t>Lipnická - Ocelkova</t>
  </si>
  <si>
    <t>MÚK PPO - Liberecká</t>
  </si>
  <si>
    <t>IP pro dopravní stavby</t>
  </si>
  <si>
    <t>KOMOKO</t>
  </si>
  <si>
    <t>Strahovský tunel 3.st.</t>
  </si>
  <si>
    <t>MO Radlická - Strahovský tunel</t>
  </si>
  <si>
    <t>Radlická radiála JZM Smíchov</t>
  </si>
  <si>
    <t>nájemné za půdu</t>
  </si>
  <si>
    <t>nákup služeb j.n.</t>
  </si>
  <si>
    <t>opravy a udržování</t>
  </si>
  <si>
    <t>Kapitola 0321 c e l k e m</t>
  </si>
  <si>
    <t>29</t>
  </si>
  <si>
    <t>DOP</t>
  </si>
  <si>
    <t>poradenské služby</t>
  </si>
  <si>
    <t>TSK hl. m. Prahy</t>
  </si>
  <si>
    <t>Soubor staveb Podbabská Roztocká</t>
  </si>
  <si>
    <t>Systém řízení MSP</t>
  </si>
  <si>
    <t>Křižíkova</t>
  </si>
  <si>
    <t>Cyklistické stezky</t>
  </si>
  <si>
    <t>Kapitola 0329 c e l k e m</t>
  </si>
  <si>
    <t>Kapitola 03 c e l k e m :</t>
  </si>
  <si>
    <t>0236</t>
  </si>
  <si>
    <t>Dofakturace pro kap.0521</t>
  </si>
  <si>
    <t>Kapitola 02 - převod finančních prostředků do roku 2007</t>
  </si>
  <si>
    <t>Protipovod.opatř. na ochranu HMP</t>
  </si>
  <si>
    <t>BABA II - rekon. IS</t>
  </si>
  <si>
    <t>TV Zbuzanská</t>
  </si>
  <si>
    <t>TV Točná</t>
  </si>
  <si>
    <t>Revital. Drahaňského potoka</t>
  </si>
  <si>
    <t>Sběrný dvůr Běchovice</t>
  </si>
  <si>
    <t>TV Malá Ohrada</t>
  </si>
  <si>
    <t>Kapitola 0221 c e l k e m</t>
  </si>
  <si>
    <t>54</t>
  </si>
  <si>
    <t>Odbor ochrany prostředí</t>
  </si>
  <si>
    <t>Kompostárna</t>
  </si>
  <si>
    <t>Sběrné dvory</t>
  </si>
  <si>
    <t>Ostatní činnosti k ochr. ovzduší - realizace ÚEK</t>
  </si>
  <si>
    <t>Kapitola 0254 c e l k e m</t>
  </si>
  <si>
    <t>Kapitola 02 c e l k e m :</t>
  </si>
  <si>
    <t>Kapitola 08 - Hospodářství - převod finančních prostředků do roku 2007</t>
  </si>
  <si>
    <t>radonový program</t>
  </si>
  <si>
    <t>Kapitola 0821  c e l k e m</t>
  </si>
  <si>
    <t>Kapitola 09 - Vnitřní správa - převod finančních prostředků do roku 2007</t>
  </si>
  <si>
    <t>01</t>
  </si>
  <si>
    <t xml:space="preserve">Kapitola 0901 - c e l k e m </t>
  </si>
  <si>
    <t>00094</t>
  </si>
  <si>
    <t>Rekon. a modernizace knihovny Ruská</t>
  </si>
  <si>
    <t>Kapitola 06 c e l k e m :</t>
  </si>
  <si>
    <t>Kapitola 09 c e l k e m :</t>
  </si>
  <si>
    <t>Trafostanice Platnéřská</t>
  </si>
  <si>
    <t>Odbor hospodářské správy</t>
  </si>
  <si>
    <t>Kapitola 08 c e l k e m :</t>
  </si>
  <si>
    <t>Kapitola 07 c e l k e m :</t>
  </si>
  <si>
    <t xml:space="preserve">Zřízení spec. oddělení a denního stacionáře pro lidi s dg demence </t>
  </si>
  <si>
    <t>Rekon. pokojů, bytových jader a vybudování lůžkového oddělení</t>
  </si>
  <si>
    <t>Kapitola 05 c e l k e m :</t>
  </si>
  <si>
    <t>Rekon. Hudebního divadla v Karlíně</t>
  </si>
  <si>
    <t>Půdní vestavba A1</t>
  </si>
  <si>
    <t>Oddělení starších, imobilních obyvatel</t>
  </si>
  <si>
    <t>40</t>
  </si>
  <si>
    <t>Integrační platforma</t>
  </si>
  <si>
    <t xml:space="preserve">Kapitola 0940 - c e l k e m </t>
  </si>
  <si>
    <t>Odbor informatiky</t>
  </si>
  <si>
    <t>02</t>
  </si>
  <si>
    <t>Odbor zahr.vztahů a fondů EU</t>
  </si>
  <si>
    <t xml:space="preserve">Kapitola 0902 - c e l k e m </t>
  </si>
  <si>
    <t>Strakonická-Berounka rozštěp</t>
  </si>
  <si>
    <t>Českomoravská</t>
  </si>
  <si>
    <t xml:space="preserve">Rek. hlavní řídící ústředny </t>
  </si>
  <si>
    <t>Hnězděnská-parkovací stání</t>
  </si>
  <si>
    <t>Úprava křiž. Jeremiášova Smíchovská    x)</t>
  </si>
  <si>
    <t>Svatoslavova</t>
  </si>
  <si>
    <t xml:space="preserve">x) Akce bude zahájena  ve 4. čtvrtletí 2006 a financována za spoluúčasti MČ Praha 13. Vzhledem k tomu, že MČ 13 převede svůj podíl již v roce </t>
  </si>
  <si>
    <t>2006, ale  akce bude pokračovat v roce 2007, žádáme o převod příspěvku MČ 13 ve výši 8 000 tis. Kč do roku 2007.</t>
  </si>
  <si>
    <t>Dopravní podnik,a.s.</t>
  </si>
  <si>
    <t>Nákup tramvají</t>
  </si>
  <si>
    <t>Bytové domy Čakovice II.</t>
  </si>
  <si>
    <t>Byty Šeberov</t>
  </si>
  <si>
    <t>Kolektor Centrum - Smíchov</t>
  </si>
  <si>
    <t>Čakovice III. byty</t>
  </si>
  <si>
    <t>DPS Uhříněves II.</t>
  </si>
  <si>
    <t>JM i - ukončení Centrálního parku</t>
  </si>
  <si>
    <t>Radotín - rekreační zóna</t>
  </si>
  <si>
    <t>Rokytka - rozvoj území</t>
  </si>
  <si>
    <t>Kolektor Hlávkův most</t>
  </si>
  <si>
    <t>Podjezd Chlumecká</t>
  </si>
  <si>
    <t>TV Chaby, stavba 50</t>
  </si>
  <si>
    <t>TV Stodůlky</t>
  </si>
  <si>
    <t>TV Řeporyje</t>
  </si>
  <si>
    <t>TV Běchovice</t>
  </si>
  <si>
    <t>TV Štěrboholy</t>
  </si>
  <si>
    <t>IP pro stavby TV</t>
  </si>
  <si>
    <t>Regen. vnitrobloku Chlebovická-Tupolevova</t>
  </si>
  <si>
    <t>TV Za Horou</t>
  </si>
  <si>
    <t>TV Sedlec</t>
  </si>
  <si>
    <t>23</t>
  </si>
  <si>
    <t>Odbor správy majetku</t>
  </si>
  <si>
    <t>Zabezpeč.vodohosp.obj. na území HMP</t>
  </si>
  <si>
    <t>Kapitola 0223 c e l k e m</t>
  </si>
  <si>
    <t>Změny technologie vytápění</t>
  </si>
  <si>
    <t>Sběr a svoz nebezpečných odpadů</t>
  </si>
  <si>
    <t>Odstranění nebezpečných odpadů</t>
  </si>
  <si>
    <t>Monitoring nakládání s odpady</t>
  </si>
  <si>
    <t>Ostatní nakládání s odpady</t>
  </si>
  <si>
    <t>MO Pelc/Tyrolka-Balabenka</t>
  </si>
  <si>
    <t>Křižovatka Archivní-Türkova</t>
  </si>
  <si>
    <t>Libeňská spojka</t>
  </si>
  <si>
    <t>Kapitola 04 - převod finančních prostředků do roku 2007</t>
  </si>
  <si>
    <t>Kapitola 0421 c e l k e m</t>
  </si>
  <si>
    <t>0200</t>
  </si>
  <si>
    <t>Dostavba ÚSP Palata</t>
  </si>
  <si>
    <t>0224</t>
  </si>
  <si>
    <t>Dům národnostních menšin</t>
  </si>
  <si>
    <t>Multifinkční objekt MČ Praha 17</t>
  </si>
  <si>
    <t>Pražský dům fotografie-Revoluční</t>
  </si>
  <si>
    <t>Plavecký areál Šutka</t>
  </si>
  <si>
    <t>granty KUL</t>
  </si>
  <si>
    <t>spolupořadatelství</t>
  </si>
  <si>
    <t>cestovní ruch</t>
  </si>
  <si>
    <t>Hasičská stanice Radotín</t>
  </si>
  <si>
    <t>Opravy církevních objektů</t>
  </si>
  <si>
    <t>Kapitola 0623 c e l k e m</t>
  </si>
  <si>
    <t>IP pro stavby</t>
  </si>
  <si>
    <t>Veřejné osvětlení Petrovice</t>
  </si>
  <si>
    <t>Opr.a údržba pro akce zabezp.OSM</t>
  </si>
  <si>
    <t>Likvidace nepovol. a nouz.staveb,   XX)</t>
  </si>
  <si>
    <t>xx)  právní a technická pomoc při dohledání a převodu movitého majetku, technická pomoc a geom. plány pro řešení majetku po PV a PKVT</t>
  </si>
  <si>
    <t>Bytové objekty</t>
  </si>
  <si>
    <t>Nebytové obj. a stavby (z r.2005)</t>
  </si>
  <si>
    <t>Nebytové obj. a stavby (z r.2006)</t>
  </si>
  <si>
    <t>Výkupy pozemků a trv.porostů</t>
  </si>
  <si>
    <t>Dlouhodobý nehmotný majetek</t>
  </si>
  <si>
    <t>Výkup budov a staveb</t>
  </si>
  <si>
    <t>Kapitola 0823  c e l k e m</t>
  </si>
  <si>
    <t>Výpočetní technika pro MHMP-licence</t>
  </si>
  <si>
    <t>Pražské centrum kartových služeb</t>
  </si>
  <si>
    <t>oprava chodníků MČ Praha 6  xx)</t>
  </si>
  <si>
    <t>xx) Usnesením RHMP č.1555 ze dne 3.10.2006 byly převedeny do rozpočtu TSK prostředky MČ Praha 6 na opravu chodníků, ale dle následného sdělení MČ</t>
  </si>
  <si>
    <t>bude realizace posunuta do roku 2007 - nutné územní rozhodnutí.</t>
  </si>
  <si>
    <t>Zvýšení přenosových kapacit MRS TETRA</t>
  </si>
  <si>
    <t>ZŠ Vinoř - rekonstrukce</t>
  </si>
  <si>
    <t>08</t>
  </si>
  <si>
    <t>51</t>
  </si>
  <si>
    <t>odbor"Kancelář primátora"</t>
  </si>
  <si>
    <t>Kapitola 0951 - c e l k e m</t>
  </si>
  <si>
    <t>Dofakturace za r.2005</t>
  </si>
  <si>
    <t>Celk.přest. a rozšíření ÚČOV Císař. ostrov</t>
  </si>
  <si>
    <t>ZŠ gen.F.Fajtla-výstavba tělocvičny</t>
  </si>
  <si>
    <t>Rezerva neinvestičních výdajů JPD 2</t>
  </si>
  <si>
    <t>Rezerva neinvestičních výdajů JPD 3</t>
  </si>
  <si>
    <t>Investiční rezerva JPD 2</t>
  </si>
  <si>
    <t>TV Radotín</t>
  </si>
  <si>
    <t>Granty-národnostní menšiny</t>
  </si>
  <si>
    <t>44</t>
  </si>
  <si>
    <t>Sekret.radního pro obl.zdravotnictví</t>
  </si>
  <si>
    <t>Kapitola 0544  c e l k e m</t>
  </si>
  <si>
    <t>Domov důchodců Pyšely</t>
  </si>
  <si>
    <t>Vybudování rehabilitace</t>
  </si>
  <si>
    <t>Příloha č.2 k usnesení ZHMP č.        ze dne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</si>
</sst>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.0"/>
    <numFmt numFmtId="166" formatCode="d/m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u val="single"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2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2" borderId="15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8" xfId="0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2" borderId="20" xfId="0" applyNumberFormat="1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0" fontId="6" fillId="2" borderId="23" xfId="0" applyFont="1" applyFill="1" applyBorder="1" applyAlignment="1">
      <alignment/>
    </xf>
    <xf numFmtId="4" fontId="6" fillId="2" borderId="24" xfId="0" applyNumberFormat="1" applyFont="1" applyFill="1" applyBorder="1" applyAlignment="1">
      <alignment/>
    </xf>
    <xf numFmtId="4" fontId="6" fillId="2" borderId="25" xfId="0" applyNumberFormat="1" applyFont="1" applyFill="1" applyBorder="1" applyAlignment="1">
      <alignment/>
    </xf>
    <xf numFmtId="4" fontId="7" fillId="0" borderId="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0" fillId="0" borderId="0" xfId="20" applyNumberFormat="1" applyAlignment="1">
      <alignment horizontal="center" vertical="center"/>
      <protection/>
    </xf>
    <xf numFmtId="0" fontId="0" fillId="0" borderId="0" xfId="20">
      <alignment/>
      <protection/>
    </xf>
    <xf numFmtId="49" fontId="6" fillId="0" borderId="1" xfId="20" applyNumberFormat="1" applyFont="1" applyBorder="1" applyAlignment="1">
      <alignment horizontal="center" vertical="center"/>
      <protection/>
    </xf>
    <xf numFmtId="0" fontId="6" fillId="0" borderId="27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49" fontId="0" fillId="0" borderId="5" xfId="20" applyNumberFormat="1" applyBorder="1" applyAlignment="1">
      <alignment horizontal="center" vertic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49" fontId="8" fillId="0" borderId="14" xfId="20" applyNumberFormat="1" applyFont="1" applyBorder="1" applyAlignment="1">
      <alignment horizontal="center" vertical="center"/>
      <protection/>
    </xf>
    <xf numFmtId="0" fontId="8" fillId="0" borderId="14" xfId="20" applyFont="1" applyBorder="1" applyAlignment="1">
      <alignment vertical="center"/>
      <protection/>
    </xf>
    <xf numFmtId="0" fontId="8" fillId="0" borderId="14" xfId="20" applyFont="1" applyBorder="1" applyAlignment="1">
      <alignment horizontal="center" vertical="center"/>
      <protection/>
    </xf>
    <xf numFmtId="49" fontId="8" fillId="0" borderId="14" xfId="0" applyNumberFormat="1" applyFont="1" applyBorder="1" applyAlignment="1">
      <alignment horizontal="center" vertical="center"/>
    </xf>
    <xf numFmtId="164" fontId="8" fillId="0" borderId="14" xfId="20" applyNumberFormat="1" applyFont="1" applyBorder="1" applyAlignment="1">
      <alignment horizontal="center" vertical="center"/>
      <protection/>
    </xf>
    <xf numFmtId="4" fontId="8" fillId="0" borderId="14" xfId="20" applyNumberFormat="1" applyFont="1" applyBorder="1" applyAlignment="1">
      <alignment horizontal="right" vertical="center"/>
      <protection/>
    </xf>
    <xf numFmtId="4" fontId="8" fillId="0" borderId="14" xfId="0" applyNumberFormat="1" applyFont="1" applyBorder="1" applyAlignment="1">
      <alignment horizontal="right" vertical="center"/>
    </xf>
    <xf numFmtId="49" fontId="8" fillId="0" borderId="31" xfId="20" applyNumberFormat="1" applyFont="1" applyBorder="1" applyAlignment="1">
      <alignment horizontal="center" vertical="center"/>
      <protection/>
    </xf>
    <xf numFmtId="0" fontId="8" fillId="0" borderId="31" xfId="20" applyFont="1" applyBorder="1" applyAlignment="1">
      <alignment horizontal="center" vertical="center"/>
      <protection/>
    </xf>
    <xf numFmtId="49" fontId="8" fillId="0" borderId="31" xfId="0" applyNumberFormat="1" applyFont="1" applyBorder="1" applyAlignment="1">
      <alignment horizontal="center" vertical="center"/>
    </xf>
    <xf numFmtId="164" fontId="8" fillId="0" borderId="31" xfId="20" applyNumberFormat="1" applyFont="1" applyBorder="1" applyAlignment="1">
      <alignment horizontal="center" vertical="center"/>
      <protection/>
    </xf>
    <xf numFmtId="0" fontId="8" fillId="0" borderId="31" xfId="20" applyFont="1" applyBorder="1" applyAlignment="1">
      <alignment vertical="center"/>
      <protection/>
    </xf>
    <xf numFmtId="4" fontId="8" fillId="0" borderId="31" xfId="20" applyNumberFormat="1" applyFont="1" applyBorder="1" applyAlignment="1">
      <alignment horizontal="right" vertical="center"/>
      <protection/>
    </xf>
    <xf numFmtId="4" fontId="8" fillId="0" borderId="31" xfId="0" applyNumberFormat="1" applyFont="1" applyBorder="1" applyAlignment="1">
      <alignment horizontal="right" vertical="center"/>
    </xf>
    <xf numFmtId="0" fontId="11" fillId="3" borderId="0" xfId="0" applyFont="1" applyFill="1" applyAlignment="1">
      <alignment/>
    </xf>
    <xf numFmtId="0" fontId="0" fillId="3" borderId="0" xfId="0" applyFill="1" applyAlignment="1">
      <alignment/>
    </xf>
    <xf numFmtId="49" fontId="8" fillId="0" borderId="14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vertical="center"/>
      <protection/>
    </xf>
    <xf numFmtId="0" fontId="8" fillId="0" borderId="14" xfId="20" applyFont="1" applyFill="1" applyBorder="1" applyAlignment="1">
      <alignment horizontal="center" vertical="center"/>
      <protection/>
    </xf>
    <xf numFmtId="49" fontId="8" fillId="0" borderId="14" xfId="0" applyNumberFormat="1" applyFont="1" applyFill="1" applyBorder="1" applyAlignment="1">
      <alignment horizontal="center" vertical="center"/>
    </xf>
    <xf numFmtId="164" fontId="8" fillId="0" borderId="14" xfId="20" applyNumberFormat="1" applyFont="1" applyFill="1" applyBorder="1" applyAlignment="1">
      <alignment horizontal="center" vertical="center"/>
      <protection/>
    </xf>
    <xf numFmtId="4" fontId="8" fillId="0" borderId="14" xfId="20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64" fontId="8" fillId="0" borderId="14" xfId="20" applyNumberFormat="1" applyFont="1" applyFill="1" applyBorder="1" applyAlignment="1">
      <alignment horizontal="center"/>
      <protection/>
    </xf>
    <xf numFmtId="4" fontId="8" fillId="0" borderId="9" xfId="20" applyNumberFormat="1" applyFont="1" applyFill="1" applyBorder="1">
      <alignment/>
      <protection/>
    </xf>
    <xf numFmtId="4" fontId="8" fillId="0" borderId="14" xfId="20" applyNumberFormat="1" applyFont="1" applyFill="1" applyBorder="1">
      <alignment/>
      <protection/>
    </xf>
    <xf numFmtId="0" fontId="8" fillId="0" borderId="14" xfId="20" applyFont="1" applyFill="1" applyBorder="1">
      <alignment/>
      <protection/>
    </xf>
    <xf numFmtId="0" fontId="9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center"/>
      <protection/>
    </xf>
    <xf numFmtId="0" fontId="8" fillId="0" borderId="0" xfId="20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164" fontId="8" fillId="0" borderId="0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>
      <alignment/>
      <protection/>
    </xf>
    <xf numFmtId="49" fontId="0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4" fontId="6" fillId="2" borderId="32" xfId="0" applyNumberFormat="1" applyFont="1" applyFill="1" applyBorder="1" applyAlignment="1">
      <alignment horizontal="right" vertical="center"/>
    </xf>
    <xf numFmtId="4" fontId="6" fillId="2" borderId="33" xfId="0" applyNumberFormat="1" applyFont="1" applyFill="1" applyBorder="1" applyAlignment="1">
      <alignment horizontal="right" vertical="center"/>
    </xf>
    <xf numFmtId="0" fontId="6" fillId="0" borderId="1" xfId="20" applyFont="1" applyBorder="1">
      <alignment/>
      <protection/>
    </xf>
    <xf numFmtId="0" fontId="0" fillId="0" borderId="5" xfId="20" applyBorder="1">
      <alignment/>
      <protection/>
    </xf>
    <xf numFmtId="0" fontId="9" fillId="0" borderId="0" xfId="0" applyFont="1" applyAlignment="1">
      <alignment/>
    </xf>
    <xf numFmtId="0" fontId="8" fillId="0" borderId="14" xfId="20" applyFont="1" applyBorder="1" applyAlignment="1">
      <alignment horizontal="center"/>
      <protection/>
    </xf>
    <xf numFmtId="0" fontId="8" fillId="0" borderId="14" xfId="20" applyFont="1" applyBorder="1">
      <alignment/>
      <protection/>
    </xf>
    <xf numFmtId="0" fontId="0" fillId="0" borderId="14" xfId="0" applyBorder="1" applyAlignment="1">
      <alignment/>
    </xf>
    <xf numFmtId="164" fontId="8" fillId="0" borderId="14" xfId="20" applyNumberFormat="1" applyFont="1" applyBorder="1" applyAlignment="1">
      <alignment horizontal="center"/>
      <protection/>
    </xf>
    <xf numFmtId="4" fontId="8" fillId="0" borderId="14" xfId="20" applyNumberFormat="1" applyFont="1" applyBorder="1">
      <alignment/>
      <protection/>
    </xf>
    <xf numFmtId="4" fontId="8" fillId="0" borderId="14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horizontal="center"/>
      <protection/>
    </xf>
    <xf numFmtId="0" fontId="9" fillId="0" borderId="0" xfId="20" applyFont="1" applyBorder="1">
      <alignment/>
      <protection/>
    </xf>
    <xf numFmtId="0" fontId="9" fillId="0" borderId="0" xfId="0" applyFont="1" applyBorder="1" applyAlignment="1">
      <alignment/>
    </xf>
    <xf numFmtId="164" fontId="9" fillId="0" borderId="0" xfId="20" applyNumberFormat="1" applyFont="1" applyBorder="1" applyAlignment="1">
      <alignment horizontal="center"/>
      <protection/>
    </xf>
    <xf numFmtId="0" fontId="0" fillId="2" borderId="2" xfId="0" applyFont="1" applyFill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8" fillId="0" borderId="17" xfId="20" applyNumberFormat="1" applyFont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49" fontId="0" fillId="0" borderId="0" xfId="0" applyNumberForma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4" fontId="6" fillId="2" borderId="6" xfId="0" applyNumberFormat="1" applyFont="1" applyFill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0" fontId="8" fillId="0" borderId="9" xfId="20" applyFont="1" applyBorder="1" applyAlignment="1">
      <alignment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/>
      <protection/>
    </xf>
    <xf numFmtId="164" fontId="8" fillId="0" borderId="9" xfId="20" applyNumberFormat="1" applyFont="1" applyBorder="1" applyAlignment="1">
      <alignment horizontal="center" vertical="center"/>
      <protection/>
    </xf>
    <xf numFmtId="4" fontId="8" fillId="0" borderId="9" xfId="20" applyNumberFormat="1" applyFont="1" applyBorder="1" applyAlignment="1">
      <alignment vertical="center"/>
      <protection/>
    </xf>
    <xf numFmtId="4" fontId="8" fillId="0" borderId="31" xfId="20" applyNumberFormat="1" applyFont="1" applyBorder="1" applyAlignment="1">
      <alignment vertical="center"/>
      <protection/>
    </xf>
    <xf numFmtId="4" fontId="5" fillId="2" borderId="6" xfId="0" applyNumberFormat="1" applyFont="1" applyFill="1" applyBorder="1" applyAlignment="1">
      <alignment/>
    </xf>
    <xf numFmtId="49" fontId="8" fillId="0" borderId="2" xfId="20" applyNumberFormat="1" applyFont="1" applyBorder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49" fontId="8" fillId="0" borderId="3" xfId="0" applyNumberFormat="1" applyFont="1" applyBorder="1" applyAlignment="1">
      <alignment horizontal="center" vertical="center"/>
    </xf>
    <xf numFmtId="164" fontId="8" fillId="0" borderId="3" xfId="20" applyNumberFormat="1" applyFont="1" applyBorder="1" applyAlignment="1">
      <alignment horizontal="center" vertical="center"/>
      <protection/>
    </xf>
    <xf numFmtId="0" fontId="8" fillId="0" borderId="4" xfId="20" applyFont="1" applyBorder="1" applyAlignment="1">
      <alignment vertical="center"/>
      <protection/>
    </xf>
    <xf numFmtId="49" fontId="8" fillId="0" borderId="0" xfId="20" applyNumberFormat="1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/>
    </xf>
    <xf numFmtId="164" fontId="8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49" fontId="8" fillId="0" borderId="13" xfId="20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9" xfId="20" applyFont="1" applyBorder="1" applyAlignment="1">
      <alignment horizontal="center"/>
      <protection/>
    </xf>
    <xf numFmtId="49" fontId="9" fillId="0" borderId="2" xfId="20" applyNumberFormat="1" applyFont="1" applyBorder="1" applyAlignment="1">
      <alignment horizontal="center" vertical="center"/>
      <protection/>
    </xf>
    <xf numFmtId="0" fontId="9" fillId="0" borderId="3" xfId="20" applyFont="1" applyBorder="1">
      <alignment/>
      <protection/>
    </xf>
    <xf numFmtId="0" fontId="9" fillId="0" borderId="3" xfId="20" applyFont="1" applyBorder="1" applyAlignment="1">
      <alignment horizontal="center"/>
      <protection/>
    </xf>
    <xf numFmtId="0" fontId="9" fillId="0" borderId="3" xfId="0" applyFont="1" applyBorder="1" applyAlignment="1">
      <alignment/>
    </xf>
    <xf numFmtId="164" fontId="9" fillId="0" borderId="3" xfId="20" applyNumberFormat="1" applyFont="1" applyBorder="1" applyAlignment="1">
      <alignment horizontal="center"/>
      <protection/>
    </xf>
    <xf numFmtId="4" fontId="9" fillId="0" borderId="35" xfId="20" applyNumberFormat="1" applyFont="1" applyBorder="1">
      <alignment/>
      <protection/>
    </xf>
    <xf numFmtId="4" fontId="9" fillId="0" borderId="33" xfId="0" applyNumberFormat="1" applyFont="1" applyBorder="1" applyAlignment="1">
      <alignment/>
    </xf>
    <xf numFmtId="0" fontId="8" fillId="0" borderId="31" xfId="20" applyFont="1" applyBorder="1" applyAlignment="1">
      <alignment horizontal="left" vertical="center"/>
      <protection/>
    </xf>
    <xf numFmtId="4" fontId="8" fillId="0" borderId="36" xfId="20" applyNumberFormat="1" applyFont="1" applyBorder="1" applyAlignment="1">
      <alignment vertical="center"/>
      <protection/>
    </xf>
    <xf numFmtId="0" fontId="9" fillId="0" borderId="2" xfId="20" applyFont="1" applyBorder="1" applyAlignment="1">
      <alignment horizontal="center"/>
      <protection/>
    </xf>
    <xf numFmtId="0" fontId="11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3" borderId="3" xfId="0" applyFont="1" applyFill="1" applyBorder="1" applyAlignment="1">
      <alignment horizontal="center"/>
    </xf>
    <xf numFmtId="4" fontId="9" fillId="3" borderId="32" xfId="0" applyNumberFormat="1" applyFont="1" applyFill="1" applyBorder="1" applyAlignment="1">
      <alignment/>
    </xf>
    <xf numFmtId="49" fontId="11" fillId="3" borderId="2" xfId="0" applyNumberFormat="1" applyFont="1" applyFill="1" applyBorder="1" applyAlignment="1">
      <alignment horizontal="center" vertical="center"/>
    </xf>
    <xf numFmtId="4" fontId="9" fillId="3" borderId="32" xfId="0" applyNumberFormat="1" applyFont="1" applyFill="1" applyBorder="1" applyAlignment="1">
      <alignment horizontal="right" vertical="center"/>
    </xf>
    <xf numFmtId="0" fontId="8" fillId="0" borderId="31" xfId="20" applyFont="1" applyBorder="1" applyAlignment="1">
      <alignment horizontal="center"/>
      <protection/>
    </xf>
    <xf numFmtId="0" fontId="8" fillId="0" borderId="31" xfId="20" applyFont="1" applyBorder="1">
      <alignment/>
      <protection/>
    </xf>
    <xf numFmtId="0" fontId="0" fillId="0" borderId="31" xfId="0" applyBorder="1" applyAlignment="1">
      <alignment/>
    </xf>
    <xf numFmtId="164" fontId="8" fillId="0" borderId="31" xfId="20" applyNumberFormat="1" applyFont="1" applyBorder="1" applyAlignment="1">
      <alignment horizontal="center"/>
      <protection/>
    </xf>
    <xf numFmtId="4" fontId="8" fillId="0" borderId="31" xfId="20" applyNumberFormat="1" applyFont="1" applyBorder="1">
      <alignment/>
      <protection/>
    </xf>
    <xf numFmtId="4" fontId="8" fillId="0" borderId="31" xfId="0" applyNumberFormat="1" applyFont="1" applyBorder="1" applyAlignment="1">
      <alignment/>
    </xf>
    <xf numFmtId="49" fontId="9" fillId="3" borderId="2" xfId="0" applyNumberFormat="1" applyFont="1" applyFill="1" applyBorder="1" applyAlignment="1">
      <alignment horizontal="center" vertical="center"/>
    </xf>
    <xf numFmtId="4" fontId="9" fillId="3" borderId="35" xfId="0" applyNumberFormat="1" applyFont="1" applyFill="1" applyBorder="1" applyAlignment="1">
      <alignment horizontal="right" vertical="center"/>
    </xf>
    <xf numFmtId="4" fontId="9" fillId="3" borderId="33" xfId="0" applyNumberFormat="1" applyFont="1" applyFill="1" applyBorder="1" applyAlignment="1">
      <alignment horizontal="right" vertical="center"/>
    </xf>
    <xf numFmtId="4" fontId="9" fillId="3" borderId="6" xfId="0" applyNumberFormat="1" applyFont="1" applyFill="1" applyBorder="1" applyAlignment="1">
      <alignment horizontal="right" vertical="center"/>
    </xf>
    <xf numFmtId="49" fontId="8" fillId="0" borderId="31" xfId="20" applyNumberFormat="1" applyFont="1" applyFill="1" applyBorder="1" applyAlignment="1">
      <alignment horizontal="center" vertical="center"/>
      <protection/>
    </xf>
    <xf numFmtId="0" fontId="8" fillId="0" borderId="31" xfId="20" applyFont="1" applyFill="1" applyBorder="1" applyAlignment="1">
      <alignment vertical="center"/>
      <protection/>
    </xf>
    <xf numFmtId="0" fontId="8" fillId="0" borderId="31" xfId="20" applyFont="1" applyFill="1" applyBorder="1" applyAlignment="1">
      <alignment horizontal="center"/>
      <protection/>
    </xf>
    <xf numFmtId="164" fontId="8" fillId="0" borderId="31" xfId="20" applyNumberFormat="1" applyFont="1" applyFill="1" applyBorder="1" applyAlignment="1">
      <alignment horizontal="center" vertical="center"/>
      <protection/>
    </xf>
    <xf numFmtId="0" fontId="8" fillId="0" borderId="31" xfId="20" applyFont="1" applyFill="1" applyBorder="1">
      <alignment/>
      <protection/>
    </xf>
    <xf numFmtId="4" fontId="8" fillId="0" borderId="31" xfId="20" applyNumberFormat="1" applyFont="1" applyFill="1" applyBorder="1" applyAlignment="1">
      <alignment vertical="center"/>
      <protection/>
    </xf>
    <xf numFmtId="4" fontId="8" fillId="0" borderId="37" xfId="20" applyNumberFormat="1" applyFont="1" applyFill="1" applyBorder="1">
      <alignment/>
      <protection/>
    </xf>
    <xf numFmtId="4" fontId="8" fillId="0" borderId="30" xfId="20" applyNumberFormat="1" applyFont="1" applyFill="1" applyBorder="1" applyAlignment="1">
      <alignment vertical="center"/>
      <protection/>
    </xf>
    <xf numFmtId="4" fontId="8" fillId="0" borderId="30" xfId="20" applyNumberFormat="1" applyFont="1" applyFill="1" applyBorder="1">
      <alignment/>
      <protection/>
    </xf>
    <xf numFmtId="49" fontId="9" fillId="0" borderId="2" xfId="20" applyNumberFormat="1" applyFont="1" applyFill="1" applyBorder="1" applyAlignment="1">
      <alignment horizontal="center" vertical="center"/>
      <protection/>
    </xf>
    <xf numFmtId="0" fontId="9" fillId="0" borderId="3" xfId="20" applyFont="1" applyFill="1" applyBorder="1" applyAlignment="1">
      <alignment vertical="center"/>
      <protection/>
    </xf>
    <xf numFmtId="0" fontId="9" fillId="0" borderId="3" xfId="20" applyFont="1" applyFill="1" applyBorder="1" applyAlignment="1">
      <alignment horizontal="center"/>
      <protection/>
    </xf>
    <xf numFmtId="0" fontId="9" fillId="0" borderId="3" xfId="20" applyFont="1" applyFill="1" applyBorder="1" applyAlignment="1">
      <alignment horizontal="center" vertical="center"/>
      <protection/>
    </xf>
    <xf numFmtId="49" fontId="9" fillId="0" borderId="3" xfId="0" applyNumberFormat="1" applyFont="1" applyFill="1" applyBorder="1" applyAlignment="1">
      <alignment horizontal="center" vertical="center"/>
    </xf>
    <xf numFmtId="164" fontId="9" fillId="0" borderId="3" xfId="20" applyNumberFormat="1" applyFont="1" applyFill="1" applyBorder="1" applyAlignment="1">
      <alignment horizontal="center" vertical="center"/>
      <protection/>
    </xf>
    <xf numFmtId="0" fontId="9" fillId="0" borderId="3" xfId="20" applyFont="1" applyFill="1" applyBorder="1">
      <alignment/>
      <protection/>
    </xf>
    <xf numFmtId="4" fontId="9" fillId="0" borderId="33" xfId="20" applyNumberFormat="1" applyFont="1" applyFill="1" applyBorder="1" applyAlignment="1">
      <alignment vertical="center"/>
      <protection/>
    </xf>
    <xf numFmtId="4" fontId="9" fillId="0" borderId="35" xfId="20" applyNumberFormat="1" applyFont="1" applyFill="1" applyBorder="1">
      <alignment/>
      <protection/>
    </xf>
    <xf numFmtId="4" fontId="9" fillId="0" borderId="6" xfId="20" applyNumberFormat="1" applyFont="1" applyFill="1" applyBorder="1" applyAlignment="1">
      <alignment vertical="center"/>
      <protection/>
    </xf>
    <xf numFmtId="4" fontId="9" fillId="0" borderId="6" xfId="20" applyNumberFormat="1" applyFont="1" applyBorder="1">
      <alignment/>
      <protection/>
    </xf>
    <xf numFmtId="0" fontId="8" fillId="0" borderId="14" xfId="0" applyFont="1" applyBorder="1" applyAlignment="1">
      <alignment horizontal="center"/>
    </xf>
    <xf numFmtId="0" fontId="8" fillId="0" borderId="3" xfId="20" applyFont="1" applyBorder="1" applyAlignment="1">
      <alignment vertical="center"/>
      <protection/>
    </xf>
    <xf numFmtId="4" fontId="9" fillId="0" borderId="6" xfId="20" applyNumberFormat="1" applyFont="1" applyBorder="1" applyAlignment="1">
      <alignment vertical="center"/>
      <protection/>
    </xf>
    <xf numFmtId="4" fontId="9" fillId="0" borderId="4" xfId="20" applyNumberFormat="1" applyFont="1" applyBorder="1" applyAlignment="1">
      <alignment vertical="center"/>
      <protection/>
    </xf>
    <xf numFmtId="0" fontId="9" fillId="3" borderId="0" xfId="0" applyFont="1" applyFill="1" applyBorder="1" applyAlignment="1">
      <alignment/>
    </xf>
    <xf numFmtId="4" fontId="9" fillId="0" borderId="0" xfId="20" applyNumberFormat="1" applyFont="1" applyBorder="1" applyAlignment="1">
      <alignment vertical="center"/>
      <protection/>
    </xf>
    <xf numFmtId="0" fontId="11" fillId="3" borderId="4" xfId="0" applyFont="1" applyFill="1" applyBorder="1" applyAlignment="1">
      <alignment/>
    </xf>
    <xf numFmtId="4" fontId="9" fillId="3" borderId="34" xfId="0" applyNumberFormat="1" applyFont="1" applyFill="1" applyBorder="1" applyAlignment="1">
      <alignment horizontal="right"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/>
    </xf>
    <xf numFmtId="4" fontId="9" fillId="3" borderId="0" xfId="0" applyNumberFormat="1" applyFont="1" applyFill="1" applyBorder="1" applyAlignment="1">
      <alignment horizontal="right" vertical="center"/>
    </xf>
    <xf numFmtId="49" fontId="11" fillId="0" borderId="2" xfId="20" applyNumberFormat="1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49" fontId="11" fillId="0" borderId="3" xfId="0" applyNumberFormat="1" applyFont="1" applyBorder="1" applyAlignment="1">
      <alignment horizontal="center" vertical="center"/>
    </xf>
    <xf numFmtId="164" fontId="11" fillId="0" borderId="3" xfId="20" applyNumberFormat="1" applyFont="1" applyBorder="1" applyAlignment="1">
      <alignment horizontal="center" vertical="center"/>
      <protection/>
    </xf>
    <xf numFmtId="0" fontId="11" fillId="0" borderId="4" xfId="20" applyFont="1" applyBorder="1" applyAlignment="1">
      <alignment vertical="center"/>
      <protection/>
    </xf>
    <xf numFmtId="4" fontId="9" fillId="3" borderId="3" xfId="0" applyNumberFormat="1" applyFont="1" applyFill="1" applyBorder="1" applyAlignment="1">
      <alignment horizontal="right" vertical="center"/>
    </xf>
    <xf numFmtId="49" fontId="8" fillId="0" borderId="9" xfId="20" applyNumberFormat="1" applyFont="1" applyBorder="1" applyAlignment="1">
      <alignment horizontal="center" vertical="center"/>
      <protection/>
    </xf>
    <xf numFmtId="49" fontId="8" fillId="0" borderId="9" xfId="20" applyNumberFormat="1" applyFont="1" applyBorder="1" applyAlignment="1">
      <alignment horizontal="center"/>
      <protection/>
    </xf>
    <xf numFmtId="0" fontId="8" fillId="0" borderId="9" xfId="20" applyFont="1" applyBorder="1" applyAlignment="1">
      <alignment horizontal="left"/>
      <protection/>
    </xf>
    <xf numFmtId="2" fontId="8" fillId="0" borderId="9" xfId="20" applyNumberFormat="1" applyFont="1" applyBorder="1" applyAlignment="1">
      <alignment horizontal="right"/>
      <protection/>
    </xf>
    <xf numFmtId="4" fontId="8" fillId="0" borderId="0" xfId="20" applyNumberFormat="1" applyFont="1" applyBorder="1" applyAlignment="1">
      <alignment horizontal="right" vertical="center"/>
      <protection/>
    </xf>
    <xf numFmtId="2" fontId="8" fillId="0" borderId="37" xfId="20" applyNumberFormat="1" applyFont="1" applyBorder="1" applyAlignment="1">
      <alignment horizontal="right"/>
      <protection/>
    </xf>
    <xf numFmtId="2" fontId="8" fillId="0" borderId="31" xfId="20" applyNumberFormat="1" applyFont="1" applyBorder="1" applyAlignment="1">
      <alignment horizontal="right"/>
      <protection/>
    </xf>
    <xf numFmtId="0" fontId="8" fillId="0" borderId="14" xfId="20" applyFont="1" applyBorder="1" applyAlignment="1">
      <alignment horizontal="left" vertical="center"/>
      <protection/>
    </xf>
    <xf numFmtId="4" fontId="9" fillId="0" borderId="6" xfId="20" applyNumberFormat="1" applyFont="1" applyBorder="1" applyAlignment="1">
      <alignment horizontal="right" vertical="center"/>
      <protection/>
    </xf>
    <xf numFmtId="4" fontId="9" fillId="0" borderId="6" xfId="0" applyNumberFormat="1" applyFont="1" applyBorder="1" applyAlignment="1">
      <alignment/>
    </xf>
    <xf numFmtId="0" fontId="8" fillId="0" borderId="0" xfId="20" applyFont="1" applyBorder="1" applyAlignment="1">
      <alignment horizontal="center"/>
      <protection/>
    </xf>
    <xf numFmtId="0" fontId="8" fillId="0" borderId="0" xfId="20" applyFont="1" applyBorder="1">
      <alignment/>
      <protection/>
    </xf>
    <xf numFmtId="164" fontId="8" fillId="0" borderId="0" xfId="20" applyNumberFormat="1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4" fontId="8" fillId="0" borderId="0" xfId="20" applyNumberFormat="1" applyFont="1" applyBorder="1">
      <alignment/>
      <protection/>
    </xf>
    <xf numFmtId="4" fontId="8" fillId="0" borderId="0" xfId="0" applyNumberFormat="1" applyFont="1" applyBorder="1" applyAlignment="1">
      <alignment/>
    </xf>
    <xf numFmtId="4" fontId="9" fillId="0" borderId="0" xfId="20" applyNumberFormat="1" applyFont="1" applyBorder="1">
      <alignment/>
      <protection/>
    </xf>
    <xf numFmtId="0" fontId="11" fillId="0" borderId="31" xfId="20" applyFont="1" applyBorder="1" applyAlignment="1">
      <alignment horizontal="center"/>
      <protection/>
    </xf>
    <xf numFmtId="0" fontId="8" fillId="0" borderId="31" xfId="0" applyFont="1" applyBorder="1" applyAlignment="1">
      <alignment/>
    </xf>
    <xf numFmtId="0" fontId="9" fillId="0" borderId="4" xfId="20" applyFont="1" applyBorder="1">
      <alignment/>
      <protection/>
    </xf>
    <xf numFmtId="4" fontId="9" fillId="0" borderId="0" xfId="0" applyNumberFormat="1" applyFont="1" applyBorder="1" applyAlignment="1">
      <alignment/>
    </xf>
    <xf numFmtId="49" fontId="11" fillId="3" borderId="38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/>
    </xf>
    <xf numFmtId="49" fontId="8" fillId="3" borderId="31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/>
    </xf>
    <xf numFmtId="49" fontId="8" fillId="3" borderId="2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/>
    </xf>
    <xf numFmtId="4" fontId="9" fillId="0" borderId="4" xfId="0" applyNumberFormat="1" applyFont="1" applyBorder="1" applyAlignment="1">
      <alignment/>
    </xf>
    <xf numFmtId="4" fontId="6" fillId="2" borderId="6" xfId="20" applyNumberFormat="1" applyFont="1" applyFill="1" applyBorder="1" applyAlignment="1">
      <alignment horizontal="right" vertical="center"/>
      <protection/>
    </xf>
    <xf numFmtId="0" fontId="8" fillId="0" borderId="39" xfId="20" applyFont="1" applyBorder="1" applyAlignment="1">
      <alignment horizontal="center"/>
      <protection/>
    </xf>
    <xf numFmtId="49" fontId="0" fillId="3" borderId="1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4" fontId="6" fillId="3" borderId="0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/>
    </xf>
    <xf numFmtId="0" fontId="8" fillId="0" borderId="15" xfId="20" applyFont="1" applyBorder="1" applyAlignment="1">
      <alignment vertical="center"/>
      <protection/>
    </xf>
    <xf numFmtId="4" fontId="8" fillId="0" borderId="40" xfId="20" applyNumberFormat="1" applyFont="1" applyBorder="1" applyAlignment="1">
      <alignment vertical="center"/>
      <protection/>
    </xf>
    <xf numFmtId="4" fontId="8" fillId="0" borderId="41" xfId="20" applyNumberFormat="1" applyFont="1" applyBorder="1" applyAlignment="1">
      <alignment vertical="center"/>
      <protection/>
    </xf>
    <xf numFmtId="4" fontId="8" fillId="0" borderId="12" xfId="20" applyNumberFormat="1" applyFont="1" applyBorder="1" applyAlignment="1">
      <alignment vertical="center"/>
      <protection/>
    </xf>
    <xf numFmtId="4" fontId="8" fillId="0" borderId="13" xfId="20" applyNumberFormat="1" applyFont="1" applyBorder="1" applyAlignment="1">
      <alignment vertical="center"/>
      <protection/>
    </xf>
    <xf numFmtId="4" fontId="8" fillId="0" borderId="42" xfId="20" applyNumberFormat="1" applyFont="1" applyBorder="1" applyAlignment="1">
      <alignment vertical="center"/>
      <protection/>
    </xf>
    <xf numFmtId="4" fontId="8" fillId="0" borderId="43" xfId="20" applyNumberFormat="1" applyFont="1" applyBorder="1" applyAlignment="1">
      <alignment vertical="center"/>
      <protection/>
    </xf>
    <xf numFmtId="4" fontId="8" fillId="0" borderId="44" xfId="20" applyNumberFormat="1" applyFont="1" applyBorder="1" applyAlignment="1">
      <alignment vertical="center"/>
      <protection/>
    </xf>
    <xf numFmtId="49" fontId="8" fillId="0" borderId="0" xfId="0" applyNumberFormat="1" applyFont="1" applyAlignment="1">
      <alignment horizontal="left" vertical="center"/>
    </xf>
    <xf numFmtId="49" fontId="9" fillId="0" borderId="2" xfId="20" applyNumberFormat="1" applyFont="1" applyBorder="1" applyAlignment="1">
      <alignment horizontal="center"/>
      <protection/>
    </xf>
    <xf numFmtId="0" fontId="9" fillId="3" borderId="30" xfId="0" applyFont="1" applyFill="1" applyBorder="1" applyAlignment="1">
      <alignment/>
    </xf>
    <xf numFmtId="0" fontId="8" fillId="0" borderId="43" xfId="20" applyFont="1" applyBorder="1" applyAlignment="1">
      <alignment vertical="center"/>
      <protection/>
    </xf>
    <xf numFmtId="0" fontId="12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1" xfId="20" applyFont="1" applyFill="1" applyBorder="1" applyAlignment="1">
      <alignment horizontal="center" vertical="center"/>
      <protection/>
    </xf>
    <xf numFmtId="49" fontId="8" fillId="0" borderId="31" xfId="0" applyNumberFormat="1" applyFont="1" applyFill="1" applyBorder="1" applyAlignment="1">
      <alignment horizontal="center" vertical="center"/>
    </xf>
    <xf numFmtId="4" fontId="8" fillId="0" borderId="43" xfId="20" applyNumberFormat="1" applyFont="1" applyFill="1" applyBorder="1">
      <alignment/>
      <protection/>
    </xf>
    <xf numFmtId="0" fontId="8" fillId="0" borderId="14" xfId="20" applyFont="1" applyFill="1" applyBorder="1" applyAlignment="1">
      <alignment horizontal="center"/>
      <protection/>
    </xf>
    <xf numFmtId="49" fontId="9" fillId="0" borderId="0" xfId="20" applyNumberFormat="1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164" fontId="9" fillId="0" borderId="0" xfId="20" applyNumberFormat="1" applyFont="1" applyFill="1" applyBorder="1" applyAlignment="1">
      <alignment horizontal="center" vertical="center"/>
      <protection/>
    </xf>
    <xf numFmtId="0" fontId="9" fillId="0" borderId="0" xfId="20" applyFont="1" applyFill="1" applyBorder="1">
      <alignment/>
      <protection/>
    </xf>
    <xf numFmtId="4" fontId="9" fillId="0" borderId="0" xfId="20" applyNumberFormat="1" applyFont="1" applyFill="1" applyBorder="1" applyAlignment="1">
      <alignment vertical="center"/>
      <protection/>
    </xf>
    <xf numFmtId="4" fontId="9" fillId="0" borderId="0" xfId="20" applyNumberFormat="1" applyFont="1" applyFill="1" applyBorder="1">
      <alignment/>
      <protection/>
    </xf>
    <xf numFmtId="4" fontId="9" fillId="0" borderId="6" xfId="20" applyNumberFormat="1" applyFont="1" applyFill="1" applyBorder="1">
      <alignment/>
      <protection/>
    </xf>
    <xf numFmtId="4" fontId="8" fillId="0" borderId="0" xfId="20" applyNumberFormat="1" applyFont="1" applyBorder="1" applyAlignment="1">
      <alignment vertical="center"/>
      <protection/>
    </xf>
    <xf numFmtId="49" fontId="11" fillId="3" borderId="3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20" applyFont="1" applyAlignment="1">
      <alignment horizontal="center"/>
      <protection/>
    </xf>
    <xf numFmtId="49" fontId="8" fillId="0" borderId="0" xfId="0" applyNumberFormat="1" applyFont="1" applyAlignment="1">
      <alignment horizontal="left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ap.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C1">
      <selection activeCell="M1" sqref="M1"/>
    </sheetView>
  </sheetViews>
  <sheetFormatPr defaultColWidth="9.00390625" defaultRowHeight="12.75"/>
  <cols>
    <col min="1" max="1" width="1.625" style="0" customWidth="1"/>
    <col min="2" max="2" width="27.00390625" style="0" customWidth="1"/>
    <col min="3" max="3" width="12.625" style="0" customWidth="1"/>
    <col min="4" max="4" width="13.875" style="0" customWidth="1"/>
    <col min="5" max="5" width="13.25390625" style="0" customWidth="1"/>
    <col min="6" max="6" width="11.75390625" style="0" customWidth="1"/>
    <col min="7" max="7" width="10.25390625" style="0" customWidth="1"/>
    <col min="8" max="9" width="8.375" style="0" customWidth="1"/>
    <col min="10" max="10" width="10.00390625" style="0" bestFit="1" customWidth="1"/>
    <col min="11" max="12" width="7.875" style="0" customWidth="1"/>
    <col min="14" max="14" width="13.00390625" style="0" customWidth="1"/>
  </cols>
  <sheetData>
    <row r="1" spans="9:13" ht="12.75">
      <c r="I1" s="262"/>
      <c r="J1" s="262"/>
      <c r="K1" s="262"/>
      <c r="L1" s="262"/>
      <c r="M1" s="263" t="s">
        <v>284</v>
      </c>
    </row>
    <row r="3" spans="1:13" ht="15.75">
      <c r="A3" s="267" t="s">
        <v>39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ht="13.5" thickBot="1"/>
    <row r="5" spans="2:13" ht="13.5" thickBot="1">
      <c r="B5" s="1"/>
      <c r="C5" s="2"/>
      <c r="D5" s="3" t="s">
        <v>0</v>
      </c>
      <c r="E5" s="4"/>
      <c r="F5" s="264" t="s">
        <v>1</v>
      </c>
      <c r="G5" s="265"/>
      <c r="H5" s="265"/>
      <c r="I5" s="265"/>
      <c r="J5" s="265"/>
      <c r="K5" s="265"/>
      <c r="L5" s="265"/>
      <c r="M5" s="266"/>
    </row>
    <row r="6" spans="2:13" ht="14.25" customHeight="1" thickBot="1">
      <c r="B6" s="5" t="s">
        <v>2</v>
      </c>
      <c r="C6" s="6" t="s">
        <v>3</v>
      </c>
      <c r="D6" s="7" t="s">
        <v>4</v>
      </c>
      <c r="E6" s="6" t="s">
        <v>5</v>
      </c>
      <c r="F6" s="8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</row>
    <row r="7" spans="2:13" ht="21" customHeight="1">
      <c r="B7" s="10" t="s">
        <v>14</v>
      </c>
      <c r="C7" s="11">
        <f>'Kap.01 '!$H$41</f>
        <v>134680</v>
      </c>
      <c r="D7" s="11">
        <f>'Kap.01 '!$I$41</f>
        <v>393245</v>
      </c>
      <c r="E7" s="12">
        <f aca="true" t="shared" si="0" ref="E7:E15">SUM(C7+D7)</f>
        <v>527925</v>
      </c>
      <c r="F7" s="13">
        <v>527925</v>
      </c>
      <c r="G7" s="13">
        <v>527925</v>
      </c>
      <c r="H7" s="14"/>
      <c r="I7" s="14"/>
      <c r="J7" s="14"/>
      <c r="K7" s="14"/>
      <c r="L7" s="14"/>
      <c r="M7" s="14"/>
    </row>
    <row r="8" spans="2:14" ht="25.5" customHeight="1">
      <c r="B8" s="15" t="s">
        <v>15</v>
      </c>
      <c r="C8" s="16">
        <f>'kap.02'!$H$39</f>
        <v>14150</v>
      </c>
      <c r="D8" s="16">
        <f>'kap.02'!$I$39</f>
        <v>929461</v>
      </c>
      <c r="E8" s="17">
        <f t="shared" si="0"/>
        <v>943611</v>
      </c>
      <c r="F8" s="18">
        <v>943611</v>
      </c>
      <c r="G8" s="18">
        <v>943611</v>
      </c>
      <c r="H8" s="19"/>
      <c r="I8" s="19"/>
      <c r="J8" s="19"/>
      <c r="K8" s="19"/>
      <c r="L8" s="19"/>
      <c r="M8" s="19"/>
      <c r="N8" s="20"/>
    </row>
    <row r="9" spans="2:14" ht="25.5" customHeight="1">
      <c r="B9" s="15" t="s">
        <v>16</v>
      </c>
      <c r="C9" s="16">
        <f>'Kap.03'!$H$44</f>
        <v>70795.4</v>
      </c>
      <c r="D9" s="16">
        <f>'Kap.03'!$I$44</f>
        <v>908417</v>
      </c>
      <c r="E9" s="17">
        <f t="shared" si="0"/>
        <v>979212.4</v>
      </c>
      <c r="F9" s="18">
        <v>979212.4</v>
      </c>
      <c r="G9" s="19">
        <f>E9-J9</f>
        <v>732917.4</v>
      </c>
      <c r="H9" s="19"/>
      <c r="I9" s="19"/>
      <c r="J9" s="19">
        <v>246295</v>
      </c>
      <c r="K9" s="19"/>
      <c r="L9" s="19"/>
      <c r="M9" s="19"/>
      <c r="N9" s="20"/>
    </row>
    <row r="10" spans="2:14" ht="25.5" customHeight="1">
      <c r="B10" s="15" t="s">
        <v>17</v>
      </c>
      <c r="C10" s="16">
        <f>'kap.04'!$H$8</f>
        <v>0</v>
      </c>
      <c r="D10" s="16">
        <f>'kap.04'!$I$8</f>
        <v>4500</v>
      </c>
      <c r="E10" s="17">
        <f t="shared" si="0"/>
        <v>4500</v>
      </c>
      <c r="F10" s="18">
        <v>4500</v>
      </c>
      <c r="G10" s="18">
        <v>4500</v>
      </c>
      <c r="H10" s="19"/>
      <c r="I10" s="19"/>
      <c r="J10" s="19"/>
      <c r="K10" s="19"/>
      <c r="L10" s="19"/>
      <c r="M10" s="19"/>
      <c r="N10" s="20"/>
    </row>
    <row r="11" spans="2:14" ht="25.5" customHeight="1">
      <c r="B11" s="15" t="s">
        <v>18</v>
      </c>
      <c r="C11" s="16">
        <f>'kap.05'!$H$34</f>
        <v>380</v>
      </c>
      <c r="D11" s="16">
        <f>'kap.05'!$I$34</f>
        <v>146502.2</v>
      </c>
      <c r="E11" s="17">
        <f>SUM(C11+D11)</f>
        <v>146882.2</v>
      </c>
      <c r="F11" s="18">
        <v>146882.2</v>
      </c>
      <c r="G11" s="18">
        <v>146882.2</v>
      </c>
      <c r="H11" s="19"/>
      <c r="I11" s="19"/>
      <c r="J11" s="19"/>
      <c r="K11" s="19"/>
      <c r="L11" s="19"/>
      <c r="M11" s="19"/>
      <c r="N11" s="20"/>
    </row>
    <row r="12" spans="2:14" ht="25.5" customHeight="1">
      <c r="B12" s="15" t="s">
        <v>19</v>
      </c>
      <c r="C12" s="16">
        <f>'kap.O6'!$H$27</f>
        <v>55088</v>
      </c>
      <c r="D12" s="16">
        <f>'kap.O6'!$I$27</f>
        <v>92452</v>
      </c>
      <c r="E12" s="17">
        <f t="shared" si="0"/>
        <v>147540</v>
      </c>
      <c r="F12" s="18">
        <v>147540</v>
      </c>
      <c r="G12" s="18">
        <v>147540</v>
      </c>
      <c r="H12" s="19"/>
      <c r="I12" s="19"/>
      <c r="J12" s="19"/>
      <c r="K12" s="19"/>
      <c r="L12" s="19"/>
      <c r="M12" s="19"/>
      <c r="N12" s="20"/>
    </row>
    <row r="13" spans="2:13" ht="25.5" customHeight="1">
      <c r="B13" s="15" t="s">
        <v>20</v>
      </c>
      <c r="C13" s="16">
        <f>'kap.07'!$H$13</f>
        <v>0</v>
      </c>
      <c r="D13" s="16">
        <f>'kap.07'!$I$13</f>
        <v>40205</v>
      </c>
      <c r="E13" s="17">
        <f t="shared" si="0"/>
        <v>40205</v>
      </c>
      <c r="F13" s="18">
        <v>40205</v>
      </c>
      <c r="G13" s="18">
        <v>40205</v>
      </c>
      <c r="H13" s="19"/>
      <c r="I13" s="19"/>
      <c r="J13" s="19"/>
      <c r="K13" s="19"/>
      <c r="L13" s="19"/>
      <c r="M13" s="19"/>
    </row>
    <row r="14" spans="2:13" ht="25.5" customHeight="1">
      <c r="B14" s="15" t="s">
        <v>21</v>
      </c>
      <c r="C14" s="16">
        <f>'kap.08 '!$H$20</f>
        <v>10200</v>
      </c>
      <c r="D14" s="16">
        <f>'kap.08 '!$I$20</f>
        <v>462582.7</v>
      </c>
      <c r="E14" s="17">
        <f t="shared" si="0"/>
        <v>472782.7</v>
      </c>
      <c r="F14" s="18">
        <v>472782.7</v>
      </c>
      <c r="G14" s="18">
        <v>472782.7</v>
      </c>
      <c r="H14" s="19"/>
      <c r="I14" s="19"/>
      <c r="J14" s="19"/>
      <c r="K14" s="19"/>
      <c r="L14" s="19"/>
      <c r="M14" s="19"/>
    </row>
    <row r="15" spans="2:13" ht="25.5" customHeight="1" thickBot="1">
      <c r="B15" s="21" t="s">
        <v>22</v>
      </c>
      <c r="C15" s="22">
        <f>'kap.09 '!$H$22</f>
        <v>151664</v>
      </c>
      <c r="D15" s="22">
        <f>'kap.09 '!$I$22</f>
        <v>45150</v>
      </c>
      <c r="E15" s="23">
        <f t="shared" si="0"/>
        <v>196814</v>
      </c>
      <c r="F15" s="24">
        <v>196814</v>
      </c>
      <c r="G15" s="24">
        <v>196814</v>
      </c>
      <c r="H15" s="25"/>
      <c r="I15" s="25"/>
      <c r="J15" s="25"/>
      <c r="K15" s="25"/>
      <c r="L15" s="25"/>
      <c r="M15" s="25"/>
    </row>
    <row r="16" spans="2:14" ht="25.5" customHeight="1" thickBot="1" thickTop="1">
      <c r="B16" s="26" t="s">
        <v>23</v>
      </c>
      <c r="C16" s="27">
        <f aca="true" t="shared" si="1" ref="C16:M16">SUM(C7,C8,C9,C10,C11,C12,C13,C14,C15)</f>
        <v>436957.4</v>
      </c>
      <c r="D16" s="27">
        <f t="shared" si="1"/>
        <v>3022514.9000000004</v>
      </c>
      <c r="E16" s="28">
        <f t="shared" si="1"/>
        <v>3459472.3000000003</v>
      </c>
      <c r="F16" s="29">
        <f t="shared" si="1"/>
        <v>3459472.3000000003</v>
      </c>
      <c r="G16" s="30">
        <f t="shared" si="1"/>
        <v>3213177.3000000003</v>
      </c>
      <c r="H16" s="30">
        <f t="shared" si="1"/>
        <v>0</v>
      </c>
      <c r="I16" s="30">
        <f t="shared" si="1"/>
        <v>0</v>
      </c>
      <c r="J16" s="30">
        <f t="shared" si="1"/>
        <v>246295</v>
      </c>
      <c r="K16" s="30">
        <f t="shared" si="1"/>
        <v>0</v>
      </c>
      <c r="L16" s="30">
        <f t="shared" si="1"/>
        <v>0</v>
      </c>
      <c r="M16" s="30">
        <f t="shared" si="1"/>
        <v>0</v>
      </c>
      <c r="N16" s="20"/>
    </row>
    <row r="17" spans="7:8" ht="12.75">
      <c r="G17" s="31"/>
      <c r="H17" s="31"/>
    </row>
    <row r="18" spans="7:8" ht="12.75">
      <c r="G18" s="31" t="s">
        <v>24</v>
      </c>
      <c r="H18" s="31" t="s">
        <v>25</v>
      </c>
    </row>
    <row r="19" spans="7:8" ht="12.75">
      <c r="G19" s="31" t="s">
        <v>7</v>
      </c>
      <c r="H19" s="31" t="s">
        <v>26</v>
      </c>
    </row>
    <row r="20" spans="3:8" ht="12.75">
      <c r="C20" s="20"/>
      <c r="D20" s="20"/>
      <c r="E20" s="20"/>
      <c r="G20" s="32" t="s">
        <v>27</v>
      </c>
      <c r="H20" s="31" t="s">
        <v>28</v>
      </c>
    </row>
    <row r="21" spans="3:8" ht="12.75">
      <c r="C21" s="20"/>
      <c r="D21" s="20"/>
      <c r="E21" s="20"/>
      <c r="G21" s="32" t="s">
        <v>29</v>
      </c>
      <c r="H21" s="31" t="s">
        <v>30</v>
      </c>
    </row>
    <row r="22" spans="3:8" ht="12.75">
      <c r="C22" s="20"/>
      <c r="E22" s="20"/>
      <c r="G22" s="32" t="s">
        <v>31</v>
      </c>
      <c r="H22" s="31" t="s">
        <v>32</v>
      </c>
    </row>
    <row r="23" spans="7:8" ht="12.75">
      <c r="G23" s="32" t="s">
        <v>33</v>
      </c>
      <c r="H23" s="31" t="s">
        <v>34</v>
      </c>
    </row>
    <row r="24" spans="7:8" ht="12.75">
      <c r="G24" s="32" t="s">
        <v>35</v>
      </c>
      <c r="H24" s="31" t="s">
        <v>36</v>
      </c>
    </row>
    <row r="25" spans="7:8" ht="12.75">
      <c r="G25" s="32" t="s">
        <v>37</v>
      </c>
      <c r="H25" s="31" t="s">
        <v>38</v>
      </c>
    </row>
  </sheetData>
  <mergeCells count="2">
    <mergeCell ref="F5:M5"/>
    <mergeCell ref="A3:M3"/>
  </mergeCells>
  <printOptions/>
  <pageMargins left="0.2362204724409449" right="0.4724409448818898" top="0.79" bottom="0.3937007874015748" header="1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I18" sqref="I18:I19"/>
    </sheetView>
  </sheetViews>
  <sheetFormatPr defaultColWidth="9.00390625" defaultRowHeight="12.75"/>
  <cols>
    <col min="2" max="2" width="22.25390625" style="0" customWidth="1"/>
    <col min="7" max="7" width="35.625" style="0" customWidth="1"/>
    <col min="8" max="8" width="11.625" style="0" customWidth="1"/>
    <col min="9" max="9" width="12.875" style="0" customWidth="1"/>
    <col min="10" max="10" width="10.00390625" style="0" customWidth="1"/>
  </cols>
  <sheetData>
    <row r="1" spans="1:10" ht="45" customHeight="1">
      <c r="A1" s="268" t="s">
        <v>168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4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thickBot="1">
      <c r="A3" s="87" t="s">
        <v>41</v>
      </c>
      <c r="B3" s="36" t="s">
        <v>42</v>
      </c>
      <c r="C3" s="37" t="s">
        <v>43</v>
      </c>
      <c r="D3" s="38" t="s">
        <v>44</v>
      </c>
      <c r="E3" s="37" t="s">
        <v>24</v>
      </c>
      <c r="F3" s="37" t="s">
        <v>45</v>
      </c>
      <c r="G3" s="37" t="s">
        <v>46</v>
      </c>
      <c r="H3" s="39"/>
      <c r="I3" s="40" t="s">
        <v>47</v>
      </c>
      <c r="J3" s="41"/>
    </row>
    <row r="4" spans="1:10" ht="13.5" thickBot="1">
      <c r="A4" s="88"/>
      <c r="B4" s="43" t="s">
        <v>48</v>
      </c>
      <c r="C4" s="44"/>
      <c r="D4" s="45"/>
      <c r="E4" s="44"/>
      <c r="F4" s="44"/>
      <c r="G4" s="44" t="s">
        <v>49</v>
      </c>
      <c r="H4" s="46" t="s">
        <v>50</v>
      </c>
      <c r="I4" s="40" t="s">
        <v>51</v>
      </c>
      <c r="J4" s="46" t="s">
        <v>5</v>
      </c>
    </row>
    <row r="5" spans="1:10" ht="13.5" thickBot="1">
      <c r="A5" s="127" t="s">
        <v>169</v>
      </c>
      <c r="B5" s="91" t="s">
        <v>176</v>
      </c>
      <c r="C5" s="90">
        <v>6171</v>
      </c>
      <c r="D5" s="90">
        <v>6121</v>
      </c>
      <c r="E5" s="128"/>
      <c r="F5" s="93">
        <v>8777</v>
      </c>
      <c r="G5" s="91" t="s">
        <v>175</v>
      </c>
      <c r="H5" s="94">
        <v>0</v>
      </c>
      <c r="I5" s="94">
        <v>2000</v>
      </c>
      <c r="J5" s="19">
        <f>I5+H5</f>
        <v>2000</v>
      </c>
    </row>
    <row r="6" spans="1:10" s="125" customFormat="1" ht="12.75" thickBot="1">
      <c r="A6" s="140"/>
      <c r="B6" s="141" t="s">
        <v>170</v>
      </c>
      <c r="C6" s="142"/>
      <c r="D6" s="142"/>
      <c r="E6" s="143"/>
      <c r="F6" s="142"/>
      <c r="G6" s="142"/>
      <c r="H6" s="144">
        <f>SUM(H5:H5)</f>
        <v>0</v>
      </c>
      <c r="I6" s="144">
        <f>SUM(I5:I5)</f>
        <v>2000</v>
      </c>
      <c r="J6" s="144">
        <f>SUM(J5:J5)</f>
        <v>2000</v>
      </c>
    </row>
    <row r="7" spans="9:10" ht="12.75">
      <c r="I7" s="20"/>
      <c r="J7" s="20"/>
    </row>
    <row r="8" spans="1:10" ht="12.75">
      <c r="A8" s="47" t="s">
        <v>185</v>
      </c>
      <c r="B8" s="48" t="s">
        <v>188</v>
      </c>
      <c r="C8" s="177">
        <v>6171</v>
      </c>
      <c r="D8" s="49">
        <v>6111</v>
      </c>
      <c r="E8" s="50"/>
      <c r="F8" s="51">
        <v>2912</v>
      </c>
      <c r="G8" s="48" t="s">
        <v>260</v>
      </c>
      <c r="H8" s="95">
        <v>0</v>
      </c>
      <c r="I8" s="95">
        <v>4500</v>
      </c>
      <c r="J8" s="95">
        <f>SUM(H8+I8)</f>
        <v>4500</v>
      </c>
    </row>
    <row r="9" spans="1:10" ht="12.75">
      <c r="A9" s="47" t="s">
        <v>185</v>
      </c>
      <c r="B9" s="48" t="s">
        <v>188</v>
      </c>
      <c r="C9" s="177">
        <v>6171</v>
      </c>
      <c r="D9" s="49">
        <v>6111</v>
      </c>
      <c r="E9" s="50"/>
      <c r="F9" s="51">
        <v>8936</v>
      </c>
      <c r="G9" s="48" t="s">
        <v>261</v>
      </c>
      <c r="H9" s="95">
        <v>0</v>
      </c>
      <c r="I9" s="95">
        <v>20650</v>
      </c>
      <c r="J9" s="95">
        <v>20650</v>
      </c>
    </row>
    <row r="10" spans="1:10" ht="12.75">
      <c r="A10" s="47" t="s">
        <v>185</v>
      </c>
      <c r="B10" s="48" t="s">
        <v>188</v>
      </c>
      <c r="C10" s="49">
        <v>6171</v>
      </c>
      <c r="D10" s="49">
        <v>6111</v>
      </c>
      <c r="E10" s="50"/>
      <c r="F10" s="51">
        <v>8975</v>
      </c>
      <c r="G10" s="48" t="s">
        <v>186</v>
      </c>
      <c r="H10" s="95">
        <v>0</v>
      </c>
      <c r="I10" s="95">
        <v>13000</v>
      </c>
      <c r="J10" s="95">
        <f>SUM(H10+I10)</f>
        <v>13000</v>
      </c>
    </row>
    <row r="11" spans="1:10" ht="13.5" thickBot="1">
      <c r="A11" s="47" t="s">
        <v>185</v>
      </c>
      <c r="B11" s="48" t="s">
        <v>188</v>
      </c>
      <c r="C11" s="49">
        <v>6171</v>
      </c>
      <c r="D11" s="49">
        <v>5169</v>
      </c>
      <c r="E11" s="50"/>
      <c r="F11" s="51"/>
      <c r="G11" s="48" t="s">
        <v>114</v>
      </c>
      <c r="H11" s="95">
        <v>136214</v>
      </c>
      <c r="I11" s="95">
        <v>0</v>
      </c>
      <c r="J11" s="95">
        <f>SUM(H11+I11)</f>
        <v>136214</v>
      </c>
    </row>
    <row r="12" spans="1:10" ht="13.5" thickBot="1">
      <c r="A12" s="116"/>
      <c r="B12" s="141" t="s">
        <v>187</v>
      </c>
      <c r="C12" s="117"/>
      <c r="D12" s="117"/>
      <c r="E12" s="118"/>
      <c r="F12" s="119"/>
      <c r="G12" s="178"/>
      <c r="H12" s="179">
        <f>SUM(H8:H11)</f>
        <v>136214</v>
      </c>
      <c r="I12" s="179">
        <f>SUM(I8:I11)</f>
        <v>38150</v>
      </c>
      <c r="J12" s="180">
        <f>SUM(H12:I12)</f>
        <v>174364</v>
      </c>
    </row>
    <row r="13" spans="1:10" ht="12.75">
      <c r="A13" s="121"/>
      <c r="B13" s="181"/>
      <c r="C13" s="122"/>
      <c r="D13" s="122"/>
      <c r="E13" s="123"/>
      <c r="F13" s="124"/>
      <c r="G13" s="103"/>
      <c r="H13" s="182"/>
      <c r="I13" s="182"/>
      <c r="J13" s="182"/>
    </row>
    <row r="14" spans="1:10" ht="12.75">
      <c r="A14" s="47" t="s">
        <v>189</v>
      </c>
      <c r="B14" s="48" t="s">
        <v>190</v>
      </c>
      <c r="C14" s="49">
        <v>6171</v>
      </c>
      <c r="D14" s="49">
        <v>5901</v>
      </c>
      <c r="E14" s="50"/>
      <c r="F14" s="51"/>
      <c r="G14" s="48" t="s">
        <v>274</v>
      </c>
      <c r="H14" s="95">
        <v>5000</v>
      </c>
      <c r="I14" s="95">
        <v>0</v>
      </c>
      <c r="J14" s="95">
        <v>5000</v>
      </c>
    </row>
    <row r="15" spans="1:10" ht="12.75">
      <c r="A15" s="47" t="s">
        <v>189</v>
      </c>
      <c r="B15" s="48" t="s">
        <v>190</v>
      </c>
      <c r="C15" s="49">
        <v>6171</v>
      </c>
      <c r="D15" s="49">
        <v>5901</v>
      </c>
      <c r="E15" s="50"/>
      <c r="F15" s="51"/>
      <c r="G15" s="48" t="s">
        <v>275</v>
      </c>
      <c r="H15" s="95">
        <v>10000</v>
      </c>
      <c r="I15" s="95">
        <v>0</v>
      </c>
      <c r="J15" s="95">
        <v>10000</v>
      </c>
    </row>
    <row r="16" spans="1:10" ht="13.5" thickBot="1">
      <c r="A16" s="47" t="s">
        <v>189</v>
      </c>
      <c r="B16" s="48" t="s">
        <v>190</v>
      </c>
      <c r="C16" s="55">
        <v>6171</v>
      </c>
      <c r="D16" s="55">
        <v>6901</v>
      </c>
      <c r="E16" s="56"/>
      <c r="F16" s="57">
        <v>1000</v>
      </c>
      <c r="G16" s="58" t="s">
        <v>276</v>
      </c>
      <c r="H16" s="114">
        <v>0</v>
      </c>
      <c r="I16" s="114">
        <v>5000</v>
      </c>
      <c r="J16" s="114">
        <v>5000</v>
      </c>
    </row>
    <row r="17" spans="1:10" ht="13.5" thickBot="1">
      <c r="A17" s="116"/>
      <c r="B17" s="141" t="s">
        <v>191</v>
      </c>
      <c r="C17" s="117"/>
      <c r="D17" s="117"/>
      <c r="E17" s="118"/>
      <c r="F17" s="119"/>
      <c r="G17" s="120"/>
      <c r="H17" s="179">
        <f>SUM(H14:H16)</f>
        <v>15000</v>
      </c>
      <c r="I17" s="179">
        <f>SUM(I14:I16)</f>
        <v>5000</v>
      </c>
      <c r="J17" s="179">
        <f>SUM(J14:J16)</f>
        <v>20000</v>
      </c>
    </row>
    <row r="18" spans="1:10" ht="12.75">
      <c r="A18" s="121"/>
      <c r="B18" s="181"/>
      <c r="C18" s="122"/>
      <c r="D18" s="122"/>
      <c r="E18" s="123"/>
      <c r="F18" s="124"/>
      <c r="G18" s="103"/>
      <c r="H18" s="182"/>
      <c r="I18" s="182"/>
      <c r="J18" s="182"/>
    </row>
    <row r="19" spans="1:10" ht="13.5" thickBot="1">
      <c r="A19" s="54" t="s">
        <v>268</v>
      </c>
      <c r="B19" s="241" t="s">
        <v>269</v>
      </c>
      <c r="C19" s="55">
        <v>6171</v>
      </c>
      <c r="D19" s="55">
        <v>5169</v>
      </c>
      <c r="E19" s="56"/>
      <c r="F19" s="57"/>
      <c r="G19" s="58" t="s">
        <v>114</v>
      </c>
      <c r="H19" s="114">
        <v>450</v>
      </c>
      <c r="I19" s="114">
        <v>0</v>
      </c>
      <c r="J19" s="114">
        <v>450</v>
      </c>
    </row>
    <row r="20" spans="1:10" ht="13.5" thickBot="1">
      <c r="A20" s="116"/>
      <c r="B20" s="240" t="s">
        <v>270</v>
      </c>
      <c r="C20" s="117"/>
      <c r="D20" s="117"/>
      <c r="E20" s="118"/>
      <c r="F20" s="119"/>
      <c r="G20" s="120"/>
      <c r="H20" s="180">
        <f>SUM(H19)</f>
        <v>450</v>
      </c>
      <c r="I20" s="179">
        <f>SUM(I19)</f>
        <v>0</v>
      </c>
      <c r="J20" s="179">
        <f>SUM(J19)</f>
        <v>450</v>
      </c>
    </row>
    <row r="21" ht="13.5" thickBot="1"/>
    <row r="22" spans="1:10" ht="16.5" thickBot="1">
      <c r="A22" s="82"/>
      <c r="B22" s="83" t="s">
        <v>174</v>
      </c>
      <c r="C22" s="84"/>
      <c r="D22" s="84"/>
      <c r="E22" s="84"/>
      <c r="F22" s="84"/>
      <c r="G22" s="84"/>
      <c r="H22" s="85">
        <f>H6+H12+H17+H20</f>
        <v>151664</v>
      </c>
      <c r="I22" s="85">
        <f>I6+I12+I17+I20</f>
        <v>45150</v>
      </c>
      <c r="J22" s="85">
        <f>J6+J12+J17+J20</f>
        <v>196814</v>
      </c>
    </row>
  </sheetData>
  <mergeCells count="1">
    <mergeCell ref="A1:J1"/>
  </mergeCells>
  <printOptions/>
  <pageMargins left="0.47" right="0.48" top="1.05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B4">
      <selection activeCell="E48" sqref="D48:E48"/>
    </sheetView>
  </sheetViews>
  <sheetFormatPr defaultColWidth="9.00390625" defaultRowHeight="12.75"/>
  <cols>
    <col min="1" max="1" width="8.875" style="104" customWidth="1"/>
    <col min="2" max="2" width="15.625" style="0" customWidth="1"/>
    <col min="7" max="7" width="36.75390625" style="0" customWidth="1"/>
    <col min="8" max="10" width="15.75390625" style="0" customWidth="1"/>
  </cols>
  <sheetData>
    <row r="1" spans="1:10" ht="19.5" customHeight="1">
      <c r="A1" s="268" t="s">
        <v>97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</row>
    <row r="3" spans="1:10" ht="13.5" thickBot="1">
      <c r="A3" s="35" t="s">
        <v>41</v>
      </c>
      <c r="B3" s="36" t="s">
        <v>42</v>
      </c>
      <c r="C3" s="37" t="s">
        <v>43</v>
      </c>
      <c r="D3" s="38" t="s">
        <v>44</v>
      </c>
      <c r="E3" s="37" t="s">
        <v>24</v>
      </c>
      <c r="F3" s="37" t="s">
        <v>45</v>
      </c>
      <c r="G3" s="37" t="s">
        <v>46</v>
      </c>
      <c r="H3" s="39"/>
      <c r="I3" s="40" t="s">
        <v>47</v>
      </c>
      <c r="J3" s="41"/>
    </row>
    <row r="4" spans="1:10" ht="13.5" thickBot="1">
      <c r="A4" s="42"/>
      <c r="B4" s="43" t="s">
        <v>48</v>
      </c>
      <c r="C4" s="44"/>
      <c r="D4" s="45"/>
      <c r="E4" s="44"/>
      <c r="F4" s="44"/>
      <c r="G4" s="44" t="s">
        <v>49</v>
      </c>
      <c r="H4" s="46" t="s">
        <v>50</v>
      </c>
      <c r="I4" s="40" t="s">
        <v>51</v>
      </c>
      <c r="J4" s="46" t="s">
        <v>5</v>
      </c>
    </row>
    <row r="5" spans="1:10" ht="12.75" customHeight="1">
      <c r="A5" s="47" t="s">
        <v>52</v>
      </c>
      <c r="B5" s="48" t="s">
        <v>98</v>
      </c>
      <c r="C5" s="49">
        <v>3639</v>
      </c>
      <c r="D5" s="49">
        <v>6121</v>
      </c>
      <c r="E5" s="50"/>
      <c r="F5" s="51">
        <v>16</v>
      </c>
      <c r="G5" s="230" t="s">
        <v>99</v>
      </c>
      <c r="H5" s="231">
        <v>0</v>
      </c>
      <c r="I5" s="232">
        <v>2500</v>
      </c>
      <c r="J5" s="233">
        <f aca="true" t="shared" si="0" ref="J5:J39">SUM(H5+I5)</f>
        <v>2500</v>
      </c>
    </row>
    <row r="6" spans="1:10" ht="12.75" customHeight="1">
      <c r="A6" s="47" t="s">
        <v>52</v>
      </c>
      <c r="B6" s="48" t="s">
        <v>98</v>
      </c>
      <c r="C6" s="49">
        <v>3639</v>
      </c>
      <c r="D6" s="49">
        <v>6130</v>
      </c>
      <c r="E6" s="50"/>
      <c r="F6" s="51">
        <v>16</v>
      </c>
      <c r="G6" s="230" t="s">
        <v>99</v>
      </c>
      <c r="H6" s="234">
        <v>0</v>
      </c>
      <c r="I6" s="95">
        <v>7000</v>
      </c>
      <c r="J6" s="102">
        <f t="shared" si="0"/>
        <v>7000</v>
      </c>
    </row>
    <row r="7" spans="1:10" ht="12.75" customHeight="1">
      <c r="A7" s="47" t="s">
        <v>52</v>
      </c>
      <c r="B7" s="48" t="s">
        <v>98</v>
      </c>
      <c r="C7" s="49">
        <v>3612</v>
      </c>
      <c r="D7" s="49">
        <v>6121</v>
      </c>
      <c r="E7" s="50"/>
      <c r="F7" s="51">
        <v>90</v>
      </c>
      <c r="G7" s="230" t="s">
        <v>100</v>
      </c>
      <c r="H7" s="234">
        <v>0</v>
      </c>
      <c r="I7" s="95">
        <v>9800</v>
      </c>
      <c r="J7" s="102">
        <v>9800</v>
      </c>
    </row>
    <row r="8" spans="1:10" ht="12.75" customHeight="1">
      <c r="A8" s="47" t="s">
        <v>52</v>
      </c>
      <c r="B8" s="48" t="s">
        <v>98</v>
      </c>
      <c r="C8" s="49">
        <v>3612</v>
      </c>
      <c r="D8" s="49">
        <v>6121</v>
      </c>
      <c r="E8" s="50"/>
      <c r="F8" s="51">
        <v>105</v>
      </c>
      <c r="G8" s="230" t="s">
        <v>101</v>
      </c>
      <c r="H8" s="234">
        <v>0</v>
      </c>
      <c r="I8" s="95">
        <v>39850</v>
      </c>
      <c r="J8" s="102">
        <v>39850</v>
      </c>
    </row>
    <row r="9" spans="1:10" ht="12.75" customHeight="1">
      <c r="A9" s="47" t="s">
        <v>52</v>
      </c>
      <c r="B9" s="48" t="s">
        <v>98</v>
      </c>
      <c r="C9" s="49">
        <v>3612</v>
      </c>
      <c r="D9" s="49">
        <v>6121</v>
      </c>
      <c r="E9" s="50"/>
      <c r="F9" s="51">
        <v>112</v>
      </c>
      <c r="G9" s="230" t="s">
        <v>271</v>
      </c>
      <c r="H9" s="234">
        <v>0</v>
      </c>
      <c r="I9" s="95">
        <v>6700</v>
      </c>
      <c r="J9" s="102">
        <v>6700</v>
      </c>
    </row>
    <row r="10" spans="1:10" ht="12.75" customHeight="1">
      <c r="A10" s="47" t="s">
        <v>52</v>
      </c>
      <c r="B10" s="48" t="s">
        <v>98</v>
      </c>
      <c r="C10" s="49">
        <v>3612</v>
      </c>
      <c r="D10" s="49">
        <v>6121</v>
      </c>
      <c r="E10" s="50"/>
      <c r="F10" s="51">
        <v>122</v>
      </c>
      <c r="G10" s="230" t="s">
        <v>102</v>
      </c>
      <c r="H10" s="234">
        <v>0</v>
      </c>
      <c r="I10" s="95">
        <v>17000</v>
      </c>
      <c r="J10" s="102">
        <f t="shared" si="0"/>
        <v>17000</v>
      </c>
    </row>
    <row r="11" spans="1:10" ht="12.75" customHeight="1">
      <c r="A11" s="47" t="s">
        <v>52</v>
      </c>
      <c r="B11" s="48" t="s">
        <v>98</v>
      </c>
      <c r="C11" s="49">
        <v>3612</v>
      </c>
      <c r="D11" s="49">
        <v>6121</v>
      </c>
      <c r="E11" s="50"/>
      <c r="F11" s="51">
        <v>164</v>
      </c>
      <c r="G11" s="230" t="s">
        <v>103</v>
      </c>
      <c r="H11" s="234">
        <v>0</v>
      </c>
      <c r="I11" s="95">
        <v>7550</v>
      </c>
      <c r="J11" s="102">
        <f t="shared" si="0"/>
        <v>7550</v>
      </c>
    </row>
    <row r="12" spans="1:10" ht="12.75" customHeight="1">
      <c r="A12" s="47" t="s">
        <v>52</v>
      </c>
      <c r="B12" s="48" t="s">
        <v>98</v>
      </c>
      <c r="C12" s="49">
        <v>3612</v>
      </c>
      <c r="D12" s="49">
        <v>6121</v>
      </c>
      <c r="E12" s="50"/>
      <c r="F12" s="51">
        <v>238</v>
      </c>
      <c r="G12" s="230" t="s">
        <v>202</v>
      </c>
      <c r="H12" s="234">
        <v>0</v>
      </c>
      <c r="I12" s="95">
        <v>2200</v>
      </c>
      <c r="J12" s="102">
        <v>2200</v>
      </c>
    </row>
    <row r="13" spans="1:10" ht="12.75" customHeight="1">
      <c r="A13" s="47" t="s">
        <v>52</v>
      </c>
      <c r="B13" s="48" t="s">
        <v>98</v>
      </c>
      <c r="C13" s="49">
        <v>3612</v>
      </c>
      <c r="D13" s="49">
        <v>6130</v>
      </c>
      <c r="E13" s="50"/>
      <c r="F13" s="51">
        <v>238</v>
      </c>
      <c r="G13" s="230" t="s">
        <v>202</v>
      </c>
      <c r="H13" s="234">
        <v>0</v>
      </c>
      <c r="I13" s="95">
        <v>500</v>
      </c>
      <c r="J13" s="102">
        <v>500</v>
      </c>
    </row>
    <row r="14" spans="1:10" ht="12.75" customHeight="1">
      <c r="A14" s="47" t="s">
        <v>52</v>
      </c>
      <c r="B14" s="48" t="s">
        <v>98</v>
      </c>
      <c r="C14" s="49">
        <v>3612</v>
      </c>
      <c r="D14" s="49">
        <v>6121</v>
      </c>
      <c r="E14" s="50"/>
      <c r="F14" s="51">
        <v>239</v>
      </c>
      <c r="G14" s="230" t="s">
        <v>104</v>
      </c>
      <c r="H14" s="234">
        <v>0</v>
      </c>
      <c r="I14" s="95">
        <v>2760</v>
      </c>
      <c r="J14" s="102">
        <f t="shared" si="0"/>
        <v>2760</v>
      </c>
    </row>
    <row r="15" spans="1:10" ht="12.75" customHeight="1">
      <c r="A15" s="47" t="s">
        <v>52</v>
      </c>
      <c r="B15" s="48" t="s">
        <v>98</v>
      </c>
      <c r="C15" s="49">
        <v>3612</v>
      </c>
      <c r="D15" s="49">
        <v>6130</v>
      </c>
      <c r="E15" s="50"/>
      <c r="F15" s="51">
        <v>239</v>
      </c>
      <c r="G15" s="230" t="s">
        <v>104</v>
      </c>
      <c r="H15" s="234">
        <v>0</v>
      </c>
      <c r="I15" s="95">
        <v>800</v>
      </c>
      <c r="J15" s="102">
        <f t="shared" si="0"/>
        <v>800</v>
      </c>
    </row>
    <row r="16" spans="1:10" ht="12.75" customHeight="1">
      <c r="A16" s="47" t="s">
        <v>52</v>
      </c>
      <c r="B16" s="48" t="s">
        <v>98</v>
      </c>
      <c r="C16" s="49">
        <v>3612</v>
      </c>
      <c r="D16" s="49">
        <v>6121</v>
      </c>
      <c r="E16" s="50"/>
      <c r="F16" s="51">
        <v>243</v>
      </c>
      <c r="G16" s="230" t="s">
        <v>203</v>
      </c>
      <c r="H16" s="234">
        <v>0</v>
      </c>
      <c r="I16" s="95">
        <v>14600</v>
      </c>
      <c r="J16" s="102">
        <v>14600</v>
      </c>
    </row>
    <row r="17" spans="1:10" ht="12.75" customHeight="1">
      <c r="A17" s="47" t="s">
        <v>52</v>
      </c>
      <c r="B17" s="48" t="s">
        <v>98</v>
      </c>
      <c r="C17" s="49">
        <v>3639</v>
      </c>
      <c r="D17" s="49">
        <v>6121</v>
      </c>
      <c r="E17" s="50"/>
      <c r="F17" s="51">
        <v>5407</v>
      </c>
      <c r="G17" s="230" t="s">
        <v>105</v>
      </c>
      <c r="H17" s="234">
        <v>0</v>
      </c>
      <c r="I17" s="95">
        <v>47990</v>
      </c>
      <c r="J17" s="102">
        <f t="shared" si="0"/>
        <v>47990</v>
      </c>
    </row>
    <row r="18" spans="1:10" ht="12.75" customHeight="1">
      <c r="A18" s="47" t="s">
        <v>52</v>
      </c>
      <c r="B18" s="48" t="s">
        <v>98</v>
      </c>
      <c r="C18" s="49">
        <v>3639</v>
      </c>
      <c r="D18" s="49">
        <v>6130</v>
      </c>
      <c r="E18" s="50"/>
      <c r="F18" s="51">
        <v>5407</v>
      </c>
      <c r="G18" s="230" t="s">
        <v>105</v>
      </c>
      <c r="H18" s="234">
        <v>0</v>
      </c>
      <c r="I18" s="95">
        <v>10000</v>
      </c>
      <c r="J18" s="102">
        <f t="shared" si="0"/>
        <v>10000</v>
      </c>
    </row>
    <row r="19" spans="1:10" ht="12.75" customHeight="1">
      <c r="A19" s="47" t="s">
        <v>52</v>
      </c>
      <c r="B19" s="48" t="s">
        <v>98</v>
      </c>
      <c r="C19" s="49">
        <v>3612</v>
      </c>
      <c r="D19" s="49">
        <v>6121</v>
      </c>
      <c r="E19" s="50"/>
      <c r="F19" s="51">
        <v>7026</v>
      </c>
      <c r="G19" s="230" t="s">
        <v>106</v>
      </c>
      <c r="H19" s="234">
        <v>0</v>
      </c>
      <c r="I19" s="95">
        <v>940</v>
      </c>
      <c r="J19" s="102">
        <f t="shared" si="0"/>
        <v>940</v>
      </c>
    </row>
    <row r="20" spans="1:10" ht="12.75" customHeight="1">
      <c r="A20" s="47" t="s">
        <v>52</v>
      </c>
      <c r="B20" s="48" t="s">
        <v>98</v>
      </c>
      <c r="C20" s="49">
        <v>3633</v>
      </c>
      <c r="D20" s="49">
        <v>6121</v>
      </c>
      <c r="E20" s="50"/>
      <c r="F20" s="51">
        <v>7496</v>
      </c>
      <c r="G20" s="230" t="s">
        <v>204</v>
      </c>
      <c r="H20" s="234">
        <v>0</v>
      </c>
      <c r="I20" s="95">
        <v>3700</v>
      </c>
      <c r="J20" s="102">
        <f t="shared" si="0"/>
        <v>3700</v>
      </c>
    </row>
    <row r="21" spans="1:10" ht="12.75" customHeight="1">
      <c r="A21" s="47" t="s">
        <v>52</v>
      </c>
      <c r="B21" s="48" t="s">
        <v>98</v>
      </c>
      <c r="C21" s="49">
        <v>3612</v>
      </c>
      <c r="D21" s="49">
        <v>6121</v>
      </c>
      <c r="E21" s="50"/>
      <c r="F21" s="51">
        <v>7497</v>
      </c>
      <c r="G21" s="230" t="s">
        <v>107</v>
      </c>
      <c r="H21" s="234">
        <v>0</v>
      </c>
      <c r="I21" s="95">
        <v>900</v>
      </c>
      <c r="J21" s="102">
        <f>SUM(H21+I21)</f>
        <v>900</v>
      </c>
    </row>
    <row r="22" spans="1:10" ht="12.75" customHeight="1">
      <c r="A22" s="47" t="s">
        <v>52</v>
      </c>
      <c r="B22" s="48" t="s">
        <v>98</v>
      </c>
      <c r="C22" s="49">
        <v>3612</v>
      </c>
      <c r="D22" s="49">
        <v>6130</v>
      </c>
      <c r="E22" s="50"/>
      <c r="F22" s="51">
        <v>7497</v>
      </c>
      <c r="G22" s="230" t="s">
        <v>107</v>
      </c>
      <c r="H22" s="234">
        <v>0</v>
      </c>
      <c r="I22" s="95">
        <v>3000</v>
      </c>
      <c r="J22" s="102">
        <f t="shared" si="0"/>
        <v>3000</v>
      </c>
    </row>
    <row r="23" spans="1:10" ht="12.75" customHeight="1">
      <c r="A23" s="47" t="s">
        <v>52</v>
      </c>
      <c r="B23" s="48" t="s">
        <v>98</v>
      </c>
      <c r="C23" s="49">
        <v>3612</v>
      </c>
      <c r="D23" s="49">
        <v>6121</v>
      </c>
      <c r="E23" s="50"/>
      <c r="F23" s="51">
        <v>7501</v>
      </c>
      <c r="G23" s="230" t="s">
        <v>108</v>
      </c>
      <c r="H23" s="234">
        <v>0</v>
      </c>
      <c r="I23" s="95">
        <v>2870</v>
      </c>
      <c r="J23" s="102">
        <f t="shared" si="0"/>
        <v>2870</v>
      </c>
    </row>
    <row r="24" spans="1:10" ht="12.75" customHeight="1">
      <c r="A24" s="47" t="s">
        <v>52</v>
      </c>
      <c r="B24" s="48" t="s">
        <v>98</v>
      </c>
      <c r="C24" s="49">
        <v>3612</v>
      </c>
      <c r="D24" s="49">
        <v>6121</v>
      </c>
      <c r="E24" s="50"/>
      <c r="F24" s="51">
        <v>7502</v>
      </c>
      <c r="G24" s="230" t="s">
        <v>205</v>
      </c>
      <c r="H24" s="234">
        <v>0</v>
      </c>
      <c r="I24" s="95">
        <v>1700</v>
      </c>
      <c r="J24" s="102">
        <f t="shared" si="0"/>
        <v>1700</v>
      </c>
    </row>
    <row r="25" spans="1:10" ht="12.75" customHeight="1">
      <c r="A25" s="47" t="s">
        <v>52</v>
      </c>
      <c r="B25" s="48" t="s">
        <v>98</v>
      </c>
      <c r="C25" s="49">
        <v>3612</v>
      </c>
      <c r="D25" s="49">
        <v>6121</v>
      </c>
      <c r="E25" s="50"/>
      <c r="F25" s="51">
        <v>8261</v>
      </c>
      <c r="G25" s="230" t="s">
        <v>206</v>
      </c>
      <c r="H25" s="234">
        <v>0</v>
      </c>
      <c r="I25" s="95">
        <v>7485</v>
      </c>
      <c r="J25" s="102">
        <f t="shared" si="0"/>
        <v>7485</v>
      </c>
    </row>
    <row r="26" spans="1:10" ht="12.75" customHeight="1">
      <c r="A26" s="47" t="s">
        <v>52</v>
      </c>
      <c r="B26" s="48" t="s">
        <v>98</v>
      </c>
      <c r="C26" s="49">
        <v>3612</v>
      </c>
      <c r="D26" s="49">
        <v>6121</v>
      </c>
      <c r="E26" s="50"/>
      <c r="F26" s="51">
        <v>8262</v>
      </c>
      <c r="G26" s="230" t="s">
        <v>207</v>
      </c>
      <c r="H26" s="234">
        <v>0</v>
      </c>
      <c r="I26" s="95">
        <v>7000</v>
      </c>
      <c r="J26" s="102">
        <f t="shared" si="0"/>
        <v>7000</v>
      </c>
    </row>
    <row r="27" spans="1:10" ht="12.75" customHeight="1">
      <c r="A27" s="47" t="s">
        <v>52</v>
      </c>
      <c r="B27" s="48" t="s">
        <v>98</v>
      </c>
      <c r="C27" s="49">
        <v>3633</v>
      </c>
      <c r="D27" s="49">
        <v>6121</v>
      </c>
      <c r="E27" s="50"/>
      <c r="F27" s="51">
        <v>8264</v>
      </c>
      <c r="G27" s="230" t="s">
        <v>109</v>
      </c>
      <c r="H27" s="234">
        <v>0</v>
      </c>
      <c r="I27" s="95">
        <v>22400</v>
      </c>
      <c r="J27" s="102">
        <f>SUM(H27+I27)</f>
        <v>22400</v>
      </c>
    </row>
    <row r="28" spans="1:10" ht="12.75" customHeight="1">
      <c r="A28" s="47" t="s">
        <v>52</v>
      </c>
      <c r="B28" s="48" t="s">
        <v>98</v>
      </c>
      <c r="C28" s="49">
        <v>3633</v>
      </c>
      <c r="D28" s="49">
        <v>6130</v>
      </c>
      <c r="E28" s="50"/>
      <c r="F28" s="51">
        <v>8265</v>
      </c>
      <c r="G28" s="230" t="s">
        <v>110</v>
      </c>
      <c r="H28" s="234">
        <v>0</v>
      </c>
      <c r="I28" s="95">
        <v>5000</v>
      </c>
      <c r="J28" s="102">
        <f t="shared" si="0"/>
        <v>5000</v>
      </c>
    </row>
    <row r="29" spans="1:10" ht="12.75" customHeight="1">
      <c r="A29" s="47" t="s">
        <v>52</v>
      </c>
      <c r="B29" s="48" t="s">
        <v>98</v>
      </c>
      <c r="C29" s="49">
        <v>3639</v>
      </c>
      <c r="D29" s="49">
        <v>6121</v>
      </c>
      <c r="E29" s="50"/>
      <c r="F29" s="51">
        <v>8266</v>
      </c>
      <c r="G29" s="230" t="s">
        <v>111</v>
      </c>
      <c r="H29" s="234">
        <v>0</v>
      </c>
      <c r="I29" s="95">
        <v>5000</v>
      </c>
      <c r="J29" s="102">
        <f t="shared" si="0"/>
        <v>5000</v>
      </c>
    </row>
    <row r="30" spans="1:10" ht="12.75" customHeight="1">
      <c r="A30" s="47" t="s">
        <v>52</v>
      </c>
      <c r="B30" s="48" t="s">
        <v>98</v>
      </c>
      <c r="C30" s="49">
        <v>3612</v>
      </c>
      <c r="D30" s="49">
        <v>6130</v>
      </c>
      <c r="E30" s="50"/>
      <c r="F30" s="51">
        <v>8267</v>
      </c>
      <c r="G30" s="230" t="s">
        <v>208</v>
      </c>
      <c r="H30" s="234">
        <v>0</v>
      </c>
      <c r="I30" s="95">
        <v>97900</v>
      </c>
      <c r="J30" s="102">
        <f t="shared" si="0"/>
        <v>97900</v>
      </c>
    </row>
    <row r="31" spans="1:10" ht="12.75" customHeight="1">
      <c r="A31" s="47" t="s">
        <v>52</v>
      </c>
      <c r="B31" s="48" t="s">
        <v>98</v>
      </c>
      <c r="C31" s="49">
        <v>3612</v>
      </c>
      <c r="D31" s="49">
        <v>6121</v>
      </c>
      <c r="E31" s="50"/>
      <c r="F31" s="51">
        <v>8268</v>
      </c>
      <c r="G31" s="230" t="s">
        <v>209</v>
      </c>
      <c r="H31" s="234">
        <v>0</v>
      </c>
      <c r="I31" s="95">
        <v>34000</v>
      </c>
      <c r="J31" s="102">
        <f t="shared" si="0"/>
        <v>34000</v>
      </c>
    </row>
    <row r="32" spans="1:10" ht="12.75" customHeight="1">
      <c r="A32" s="47" t="s">
        <v>52</v>
      </c>
      <c r="B32" s="48" t="s">
        <v>98</v>
      </c>
      <c r="C32" s="49">
        <v>3633</v>
      </c>
      <c r="D32" s="49">
        <v>6121</v>
      </c>
      <c r="E32" s="50"/>
      <c r="F32" s="51">
        <v>8615</v>
      </c>
      <c r="G32" s="230" t="s">
        <v>210</v>
      </c>
      <c r="H32" s="234">
        <v>0</v>
      </c>
      <c r="I32" s="95">
        <v>6800</v>
      </c>
      <c r="J32" s="102">
        <f t="shared" si="0"/>
        <v>6800</v>
      </c>
    </row>
    <row r="33" spans="1:10" ht="12.75" customHeight="1">
      <c r="A33" s="47" t="s">
        <v>52</v>
      </c>
      <c r="B33" s="48" t="s">
        <v>98</v>
      </c>
      <c r="C33" s="49">
        <v>3633</v>
      </c>
      <c r="D33" s="49">
        <v>6121</v>
      </c>
      <c r="E33" s="50"/>
      <c r="F33" s="51">
        <v>8783</v>
      </c>
      <c r="G33" s="230" t="s">
        <v>211</v>
      </c>
      <c r="H33" s="234">
        <v>0</v>
      </c>
      <c r="I33" s="95">
        <v>7200</v>
      </c>
      <c r="J33" s="102">
        <f t="shared" si="0"/>
        <v>7200</v>
      </c>
    </row>
    <row r="34" spans="1:10" ht="12.75" customHeight="1">
      <c r="A34" s="47" t="s">
        <v>52</v>
      </c>
      <c r="B34" s="48" t="s">
        <v>98</v>
      </c>
      <c r="C34" s="49">
        <v>3633</v>
      </c>
      <c r="D34" s="49">
        <v>6121</v>
      </c>
      <c r="E34" s="50"/>
      <c r="F34" s="51">
        <v>9276</v>
      </c>
      <c r="G34" s="230" t="s">
        <v>212</v>
      </c>
      <c r="H34" s="234">
        <v>0</v>
      </c>
      <c r="I34" s="95">
        <v>1000</v>
      </c>
      <c r="J34" s="102">
        <f t="shared" si="0"/>
        <v>1000</v>
      </c>
    </row>
    <row r="35" spans="1:10" ht="12.75" customHeight="1">
      <c r="A35" s="47" t="s">
        <v>52</v>
      </c>
      <c r="B35" s="48" t="s">
        <v>98</v>
      </c>
      <c r="C35" s="49">
        <v>3612</v>
      </c>
      <c r="D35" s="49">
        <v>6121</v>
      </c>
      <c r="E35" s="50"/>
      <c r="F35" s="51">
        <v>9812</v>
      </c>
      <c r="G35" s="230" t="s">
        <v>112</v>
      </c>
      <c r="H35" s="234">
        <v>0</v>
      </c>
      <c r="I35" s="95">
        <v>2105</v>
      </c>
      <c r="J35" s="102">
        <f t="shared" si="0"/>
        <v>2105</v>
      </c>
    </row>
    <row r="36" spans="1:10" ht="12.75" customHeight="1">
      <c r="A36" s="47" t="s">
        <v>52</v>
      </c>
      <c r="B36" s="48" t="s">
        <v>98</v>
      </c>
      <c r="C36" s="49">
        <v>3612</v>
      </c>
      <c r="D36" s="49">
        <v>6130</v>
      </c>
      <c r="E36" s="50"/>
      <c r="F36" s="51">
        <v>9812</v>
      </c>
      <c r="G36" s="230" t="s">
        <v>112</v>
      </c>
      <c r="H36" s="234">
        <v>0</v>
      </c>
      <c r="I36" s="95">
        <v>14995</v>
      </c>
      <c r="J36" s="102">
        <f t="shared" si="0"/>
        <v>14995</v>
      </c>
    </row>
    <row r="37" spans="1:10" ht="12.75" customHeight="1">
      <c r="A37" s="47" t="s">
        <v>52</v>
      </c>
      <c r="B37" s="48" t="s">
        <v>98</v>
      </c>
      <c r="C37" s="49">
        <v>2121</v>
      </c>
      <c r="D37" s="49">
        <v>5166</v>
      </c>
      <c r="E37" s="50"/>
      <c r="F37" s="51"/>
      <c r="G37" s="230" t="s">
        <v>113</v>
      </c>
      <c r="H37" s="234">
        <v>30840</v>
      </c>
      <c r="I37" s="95">
        <v>0</v>
      </c>
      <c r="J37" s="102">
        <f t="shared" si="0"/>
        <v>30840</v>
      </c>
    </row>
    <row r="38" spans="1:10" ht="12.75" customHeight="1">
      <c r="A38" s="47" t="s">
        <v>52</v>
      </c>
      <c r="B38" s="48" t="s">
        <v>98</v>
      </c>
      <c r="C38" s="49">
        <v>2121</v>
      </c>
      <c r="D38" s="49">
        <v>5169</v>
      </c>
      <c r="E38" s="50"/>
      <c r="F38" s="51"/>
      <c r="G38" s="230" t="s">
        <v>114</v>
      </c>
      <c r="H38" s="234">
        <v>840</v>
      </c>
      <c r="I38" s="95">
        <v>0</v>
      </c>
      <c r="J38" s="102">
        <f t="shared" si="0"/>
        <v>840</v>
      </c>
    </row>
    <row r="39" spans="1:10" ht="12.75" customHeight="1" thickBot="1">
      <c r="A39" s="47" t="s">
        <v>52</v>
      </c>
      <c r="B39" s="48" t="s">
        <v>98</v>
      </c>
      <c r="C39" s="49">
        <v>2121</v>
      </c>
      <c r="D39" s="49">
        <v>5171</v>
      </c>
      <c r="E39" s="50"/>
      <c r="F39" s="51"/>
      <c r="G39" s="230" t="s">
        <v>115</v>
      </c>
      <c r="H39" s="235">
        <v>103000</v>
      </c>
      <c r="I39" s="236">
        <v>0</v>
      </c>
      <c r="J39" s="237">
        <f t="shared" si="0"/>
        <v>103000</v>
      </c>
    </row>
    <row r="40" spans="1:10" s="125" customFormat="1" ht="12.75" thickBot="1">
      <c r="A40" s="145"/>
      <c r="B40" s="141" t="s">
        <v>116</v>
      </c>
      <c r="C40" s="142"/>
      <c r="D40" s="142"/>
      <c r="E40" s="142"/>
      <c r="F40" s="142"/>
      <c r="G40" s="183"/>
      <c r="H40" s="184">
        <f>SUM(H5:H39)</f>
        <v>134680</v>
      </c>
      <c r="I40" s="146">
        <f>SUM(I5:I39)</f>
        <v>393245</v>
      </c>
      <c r="J40" s="155">
        <f>SUM(J5:J39)</f>
        <v>527925</v>
      </c>
    </row>
    <row r="41" spans="1:10" ht="16.5" thickBot="1">
      <c r="A41" s="105"/>
      <c r="B41" s="83" t="s">
        <v>117</v>
      </c>
      <c r="C41" s="106"/>
      <c r="D41" s="106"/>
      <c r="E41" s="106"/>
      <c r="F41" s="106"/>
      <c r="G41" s="106"/>
      <c r="H41" s="107">
        <f>H40</f>
        <v>134680</v>
      </c>
      <c r="I41" s="107">
        <f>I40</f>
        <v>393245</v>
      </c>
      <c r="J41" s="107">
        <f>J40</f>
        <v>527925</v>
      </c>
    </row>
    <row r="42" spans="1:3" ht="16.5" customHeight="1">
      <c r="A42" s="103" t="s">
        <v>118</v>
      </c>
      <c r="B42" s="103"/>
      <c r="C42" s="103"/>
    </row>
  </sheetData>
  <mergeCells count="1">
    <mergeCell ref="A1:J1"/>
  </mergeCells>
  <printOptions horizontalCentered="1"/>
  <pageMargins left="0.1968503937007874" right="0.1968503937007874" top="0.28" bottom="0.4" header="0.22" footer="0.3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B1">
      <selection activeCell="H39" sqref="H39:J39"/>
    </sheetView>
  </sheetViews>
  <sheetFormatPr defaultColWidth="9.00390625" defaultRowHeight="12.75"/>
  <cols>
    <col min="1" max="1" width="8.875" style="104" customWidth="1"/>
    <col min="2" max="2" width="17.75390625" style="0" customWidth="1"/>
    <col min="7" max="7" width="35.75390625" style="0" customWidth="1"/>
    <col min="8" max="10" width="15.75390625" style="0" customWidth="1"/>
  </cols>
  <sheetData>
    <row r="1" spans="1:10" ht="31.5" customHeight="1">
      <c r="A1" s="268" t="s">
        <v>149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</row>
    <row r="3" spans="1:10" ht="13.5" thickBot="1">
      <c r="A3" s="35" t="s">
        <v>41</v>
      </c>
      <c r="B3" s="36" t="s">
        <v>42</v>
      </c>
      <c r="C3" s="37" t="s">
        <v>43</v>
      </c>
      <c r="D3" s="38" t="s">
        <v>44</v>
      </c>
      <c r="E3" s="37" t="s">
        <v>24</v>
      </c>
      <c r="F3" s="37" t="s">
        <v>45</v>
      </c>
      <c r="G3" s="37" t="s">
        <v>46</v>
      </c>
      <c r="H3" s="39"/>
      <c r="I3" s="40" t="s">
        <v>47</v>
      </c>
      <c r="J3" s="41"/>
    </row>
    <row r="4" spans="1:10" ht="13.5" thickBot="1">
      <c r="A4" s="42"/>
      <c r="B4" s="43" t="s">
        <v>48</v>
      </c>
      <c r="C4" s="44"/>
      <c r="D4" s="45"/>
      <c r="E4" s="44"/>
      <c r="F4" s="44"/>
      <c r="G4" s="44" t="s">
        <v>49</v>
      </c>
      <c r="H4" s="46" t="s">
        <v>50</v>
      </c>
      <c r="I4" s="40" t="s">
        <v>51</v>
      </c>
      <c r="J4" s="46" t="s">
        <v>5</v>
      </c>
    </row>
    <row r="5" spans="1:10" ht="12.75" customHeight="1">
      <c r="A5" s="47" t="s">
        <v>52</v>
      </c>
      <c r="B5" s="48" t="s">
        <v>98</v>
      </c>
      <c r="C5" s="49">
        <v>3744</v>
      </c>
      <c r="D5" s="49">
        <v>6121</v>
      </c>
      <c r="E5" s="50"/>
      <c r="F5" s="51">
        <v>12</v>
      </c>
      <c r="G5" s="48" t="s">
        <v>150</v>
      </c>
      <c r="H5" s="95">
        <v>0</v>
      </c>
      <c r="I5" s="95">
        <v>495000</v>
      </c>
      <c r="J5" s="95">
        <f aca="true" t="shared" si="0" ref="J5:J23">SUM(H5+I5)</f>
        <v>495000</v>
      </c>
    </row>
    <row r="6" spans="1:10" ht="12.75" customHeight="1">
      <c r="A6" s="47" t="s">
        <v>52</v>
      </c>
      <c r="B6" s="48" t="s">
        <v>98</v>
      </c>
      <c r="C6" s="49">
        <v>3633</v>
      </c>
      <c r="D6" s="49">
        <v>6121</v>
      </c>
      <c r="E6" s="50"/>
      <c r="F6" s="51">
        <v>13</v>
      </c>
      <c r="G6" s="48" t="s">
        <v>151</v>
      </c>
      <c r="H6" s="95">
        <v>0</v>
      </c>
      <c r="I6" s="95">
        <v>5240</v>
      </c>
      <c r="J6" s="95">
        <f t="shared" si="0"/>
        <v>5240</v>
      </c>
    </row>
    <row r="7" spans="1:10" ht="12.75" customHeight="1">
      <c r="A7" s="47" t="s">
        <v>52</v>
      </c>
      <c r="B7" s="48" t="s">
        <v>98</v>
      </c>
      <c r="C7" s="49">
        <v>3633</v>
      </c>
      <c r="D7" s="49">
        <v>6121</v>
      </c>
      <c r="E7" s="50"/>
      <c r="F7" s="51">
        <v>114</v>
      </c>
      <c r="G7" s="48" t="s">
        <v>213</v>
      </c>
      <c r="H7" s="95">
        <v>0</v>
      </c>
      <c r="I7" s="95">
        <v>14500</v>
      </c>
      <c r="J7" s="95">
        <v>14500</v>
      </c>
    </row>
    <row r="8" spans="1:10" ht="12.75" customHeight="1">
      <c r="A8" s="47" t="s">
        <v>52</v>
      </c>
      <c r="B8" s="48" t="s">
        <v>98</v>
      </c>
      <c r="C8" s="49">
        <v>3633</v>
      </c>
      <c r="D8" s="49">
        <v>6121</v>
      </c>
      <c r="E8" s="50"/>
      <c r="F8" s="51">
        <v>117</v>
      </c>
      <c r="G8" s="48" t="s">
        <v>152</v>
      </c>
      <c r="H8" s="95">
        <v>0</v>
      </c>
      <c r="I8" s="95">
        <v>9530</v>
      </c>
      <c r="J8" s="95">
        <f t="shared" si="0"/>
        <v>9530</v>
      </c>
    </row>
    <row r="9" spans="1:10" ht="12.75" customHeight="1">
      <c r="A9" s="47" t="s">
        <v>52</v>
      </c>
      <c r="B9" s="48" t="s">
        <v>98</v>
      </c>
      <c r="C9" s="49">
        <v>3633</v>
      </c>
      <c r="D9" s="49">
        <v>6121</v>
      </c>
      <c r="E9" s="50"/>
      <c r="F9" s="51">
        <v>132</v>
      </c>
      <c r="G9" s="48" t="s">
        <v>153</v>
      </c>
      <c r="H9" s="95">
        <v>0</v>
      </c>
      <c r="I9" s="95">
        <v>4030</v>
      </c>
      <c r="J9" s="95">
        <f t="shared" si="0"/>
        <v>4030</v>
      </c>
    </row>
    <row r="10" spans="1:10" ht="12.75" customHeight="1">
      <c r="A10" s="47" t="s">
        <v>52</v>
      </c>
      <c r="B10" s="48" t="s">
        <v>98</v>
      </c>
      <c r="C10" s="49">
        <v>3633</v>
      </c>
      <c r="D10" s="49">
        <v>6130</v>
      </c>
      <c r="E10" s="50"/>
      <c r="F10" s="51">
        <v>132</v>
      </c>
      <c r="G10" s="48" t="s">
        <v>153</v>
      </c>
      <c r="H10" s="95">
        <v>0</v>
      </c>
      <c r="I10" s="95">
        <v>430</v>
      </c>
      <c r="J10" s="95">
        <f t="shared" si="0"/>
        <v>430</v>
      </c>
    </row>
    <row r="11" spans="1:10" ht="12.75" customHeight="1">
      <c r="A11" s="47" t="s">
        <v>52</v>
      </c>
      <c r="B11" s="48" t="s">
        <v>98</v>
      </c>
      <c r="C11" s="49">
        <v>3633</v>
      </c>
      <c r="D11" s="49">
        <v>6121</v>
      </c>
      <c r="E11" s="50"/>
      <c r="F11" s="51">
        <v>3082</v>
      </c>
      <c r="G11" s="48" t="s">
        <v>277</v>
      </c>
      <c r="H11" s="95">
        <v>0</v>
      </c>
      <c r="I11" s="95">
        <v>20000</v>
      </c>
      <c r="J11" s="95">
        <f t="shared" si="0"/>
        <v>20000</v>
      </c>
    </row>
    <row r="12" spans="1:10" ht="12.75" customHeight="1">
      <c r="A12" s="47" t="s">
        <v>52</v>
      </c>
      <c r="B12" s="48" t="s">
        <v>98</v>
      </c>
      <c r="C12" s="49">
        <v>3633</v>
      </c>
      <c r="D12" s="49">
        <v>6121</v>
      </c>
      <c r="E12" s="50"/>
      <c r="F12" s="51">
        <v>3090</v>
      </c>
      <c r="G12" s="48" t="s">
        <v>214</v>
      </c>
      <c r="H12" s="95">
        <v>0</v>
      </c>
      <c r="I12" s="95">
        <v>35000</v>
      </c>
      <c r="J12" s="95">
        <f t="shared" si="0"/>
        <v>35000</v>
      </c>
    </row>
    <row r="13" spans="1:10" ht="12.75" customHeight="1">
      <c r="A13" s="47" t="s">
        <v>52</v>
      </c>
      <c r="B13" s="48" t="s">
        <v>98</v>
      </c>
      <c r="C13" s="49">
        <v>2334</v>
      </c>
      <c r="D13" s="49">
        <v>6130</v>
      </c>
      <c r="E13" s="50"/>
      <c r="F13" s="51">
        <v>3117</v>
      </c>
      <c r="G13" s="48" t="s">
        <v>154</v>
      </c>
      <c r="H13" s="95">
        <v>0</v>
      </c>
      <c r="I13" s="95">
        <v>1420</v>
      </c>
      <c r="J13" s="95">
        <f t="shared" si="0"/>
        <v>1420</v>
      </c>
    </row>
    <row r="14" spans="1:10" ht="12.75" customHeight="1">
      <c r="A14" s="47" t="s">
        <v>52</v>
      </c>
      <c r="B14" s="48" t="s">
        <v>98</v>
      </c>
      <c r="C14" s="49">
        <v>3633</v>
      </c>
      <c r="D14" s="49">
        <v>6121</v>
      </c>
      <c r="E14" s="50"/>
      <c r="F14" s="51">
        <v>3127</v>
      </c>
      <c r="G14" s="48" t="s">
        <v>215</v>
      </c>
      <c r="H14" s="95">
        <v>0</v>
      </c>
      <c r="I14" s="95">
        <v>6000</v>
      </c>
      <c r="J14" s="95">
        <f t="shared" si="0"/>
        <v>6000</v>
      </c>
    </row>
    <row r="15" spans="1:10" ht="12.75" customHeight="1">
      <c r="A15" s="47" t="s">
        <v>52</v>
      </c>
      <c r="B15" s="48" t="s">
        <v>98</v>
      </c>
      <c r="C15" s="49">
        <v>3633</v>
      </c>
      <c r="D15" s="49">
        <v>6121</v>
      </c>
      <c r="E15" s="50"/>
      <c r="F15" s="51">
        <v>3171</v>
      </c>
      <c r="G15" s="48" t="s">
        <v>216</v>
      </c>
      <c r="H15" s="95">
        <v>0</v>
      </c>
      <c r="I15" s="95">
        <v>11600</v>
      </c>
      <c r="J15" s="95">
        <f t="shared" si="0"/>
        <v>11600</v>
      </c>
    </row>
    <row r="16" spans="1:10" ht="12.75" customHeight="1">
      <c r="A16" s="47" t="s">
        <v>52</v>
      </c>
      <c r="B16" s="48" t="s">
        <v>98</v>
      </c>
      <c r="C16" s="49">
        <v>2321</v>
      </c>
      <c r="D16" s="49">
        <v>6121</v>
      </c>
      <c r="E16" s="50"/>
      <c r="F16" s="51">
        <v>6963</v>
      </c>
      <c r="G16" s="48" t="s">
        <v>272</v>
      </c>
      <c r="H16" s="95">
        <v>0</v>
      </c>
      <c r="I16" s="95">
        <v>212430</v>
      </c>
      <c r="J16" s="95">
        <f t="shared" si="0"/>
        <v>212430</v>
      </c>
    </row>
    <row r="17" spans="1:10" ht="12.75" customHeight="1">
      <c r="A17" s="47" t="s">
        <v>52</v>
      </c>
      <c r="B17" s="48" t="s">
        <v>98</v>
      </c>
      <c r="C17" s="49">
        <v>3633</v>
      </c>
      <c r="D17" s="49">
        <v>6121</v>
      </c>
      <c r="E17" s="50"/>
      <c r="F17" s="51">
        <v>7133</v>
      </c>
      <c r="G17" s="48" t="s">
        <v>217</v>
      </c>
      <c r="H17" s="95">
        <v>0</v>
      </c>
      <c r="I17" s="95">
        <v>9000</v>
      </c>
      <c r="J17" s="95">
        <f t="shared" si="0"/>
        <v>9000</v>
      </c>
    </row>
    <row r="18" spans="1:10" ht="12.75" customHeight="1">
      <c r="A18" s="47" t="s">
        <v>52</v>
      </c>
      <c r="B18" s="48" t="s">
        <v>98</v>
      </c>
      <c r="C18" s="49">
        <v>3745</v>
      </c>
      <c r="D18" s="49">
        <v>6121</v>
      </c>
      <c r="E18" s="50"/>
      <c r="F18" s="51">
        <v>7877</v>
      </c>
      <c r="G18" s="48" t="s">
        <v>218</v>
      </c>
      <c r="H18" s="95">
        <v>0</v>
      </c>
      <c r="I18" s="95">
        <v>970</v>
      </c>
      <c r="J18" s="95">
        <f t="shared" si="0"/>
        <v>970</v>
      </c>
    </row>
    <row r="19" spans="1:10" ht="12.75" customHeight="1">
      <c r="A19" s="47" t="s">
        <v>52</v>
      </c>
      <c r="B19" s="48" t="s">
        <v>98</v>
      </c>
      <c r="C19" s="49">
        <v>3633</v>
      </c>
      <c r="D19" s="49">
        <v>6121</v>
      </c>
      <c r="E19" s="50"/>
      <c r="F19" s="51">
        <v>7981</v>
      </c>
      <c r="G19" s="48" t="s">
        <v>219</v>
      </c>
      <c r="H19" s="95">
        <v>0</v>
      </c>
      <c r="I19" s="95">
        <v>7700</v>
      </c>
      <c r="J19" s="95">
        <f t="shared" si="0"/>
        <v>7700</v>
      </c>
    </row>
    <row r="20" spans="1:10" ht="12.75" customHeight="1">
      <c r="A20" s="47" t="s">
        <v>52</v>
      </c>
      <c r="B20" s="48" t="s">
        <v>98</v>
      </c>
      <c r="C20" s="49">
        <v>3633</v>
      </c>
      <c r="D20" s="49">
        <v>6121</v>
      </c>
      <c r="E20" s="50"/>
      <c r="F20" s="51">
        <v>8274</v>
      </c>
      <c r="G20" s="48" t="s">
        <v>220</v>
      </c>
      <c r="H20" s="95">
        <v>0</v>
      </c>
      <c r="I20" s="95">
        <v>30000</v>
      </c>
      <c r="J20" s="95">
        <f t="shared" si="0"/>
        <v>30000</v>
      </c>
    </row>
    <row r="21" spans="1:10" ht="12.75" customHeight="1">
      <c r="A21" s="47" t="s">
        <v>52</v>
      </c>
      <c r="B21" s="48" t="s">
        <v>98</v>
      </c>
      <c r="C21" s="49">
        <v>3722</v>
      </c>
      <c r="D21" s="49">
        <v>6121</v>
      </c>
      <c r="E21" s="50"/>
      <c r="F21" s="51">
        <v>8521</v>
      </c>
      <c r="G21" s="48" t="s">
        <v>155</v>
      </c>
      <c r="H21" s="95">
        <v>0</v>
      </c>
      <c r="I21" s="95">
        <v>9905</v>
      </c>
      <c r="J21" s="95">
        <f t="shared" si="0"/>
        <v>9905</v>
      </c>
    </row>
    <row r="22" spans="1:10" ht="12.75" customHeight="1">
      <c r="A22" s="47" t="s">
        <v>52</v>
      </c>
      <c r="B22" s="48" t="s">
        <v>98</v>
      </c>
      <c r="C22" s="49">
        <v>3633</v>
      </c>
      <c r="D22" s="49">
        <v>6121</v>
      </c>
      <c r="E22" s="50"/>
      <c r="F22" s="51">
        <v>8588</v>
      </c>
      <c r="G22" s="48" t="s">
        <v>156</v>
      </c>
      <c r="H22" s="95">
        <v>0</v>
      </c>
      <c r="I22" s="95">
        <v>4430</v>
      </c>
      <c r="J22" s="95">
        <f t="shared" si="0"/>
        <v>4430</v>
      </c>
    </row>
    <row r="23" spans="1:10" ht="12.75" customHeight="1" thickBot="1">
      <c r="A23" s="47" t="s">
        <v>52</v>
      </c>
      <c r="B23" s="48" t="s">
        <v>98</v>
      </c>
      <c r="C23" s="49">
        <v>3744</v>
      </c>
      <c r="D23" s="49">
        <v>5165</v>
      </c>
      <c r="E23" s="50"/>
      <c r="F23" s="51"/>
      <c r="G23" s="48" t="s">
        <v>133</v>
      </c>
      <c r="H23" s="95">
        <v>650</v>
      </c>
      <c r="I23" s="95">
        <v>0</v>
      </c>
      <c r="J23" s="95">
        <f t="shared" si="0"/>
        <v>650</v>
      </c>
    </row>
    <row r="24" spans="1:10" s="125" customFormat="1" ht="12.75" thickBot="1">
      <c r="A24" s="145"/>
      <c r="B24" s="141" t="s">
        <v>157</v>
      </c>
      <c r="C24" s="142"/>
      <c r="D24" s="142"/>
      <c r="E24" s="142"/>
      <c r="F24" s="142"/>
      <c r="G24" s="142"/>
      <c r="H24" s="184">
        <f>SUM(H5:H23)</f>
        <v>650</v>
      </c>
      <c r="I24" s="184">
        <f>SUM(I5:I23)</f>
        <v>877185</v>
      </c>
      <c r="J24" s="184">
        <f>SUM(J5:J23)</f>
        <v>877835</v>
      </c>
    </row>
    <row r="25" spans="1:10" s="125" customFormat="1" ht="12">
      <c r="A25" s="185"/>
      <c r="B25" s="181"/>
      <c r="C25" s="186"/>
      <c r="D25" s="186"/>
      <c r="E25" s="186"/>
      <c r="F25" s="186"/>
      <c r="G25" s="186"/>
      <c r="H25" s="187"/>
      <c r="I25" s="187"/>
      <c r="J25" s="187"/>
    </row>
    <row r="26" spans="1:10" s="125" customFormat="1" ht="12.75" thickBot="1">
      <c r="A26" s="260" t="s">
        <v>221</v>
      </c>
      <c r="B26" s="58" t="s">
        <v>222</v>
      </c>
      <c r="C26" s="55">
        <v>2399</v>
      </c>
      <c r="D26" s="55">
        <v>6121</v>
      </c>
      <c r="E26" s="56"/>
      <c r="F26" s="57">
        <v>7546</v>
      </c>
      <c r="G26" s="58" t="s">
        <v>223</v>
      </c>
      <c r="H26" s="114">
        <v>0</v>
      </c>
      <c r="I26" s="114">
        <v>24126</v>
      </c>
      <c r="J26" s="114">
        <v>24126</v>
      </c>
    </row>
    <row r="27" spans="1:10" s="125" customFormat="1" ht="12.75" thickBot="1">
      <c r="A27" s="145"/>
      <c r="B27" s="141" t="s">
        <v>224</v>
      </c>
      <c r="C27" s="142"/>
      <c r="D27" s="142"/>
      <c r="E27" s="142"/>
      <c r="F27" s="142"/>
      <c r="G27" s="142"/>
      <c r="H27" s="156">
        <f>SUM(H26)</f>
        <v>0</v>
      </c>
      <c r="I27" s="193">
        <f>SUM(I26)</f>
        <v>24126</v>
      </c>
      <c r="J27" s="156">
        <f>SUM(J26)</f>
        <v>24126</v>
      </c>
    </row>
    <row r="29" spans="1:10" ht="12.75" customHeight="1">
      <c r="A29" s="47" t="s">
        <v>158</v>
      </c>
      <c r="B29" s="48" t="s">
        <v>159</v>
      </c>
      <c r="C29" s="49">
        <v>3725</v>
      </c>
      <c r="D29" s="49">
        <v>6121</v>
      </c>
      <c r="E29" s="50"/>
      <c r="F29" s="51">
        <v>7528</v>
      </c>
      <c r="G29" s="48" t="s">
        <v>160</v>
      </c>
      <c r="H29" s="95">
        <v>0</v>
      </c>
      <c r="I29" s="95">
        <v>10000</v>
      </c>
      <c r="J29" s="95">
        <v>10000</v>
      </c>
    </row>
    <row r="30" spans="1:10" ht="12.75">
      <c r="A30" s="47" t="s">
        <v>158</v>
      </c>
      <c r="B30" s="48" t="s">
        <v>159</v>
      </c>
      <c r="C30" s="49">
        <v>3722</v>
      </c>
      <c r="D30" s="49">
        <v>6121</v>
      </c>
      <c r="E30" s="50"/>
      <c r="F30" s="51">
        <v>4272</v>
      </c>
      <c r="G30" s="48" t="s">
        <v>161</v>
      </c>
      <c r="H30" s="95">
        <v>0</v>
      </c>
      <c r="I30" s="95">
        <v>18150</v>
      </c>
      <c r="J30" s="95">
        <v>18150</v>
      </c>
    </row>
    <row r="31" spans="1:10" ht="12.75">
      <c r="A31" s="47" t="s">
        <v>158</v>
      </c>
      <c r="B31" s="48" t="s">
        <v>159</v>
      </c>
      <c r="C31" s="49">
        <v>3713</v>
      </c>
      <c r="D31" s="49">
        <v>5493</v>
      </c>
      <c r="E31" s="50"/>
      <c r="F31" s="51"/>
      <c r="G31" s="48" t="s">
        <v>225</v>
      </c>
      <c r="H31" s="95">
        <v>3000</v>
      </c>
      <c r="I31" s="95">
        <v>0</v>
      </c>
      <c r="J31" s="95">
        <v>3000</v>
      </c>
    </row>
    <row r="32" spans="1:10" ht="12.75">
      <c r="A32" s="54" t="s">
        <v>158</v>
      </c>
      <c r="B32" s="58" t="s">
        <v>159</v>
      </c>
      <c r="C32" s="55">
        <v>3719</v>
      </c>
      <c r="D32" s="55">
        <v>5166</v>
      </c>
      <c r="E32" s="56"/>
      <c r="F32" s="57"/>
      <c r="G32" s="58" t="s">
        <v>162</v>
      </c>
      <c r="H32" s="114">
        <v>5000</v>
      </c>
      <c r="I32" s="114">
        <v>0</v>
      </c>
      <c r="J32" s="114">
        <v>5000</v>
      </c>
    </row>
    <row r="33" spans="1:10" ht="12.75">
      <c r="A33" s="54" t="s">
        <v>158</v>
      </c>
      <c r="B33" s="58" t="s">
        <v>159</v>
      </c>
      <c r="C33" s="49">
        <v>3721</v>
      </c>
      <c r="D33" s="49">
        <v>5169</v>
      </c>
      <c r="E33" s="50"/>
      <c r="F33" s="51"/>
      <c r="G33" s="48" t="s">
        <v>226</v>
      </c>
      <c r="H33" s="95">
        <v>1000</v>
      </c>
      <c r="I33" s="95">
        <v>0</v>
      </c>
      <c r="J33" s="95">
        <v>1000</v>
      </c>
    </row>
    <row r="34" spans="1:10" ht="12.75">
      <c r="A34" s="54" t="s">
        <v>158</v>
      </c>
      <c r="B34" s="58" t="s">
        <v>159</v>
      </c>
      <c r="C34" s="49">
        <v>3724</v>
      </c>
      <c r="D34" s="49">
        <v>5169</v>
      </c>
      <c r="E34" s="50"/>
      <c r="F34" s="51"/>
      <c r="G34" s="48" t="s">
        <v>227</v>
      </c>
      <c r="H34" s="95">
        <v>1500</v>
      </c>
      <c r="I34" s="95">
        <v>0</v>
      </c>
      <c r="J34" s="95">
        <v>1500</v>
      </c>
    </row>
    <row r="35" spans="1:10" ht="12.75">
      <c r="A35" s="54" t="s">
        <v>158</v>
      </c>
      <c r="B35" s="58" t="s">
        <v>159</v>
      </c>
      <c r="C35" s="49">
        <v>3728</v>
      </c>
      <c r="D35" s="49">
        <v>5166</v>
      </c>
      <c r="E35" s="50"/>
      <c r="F35" s="51"/>
      <c r="G35" s="48" t="s">
        <v>228</v>
      </c>
      <c r="H35" s="95">
        <v>1000</v>
      </c>
      <c r="I35" s="95">
        <v>0</v>
      </c>
      <c r="J35" s="95">
        <v>1000</v>
      </c>
    </row>
    <row r="36" spans="1:10" ht="13.5" thickBot="1">
      <c r="A36" s="54" t="s">
        <v>158</v>
      </c>
      <c r="B36" s="58" t="s">
        <v>159</v>
      </c>
      <c r="C36" s="55">
        <v>3729</v>
      </c>
      <c r="D36" s="55">
        <v>5169</v>
      </c>
      <c r="E36" s="56"/>
      <c r="F36" s="57"/>
      <c r="G36" s="58" t="s">
        <v>229</v>
      </c>
      <c r="H36" s="114">
        <v>2000</v>
      </c>
      <c r="I36" s="114">
        <v>0</v>
      </c>
      <c r="J36" s="114">
        <v>2000</v>
      </c>
    </row>
    <row r="37" spans="1:10" s="125" customFormat="1" ht="12.75" thickBot="1">
      <c r="A37" s="188"/>
      <c r="B37" s="229" t="s">
        <v>163</v>
      </c>
      <c r="C37" s="189"/>
      <c r="D37" s="189"/>
      <c r="E37" s="190"/>
      <c r="F37" s="191"/>
      <c r="G37" s="192"/>
      <c r="H37" s="154">
        <f>SUM(H29:H36)</f>
        <v>13500</v>
      </c>
      <c r="I37" s="184">
        <f>SUM(I29:I36)</f>
        <v>28150</v>
      </c>
      <c r="J37" s="156">
        <f>SUM(J29:J36)</f>
        <v>41650</v>
      </c>
    </row>
    <row r="38" spans="1:10" ht="13.5" thickBot="1">
      <c r="A38" s="121"/>
      <c r="B38" s="103"/>
      <c r="C38" s="122"/>
      <c r="D38" s="122"/>
      <c r="E38" s="123"/>
      <c r="F38" s="124"/>
      <c r="G38" s="103"/>
      <c r="H38" s="103"/>
      <c r="I38" s="103"/>
      <c r="J38" s="103"/>
    </row>
    <row r="39" spans="1:10" ht="16.5" thickBot="1">
      <c r="A39" s="105"/>
      <c r="B39" s="83" t="s">
        <v>164</v>
      </c>
      <c r="C39" s="106"/>
      <c r="D39" s="106"/>
      <c r="E39" s="106"/>
      <c r="F39" s="106"/>
      <c r="G39" s="106"/>
      <c r="H39" s="107">
        <f>H37+H24+H27</f>
        <v>14150</v>
      </c>
      <c r="I39" s="107">
        <f>I37+I24+I27</f>
        <v>929461</v>
      </c>
      <c r="J39" s="107">
        <f>J37+J24+J27</f>
        <v>943611</v>
      </c>
    </row>
    <row r="41" ht="12.75">
      <c r="E41" s="62"/>
    </row>
  </sheetData>
  <mergeCells count="1">
    <mergeCell ref="A1:J1"/>
  </mergeCells>
  <printOptions horizontalCentered="1"/>
  <pageMargins left="0.1968503937007874" right="0.1968503937007874" top="0.5905511811023623" bottom="0.37" header="0.44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19">
      <selection activeCell="D52" sqref="D52"/>
    </sheetView>
  </sheetViews>
  <sheetFormatPr defaultColWidth="9.00390625" defaultRowHeight="12.75"/>
  <cols>
    <col min="1" max="1" width="8.875" style="104" customWidth="1"/>
    <col min="2" max="2" width="15.625" style="0" customWidth="1"/>
    <col min="7" max="7" width="36.75390625" style="0" customWidth="1"/>
    <col min="8" max="8" width="15.75390625" style="0" customWidth="1"/>
    <col min="9" max="9" width="17.125" style="0" customWidth="1"/>
    <col min="10" max="10" width="15.75390625" style="0" customWidth="1"/>
  </cols>
  <sheetData>
    <row r="1" spans="1:10" ht="41.25" customHeight="1">
      <c r="A1" s="268" t="s">
        <v>119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8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</row>
    <row r="3" spans="1:10" ht="13.5" thickBot="1">
      <c r="A3" s="35" t="s">
        <v>41</v>
      </c>
      <c r="B3" s="36" t="s">
        <v>42</v>
      </c>
      <c r="C3" s="37" t="s">
        <v>43</v>
      </c>
      <c r="D3" s="38" t="s">
        <v>44</v>
      </c>
      <c r="E3" s="37" t="s">
        <v>24</v>
      </c>
      <c r="F3" s="37" t="s">
        <v>45</v>
      </c>
      <c r="G3" s="37" t="s">
        <v>46</v>
      </c>
      <c r="H3" s="39"/>
      <c r="I3" s="40" t="s">
        <v>47</v>
      </c>
      <c r="J3" s="41"/>
    </row>
    <row r="4" spans="1:10" ht="18.75" customHeight="1" thickBot="1">
      <c r="A4" s="42"/>
      <c r="B4" s="43" t="s">
        <v>48</v>
      </c>
      <c r="C4" s="44"/>
      <c r="D4" s="45"/>
      <c r="E4" s="44"/>
      <c r="F4" s="44"/>
      <c r="G4" s="44" t="s">
        <v>49</v>
      </c>
      <c r="H4" s="46" t="s">
        <v>50</v>
      </c>
      <c r="I4" s="40" t="s">
        <v>51</v>
      </c>
      <c r="J4" s="46" t="s">
        <v>5</v>
      </c>
    </row>
    <row r="5" spans="1:10" ht="12.75" customHeight="1">
      <c r="A5" s="47" t="s">
        <v>52</v>
      </c>
      <c r="B5" s="48" t="s">
        <v>98</v>
      </c>
      <c r="C5" s="49">
        <v>2212</v>
      </c>
      <c r="D5" s="49">
        <v>6130</v>
      </c>
      <c r="E5" s="50"/>
      <c r="F5" s="51">
        <v>27</v>
      </c>
      <c r="G5" s="48" t="s">
        <v>120</v>
      </c>
      <c r="H5" s="95">
        <v>0</v>
      </c>
      <c r="I5" s="95">
        <v>2439</v>
      </c>
      <c r="J5" s="95">
        <f aca="true" t="shared" si="0" ref="J5:J25">SUM(H5+I5)</f>
        <v>2439</v>
      </c>
    </row>
    <row r="6" spans="1:10" ht="12.75" customHeight="1">
      <c r="A6" s="47" t="s">
        <v>52</v>
      </c>
      <c r="B6" s="48" t="s">
        <v>98</v>
      </c>
      <c r="C6" s="49">
        <v>2212</v>
      </c>
      <c r="D6" s="49">
        <v>6121</v>
      </c>
      <c r="E6" s="50"/>
      <c r="F6" s="51">
        <v>51</v>
      </c>
      <c r="G6" s="48" t="s">
        <v>121</v>
      </c>
      <c r="H6" s="95">
        <v>0</v>
      </c>
      <c r="I6" s="95">
        <v>705</v>
      </c>
      <c r="J6" s="95">
        <f t="shared" si="0"/>
        <v>705</v>
      </c>
    </row>
    <row r="7" spans="1:10" ht="12.75" customHeight="1">
      <c r="A7" s="47" t="s">
        <v>52</v>
      </c>
      <c r="B7" s="48" t="s">
        <v>98</v>
      </c>
      <c r="C7" s="49">
        <v>2212</v>
      </c>
      <c r="D7" s="49">
        <v>6130</v>
      </c>
      <c r="E7" s="50"/>
      <c r="F7" s="51">
        <v>53</v>
      </c>
      <c r="G7" s="48" t="s">
        <v>122</v>
      </c>
      <c r="H7" s="95">
        <v>0</v>
      </c>
      <c r="I7" s="95">
        <v>28220</v>
      </c>
      <c r="J7" s="95">
        <f t="shared" si="0"/>
        <v>28220</v>
      </c>
    </row>
    <row r="8" spans="1:10" ht="12.75" customHeight="1">
      <c r="A8" s="47" t="s">
        <v>52</v>
      </c>
      <c r="B8" s="48" t="s">
        <v>98</v>
      </c>
      <c r="C8" s="49">
        <v>2212</v>
      </c>
      <c r="D8" s="49">
        <v>6121</v>
      </c>
      <c r="E8" s="50"/>
      <c r="F8" s="51">
        <v>65</v>
      </c>
      <c r="G8" s="48" t="s">
        <v>123</v>
      </c>
      <c r="H8" s="95">
        <v>0</v>
      </c>
      <c r="I8" s="95">
        <v>60000</v>
      </c>
      <c r="J8" s="95">
        <f t="shared" si="0"/>
        <v>60000</v>
      </c>
    </row>
    <row r="9" spans="1:10" ht="12.75" customHeight="1">
      <c r="A9" s="47" t="s">
        <v>52</v>
      </c>
      <c r="B9" s="48" t="s">
        <v>98</v>
      </c>
      <c r="C9" s="49">
        <v>2212</v>
      </c>
      <c r="D9" s="49">
        <v>6121</v>
      </c>
      <c r="E9" s="50" t="s">
        <v>31</v>
      </c>
      <c r="F9" s="51">
        <v>65</v>
      </c>
      <c r="G9" s="48" t="s">
        <v>123</v>
      </c>
      <c r="H9" s="95">
        <v>0</v>
      </c>
      <c r="I9" s="95">
        <v>246295</v>
      </c>
      <c r="J9" s="95">
        <f t="shared" si="0"/>
        <v>246295</v>
      </c>
    </row>
    <row r="10" spans="1:10" ht="12.75" customHeight="1">
      <c r="A10" s="47" t="s">
        <v>52</v>
      </c>
      <c r="B10" s="48" t="s">
        <v>98</v>
      </c>
      <c r="C10" s="49">
        <v>2212</v>
      </c>
      <c r="D10" s="49">
        <v>6121</v>
      </c>
      <c r="E10" s="50"/>
      <c r="F10" s="51">
        <v>79</v>
      </c>
      <c r="G10" s="48" t="s">
        <v>124</v>
      </c>
      <c r="H10" s="95">
        <v>0</v>
      </c>
      <c r="I10" s="95">
        <v>59790</v>
      </c>
      <c r="J10" s="95">
        <f>SUM(H10+I10)</f>
        <v>59790</v>
      </c>
    </row>
    <row r="11" spans="1:10" ht="12.75" customHeight="1">
      <c r="A11" s="47" t="s">
        <v>52</v>
      </c>
      <c r="B11" s="48" t="s">
        <v>98</v>
      </c>
      <c r="C11" s="49">
        <v>2212</v>
      </c>
      <c r="D11" s="49">
        <v>6121</v>
      </c>
      <c r="E11" s="50"/>
      <c r="F11" s="51">
        <v>80</v>
      </c>
      <c r="G11" s="48" t="s">
        <v>125</v>
      </c>
      <c r="H11" s="95">
        <v>0</v>
      </c>
      <c r="I11" s="95">
        <v>2000</v>
      </c>
      <c r="J11" s="95">
        <f t="shared" si="0"/>
        <v>2000</v>
      </c>
    </row>
    <row r="12" spans="1:10" ht="12.75" customHeight="1">
      <c r="A12" s="47"/>
      <c r="B12" s="48" t="s">
        <v>98</v>
      </c>
      <c r="C12" s="49">
        <v>2212</v>
      </c>
      <c r="D12" s="49">
        <v>6121</v>
      </c>
      <c r="E12" s="50"/>
      <c r="F12" s="51">
        <v>81</v>
      </c>
      <c r="G12" s="48" t="s">
        <v>230</v>
      </c>
      <c r="H12" s="95">
        <v>0</v>
      </c>
      <c r="I12" s="95">
        <v>16580</v>
      </c>
      <c r="J12" s="95">
        <f t="shared" si="0"/>
        <v>16580</v>
      </c>
    </row>
    <row r="13" spans="1:10" ht="12.75" customHeight="1">
      <c r="A13" s="47" t="s">
        <v>52</v>
      </c>
      <c r="B13" s="48" t="s">
        <v>98</v>
      </c>
      <c r="C13" s="49">
        <v>2212</v>
      </c>
      <c r="D13" s="49">
        <v>6121</v>
      </c>
      <c r="E13" s="50"/>
      <c r="F13" s="51">
        <v>211</v>
      </c>
      <c r="G13" s="48" t="s">
        <v>126</v>
      </c>
      <c r="H13" s="95">
        <v>0</v>
      </c>
      <c r="I13" s="95">
        <v>1030</v>
      </c>
      <c r="J13" s="95">
        <f t="shared" si="0"/>
        <v>1030</v>
      </c>
    </row>
    <row r="14" spans="1:10" ht="12.75" customHeight="1">
      <c r="A14" s="47" t="s">
        <v>52</v>
      </c>
      <c r="B14" s="48" t="s">
        <v>98</v>
      </c>
      <c r="C14" s="49">
        <v>2212</v>
      </c>
      <c r="D14" s="49">
        <v>6130</v>
      </c>
      <c r="E14" s="50"/>
      <c r="F14" s="51">
        <v>4663</v>
      </c>
      <c r="G14" s="48" t="s">
        <v>127</v>
      </c>
      <c r="H14" s="95">
        <v>0</v>
      </c>
      <c r="I14" s="95">
        <v>86970</v>
      </c>
      <c r="J14" s="95">
        <f t="shared" si="0"/>
        <v>86970</v>
      </c>
    </row>
    <row r="15" spans="1:10" ht="12.75" customHeight="1">
      <c r="A15" s="47" t="s">
        <v>52</v>
      </c>
      <c r="B15" s="48" t="s">
        <v>98</v>
      </c>
      <c r="C15" s="49">
        <v>2212</v>
      </c>
      <c r="D15" s="49">
        <v>6121</v>
      </c>
      <c r="E15" s="50"/>
      <c r="F15" s="51">
        <v>7556</v>
      </c>
      <c r="G15" s="48" t="s">
        <v>128</v>
      </c>
      <c r="H15" s="95">
        <v>0</v>
      </c>
      <c r="I15" s="95">
        <v>7160</v>
      </c>
      <c r="J15" s="95">
        <v>7160</v>
      </c>
    </row>
    <row r="16" spans="1:10" ht="12.75" customHeight="1">
      <c r="A16" s="47"/>
      <c r="B16" s="48" t="s">
        <v>98</v>
      </c>
      <c r="C16" s="49">
        <v>2212</v>
      </c>
      <c r="D16" s="49">
        <v>6121</v>
      </c>
      <c r="E16" s="50"/>
      <c r="F16" s="51">
        <v>8312</v>
      </c>
      <c r="G16" s="48" t="s">
        <v>231</v>
      </c>
      <c r="H16" s="95">
        <v>0</v>
      </c>
      <c r="I16" s="95">
        <v>9519</v>
      </c>
      <c r="J16" s="95">
        <v>9519</v>
      </c>
    </row>
    <row r="17" spans="1:10" ht="12.75" customHeight="1">
      <c r="A17" s="47"/>
      <c r="B17" s="48" t="s">
        <v>98</v>
      </c>
      <c r="C17" s="49">
        <v>2212</v>
      </c>
      <c r="D17" s="49">
        <v>6121</v>
      </c>
      <c r="E17" s="50"/>
      <c r="F17" s="51">
        <v>8313</v>
      </c>
      <c r="G17" s="48" t="s">
        <v>232</v>
      </c>
      <c r="H17" s="95">
        <v>0</v>
      </c>
      <c r="I17" s="95">
        <v>6690</v>
      </c>
      <c r="J17" s="95">
        <v>6690</v>
      </c>
    </row>
    <row r="18" spans="1:10" ht="12.75" customHeight="1">
      <c r="A18" s="47" t="s">
        <v>52</v>
      </c>
      <c r="B18" s="48" t="s">
        <v>98</v>
      </c>
      <c r="C18" s="49">
        <v>2212</v>
      </c>
      <c r="D18" s="49">
        <v>6121</v>
      </c>
      <c r="E18" s="50"/>
      <c r="F18" s="51">
        <v>9514</v>
      </c>
      <c r="G18" s="48" t="s">
        <v>129</v>
      </c>
      <c r="H18" s="95">
        <v>0</v>
      </c>
      <c r="I18" s="95">
        <v>3620</v>
      </c>
      <c r="J18" s="95">
        <f t="shared" si="0"/>
        <v>3620</v>
      </c>
    </row>
    <row r="19" spans="1:10" ht="12.75" customHeight="1">
      <c r="A19" s="47" t="s">
        <v>52</v>
      </c>
      <c r="B19" s="48" t="s">
        <v>98</v>
      </c>
      <c r="C19" s="49">
        <v>2212</v>
      </c>
      <c r="D19" s="49">
        <v>6130</v>
      </c>
      <c r="E19" s="50"/>
      <c r="F19" s="51">
        <v>9514</v>
      </c>
      <c r="G19" s="48" t="s">
        <v>129</v>
      </c>
      <c r="H19" s="95">
        <v>0</v>
      </c>
      <c r="I19" s="95">
        <v>50600</v>
      </c>
      <c r="J19" s="95">
        <f t="shared" si="0"/>
        <v>50600</v>
      </c>
    </row>
    <row r="20" spans="1:10" ht="12.75" customHeight="1">
      <c r="A20" s="47" t="s">
        <v>52</v>
      </c>
      <c r="B20" s="48" t="s">
        <v>98</v>
      </c>
      <c r="C20" s="49">
        <v>2212</v>
      </c>
      <c r="D20" s="49">
        <v>6121</v>
      </c>
      <c r="E20" s="50"/>
      <c r="F20" s="51">
        <v>9524</v>
      </c>
      <c r="G20" s="48" t="s">
        <v>130</v>
      </c>
      <c r="H20" s="95">
        <v>0</v>
      </c>
      <c r="I20" s="95">
        <v>44730</v>
      </c>
      <c r="J20" s="95">
        <f t="shared" si="0"/>
        <v>44730</v>
      </c>
    </row>
    <row r="21" spans="1:10" ht="12.75" customHeight="1">
      <c r="A21" s="47" t="s">
        <v>52</v>
      </c>
      <c r="B21" s="48" t="s">
        <v>98</v>
      </c>
      <c r="C21" s="49">
        <v>2212</v>
      </c>
      <c r="D21" s="49">
        <v>6121</v>
      </c>
      <c r="E21" s="50"/>
      <c r="F21" s="51">
        <v>9543</v>
      </c>
      <c r="G21" s="48" t="s">
        <v>131</v>
      </c>
      <c r="H21" s="95">
        <v>0</v>
      </c>
      <c r="I21" s="95">
        <v>54870</v>
      </c>
      <c r="J21" s="95">
        <f t="shared" si="0"/>
        <v>54870</v>
      </c>
    </row>
    <row r="22" spans="1:10" ht="12.75" customHeight="1">
      <c r="A22" s="47" t="s">
        <v>52</v>
      </c>
      <c r="B22" s="48" t="s">
        <v>98</v>
      </c>
      <c r="C22" s="49">
        <v>2212</v>
      </c>
      <c r="D22" s="49">
        <v>6121</v>
      </c>
      <c r="E22" s="50"/>
      <c r="F22" s="51">
        <v>9567</v>
      </c>
      <c r="G22" s="48" t="s">
        <v>132</v>
      </c>
      <c r="H22" s="95">
        <v>0</v>
      </c>
      <c r="I22" s="95">
        <v>22525</v>
      </c>
      <c r="J22" s="95">
        <f t="shared" si="0"/>
        <v>22525</v>
      </c>
    </row>
    <row r="23" spans="1:10" ht="12.75" customHeight="1">
      <c r="A23" s="47" t="s">
        <v>52</v>
      </c>
      <c r="B23" s="48" t="s">
        <v>98</v>
      </c>
      <c r="C23" s="49">
        <v>2212</v>
      </c>
      <c r="D23" s="49">
        <v>5165</v>
      </c>
      <c r="E23" s="50"/>
      <c r="F23" s="51"/>
      <c r="G23" s="48" t="s">
        <v>133</v>
      </c>
      <c r="H23" s="95">
        <v>8900</v>
      </c>
      <c r="I23" s="95">
        <v>0</v>
      </c>
      <c r="J23" s="95">
        <f t="shared" si="0"/>
        <v>8900</v>
      </c>
    </row>
    <row r="24" spans="1:10" ht="12.75" customHeight="1">
      <c r="A24" s="47" t="s">
        <v>52</v>
      </c>
      <c r="B24" s="48" t="s">
        <v>98</v>
      </c>
      <c r="C24" s="49">
        <v>2212</v>
      </c>
      <c r="D24" s="49">
        <v>5169</v>
      </c>
      <c r="E24" s="50"/>
      <c r="F24" s="51"/>
      <c r="G24" s="48" t="s">
        <v>134</v>
      </c>
      <c r="H24" s="95">
        <v>4000</v>
      </c>
      <c r="I24" s="95">
        <v>0</v>
      </c>
      <c r="J24" s="95">
        <f t="shared" si="0"/>
        <v>4000</v>
      </c>
    </row>
    <row r="25" spans="1:10" ht="12.75" customHeight="1" thickBot="1">
      <c r="A25" s="47" t="s">
        <v>52</v>
      </c>
      <c r="B25" s="48" t="s">
        <v>98</v>
      </c>
      <c r="C25" s="49">
        <v>2212</v>
      </c>
      <c r="D25" s="49">
        <v>5171</v>
      </c>
      <c r="E25" s="50"/>
      <c r="F25" s="51"/>
      <c r="G25" s="48" t="s">
        <v>135</v>
      </c>
      <c r="H25" s="95">
        <v>11000</v>
      </c>
      <c r="I25" s="95">
        <v>0</v>
      </c>
      <c r="J25" s="95">
        <f t="shared" si="0"/>
        <v>11000</v>
      </c>
    </row>
    <row r="26" spans="1:10" s="125" customFormat="1" ht="12.75" thickBot="1">
      <c r="A26" s="145"/>
      <c r="B26" s="141" t="s">
        <v>136</v>
      </c>
      <c r="C26" s="141"/>
      <c r="D26" s="142"/>
      <c r="E26" s="142"/>
      <c r="F26" s="142"/>
      <c r="G26" s="142"/>
      <c r="H26" s="184">
        <f>SUM(H5:H25)</f>
        <v>23900</v>
      </c>
      <c r="I26" s="146">
        <f>SUM(I5:I25)</f>
        <v>703743</v>
      </c>
      <c r="J26" s="146">
        <f>SUM(J5:J25)</f>
        <v>727643</v>
      </c>
    </row>
    <row r="28" spans="1:10" ht="12.75">
      <c r="A28" s="47" t="s">
        <v>137</v>
      </c>
      <c r="B28" s="48" t="s">
        <v>138</v>
      </c>
      <c r="C28" s="49">
        <v>2299</v>
      </c>
      <c r="D28" s="49">
        <v>5166</v>
      </c>
      <c r="E28" s="50"/>
      <c r="F28" s="51"/>
      <c r="G28" s="48" t="s">
        <v>139</v>
      </c>
      <c r="H28" s="95">
        <v>29742.4</v>
      </c>
      <c r="I28" s="95">
        <v>0</v>
      </c>
      <c r="J28" s="95">
        <v>29742.4</v>
      </c>
    </row>
    <row r="29" spans="1:10" ht="12.75">
      <c r="A29" s="47" t="s">
        <v>137</v>
      </c>
      <c r="B29" s="48" t="s">
        <v>200</v>
      </c>
      <c r="C29" s="49">
        <v>2221</v>
      </c>
      <c r="D29" s="49">
        <v>6123</v>
      </c>
      <c r="E29" s="50"/>
      <c r="F29" s="51">
        <v>7762</v>
      </c>
      <c r="G29" s="48" t="s">
        <v>201</v>
      </c>
      <c r="H29" s="95">
        <v>0</v>
      </c>
      <c r="I29" s="95">
        <v>120000</v>
      </c>
      <c r="J29" s="95">
        <v>120000</v>
      </c>
    </row>
    <row r="30" spans="1:10" ht="12.75">
      <c r="A30" s="108"/>
      <c r="B30" s="92"/>
      <c r="C30" s="92"/>
      <c r="D30" s="92"/>
      <c r="E30" s="92"/>
      <c r="F30" s="92"/>
      <c r="G30" s="92"/>
      <c r="H30" s="92"/>
      <c r="I30" s="92"/>
      <c r="J30" s="92"/>
    </row>
    <row r="31" spans="1:10" ht="12.75">
      <c r="A31" s="47" t="s">
        <v>137</v>
      </c>
      <c r="B31" s="109" t="s">
        <v>140</v>
      </c>
      <c r="C31" s="110">
        <v>2212</v>
      </c>
      <c r="D31" s="110">
        <v>6121</v>
      </c>
      <c r="E31" s="111"/>
      <c r="F31" s="112">
        <v>3206</v>
      </c>
      <c r="G31" s="109" t="s">
        <v>141</v>
      </c>
      <c r="H31" s="95">
        <v>0</v>
      </c>
      <c r="I31" s="113">
        <v>10842</v>
      </c>
      <c r="J31" s="113">
        <v>10842</v>
      </c>
    </row>
    <row r="32" spans="1:10" ht="12.75">
      <c r="A32" s="47" t="s">
        <v>137</v>
      </c>
      <c r="B32" s="48" t="s">
        <v>140</v>
      </c>
      <c r="C32" s="49">
        <v>2212</v>
      </c>
      <c r="D32" s="49">
        <v>6121</v>
      </c>
      <c r="E32" s="50"/>
      <c r="F32" s="51">
        <v>3217</v>
      </c>
      <c r="G32" s="48" t="s">
        <v>142</v>
      </c>
      <c r="H32" s="95">
        <v>0</v>
      </c>
      <c r="I32" s="95">
        <v>30000</v>
      </c>
      <c r="J32" s="95">
        <v>30000</v>
      </c>
    </row>
    <row r="33" spans="1:10" ht="12.75">
      <c r="A33" s="47" t="s">
        <v>137</v>
      </c>
      <c r="B33" s="48" t="s">
        <v>140</v>
      </c>
      <c r="C33" s="49">
        <v>2212</v>
      </c>
      <c r="D33" s="49">
        <v>6130</v>
      </c>
      <c r="E33" s="50"/>
      <c r="F33" s="51">
        <v>5322</v>
      </c>
      <c r="G33" s="48" t="s">
        <v>192</v>
      </c>
      <c r="H33" s="95">
        <v>0</v>
      </c>
      <c r="I33" s="95">
        <v>5180</v>
      </c>
      <c r="J33" s="95">
        <f>SUM(H33+I33)</f>
        <v>5180</v>
      </c>
    </row>
    <row r="34" spans="1:10" ht="12.75">
      <c r="A34" s="47" t="s">
        <v>137</v>
      </c>
      <c r="B34" s="48" t="s">
        <v>140</v>
      </c>
      <c r="C34" s="49">
        <v>2212</v>
      </c>
      <c r="D34" s="49">
        <v>6130</v>
      </c>
      <c r="E34" s="50"/>
      <c r="F34" s="51">
        <v>6647</v>
      </c>
      <c r="G34" s="48" t="s">
        <v>193</v>
      </c>
      <c r="H34" s="95">
        <v>0</v>
      </c>
      <c r="I34" s="95">
        <v>933</v>
      </c>
      <c r="J34" s="95">
        <f>SUM(H34+I34)</f>
        <v>933</v>
      </c>
    </row>
    <row r="35" spans="1:10" ht="12.75">
      <c r="A35" s="47" t="s">
        <v>137</v>
      </c>
      <c r="B35" s="48" t="s">
        <v>140</v>
      </c>
      <c r="C35" s="49">
        <v>2212</v>
      </c>
      <c r="D35" s="49">
        <v>6121</v>
      </c>
      <c r="E35" s="50"/>
      <c r="F35" s="51">
        <v>7116</v>
      </c>
      <c r="G35" s="48" t="s">
        <v>143</v>
      </c>
      <c r="H35" s="95">
        <v>0</v>
      </c>
      <c r="I35" s="95">
        <v>9800</v>
      </c>
      <c r="J35" s="95">
        <f aca="true" t="shared" si="1" ref="J35:J41">SUM(H35+I35)</f>
        <v>9800</v>
      </c>
    </row>
    <row r="36" spans="1:10" ht="12.75">
      <c r="A36" s="47" t="s">
        <v>137</v>
      </c>
      <c r="B36" s="48" t="s">
        <v>140</v>
      </c>
      <c r="C36" s="49">
        <v>2212</v>
      </c>
      <c r="D36" s="49">
        <v>6121</v>
      </c>
      <c r="E36" s="50"/>
      <c r="F36" s="51">
        <v>8655</v>
      </c>
      <c r="G36" s="48" t="s">
        <v>194</v>
      </c>
      <c r="H36" s="95">
        <v>0</v>
      </c>
      <c r="I36" s="95">
        <v>10000</v>
      </c>
      <c r="J36" s="95">
        <f t="shared" si="1"/>
        <v>10000</v>
      </c>
    </row>
    <row r="37" spans="1:10" ht="12.75">
      <c r="A37" s="47" t="s">
        <v>137</v>
      </c>
      <c r="B37" s="48" t="s">
        <v>140</v>
      </c>
      <c r="C37" s="49">
        <v>2212</v>
      </c>
      <c r="D37" s="49">
        <v>6121</v>
      </c>
      <c r="E37" s="50"/>
      <c r="F37" s="51">
        <v>8937</v>
      </c>
      <c r="G37" s="48" t="s">
        <v>195</v>
      </c>
      <c r="H37" s="95">
        <v>0</v>
      </c>
      <c r="I37" s="95">
        <v>919</v>
      </c>
      <c r="J37" s="95">
        <v>919</v>
      </c>
    </row>
    <row r="38" spans="1:10" ht="12.75">
      <c r="A38" s="47" t="s">
        <v>137</v>
      </c>
      <c r="B38" s="48" t="s">
        <v>140</v>
      </c>
      <c r="C38" s="49">
        <v>2212</v>
      </c>
      <c r="D38" s="49">
        <v>6121</v>
      </c>
      <c r="E38" s="50"/>
      <c r="F38" s="51">
        <v>0</v>
      </c>
      <c r="G38" s="48" t="s">
        <v>196</v>
      </c>
      <c r="H38" s="95">
        <v>0</v>
      </c>
      <c r="I38" s="95">
        <v>8000</v>
      </c>
      <c r="J38" s="95">
        <f t="shared" si="1"/>
        <v>8000</v>
      </c>
    </row>
    <row r="39" spans="1:10" ht="12.75">
      <c r="A39" s="47" t="s">
        <v>137</v>
      </c>
      <c r="B39" s="48" t="s">
        <v>140</v>
      </c>
      <c r="C39" s="49">
        <v>2299</v>
      </c>
      <c r="D39" s="49">
        <v>6121</v>
      </c>
      <c r="E39" s="50"/>
      <c r="F39" s="51">
        <v>4346</v>
      </c>
      <c r="G39" s="48" t="s">
        <v>144</v>
      </c>
      <c r="H39" s="95">
        <v>0</v>
      </c>
      <c r="I39" s="95">
        <v>9000</v>
      </c>
      <c r="J39" s="95">
        <f t="shared" si="1"/>
        <v>9000</v>
      </c>
    </row>
    <row r="40" spans="1:10" ht="12.75">
      <c r="A40" s="47" t="s">
        <v>137</v>
      </c>
      <c r="B40" s="48" t="s">
        <v>140</v>
      </c>
      <c r="C40" s="49">
        <v>2212</v>
      </c>
      <c r="D40" s="49">
        <v>5171</v>
      </c>
      <c r="E40" s="50"/>
      <c r="F40" s="51"/>
      <c r="G40" s="48" t="s">
        <v>262</v>
      </c>
      <c r="H40" s="95">
        <v>4153</v>
      </c>
      <c r="I40" s="95">
        <v>0</v>
      </c>
      <c r="J40" s="95">
        <f t="shared" si="1"/>
        <v>4153</v>
      </c>
    </row>
    <row r="41" spans="1:10" ht="13.5" thickBot="1">
      <c r="A41" s="47" t="s">
        <v>137</v>
      </c>
      <c r="B41" s="48" t="s">
        <v>140</v>
      </c>
      <c r="C41" s="49">
        <v>2212</v>
      </c>
      <c r="D41" s="49">
        <v>5171</v>
      </c>
      <c r="E41" s="50"/>
      <c r="F41" s="51"/>
      <c r="G41" s="48" t="s">
        <v>197</v>
      </c>
      <c r="H41" s="95">
        <v>13000</v>
      </c>
      <c r="I41" s="95">
        <v>0</v>
      </c>
      <c r="J41" s="95">
        <f t="shared" si="1"/>
        <v>13000</v>
      </c>
    </row>
    <row r="42" spans="1:10" s="125" customFormat="1" ht="12.75" thickBot="1">
      <c r="A42" s="145"/>
      <c r="B42" s="141" t="s">
        <v>145</v>
      </c>
      <c r="C42" s="142"/>
      <c r="D42" s="142"/>
      <c r="E42" s="142"/>
      <c r="F42" s="142"/>
      <c r="G42" s="142"/>
      <c r="H42" s="184">
        <f>SUM(H28:H41)</f>
        <v>46895.4</v>
      </c>
      <c r="I42" s="146">
        <f>SUM(I28:I41)</f>
        <v>204674</v>
      </c>
      <c r="J42" s="146">
        <f>SUM(J28:J41)</f>
        <v>251569.4</v>
      </c>
    </row>
    <row r="43" ht="12.75" customHeight="1" thickBot="1"/>
    <row r="44" spans="1:10" ht="18.75" customHeight="1" thickBot="1">
      <c r="A44" s="105"/>
      <c r="B44" s="83" t="s">
        <v>146</v>
      </c>
      <c r="C44" s="83"/>
      <c r="D44" s="83"/>
      <c r="E44" s="83"/>
      <c r="F44" s="83"/>
      <c r="G44" s="83"/>
      <c r="H44" s="115">
        <f>H42+H26</f>
        <v>70795.4</v>
      </c>
      <c r="I44" s="115">
        <f>I42+I26</f>
        <v>908417</v>
      </c>
      <c r="J44" s="115">
        <f>J42+J26</f>
        <v>979212.4</v>
      </c>
    </row>
    <row r="45" ht="12.75">
      <c r="A45" s="31" t="s">
        <v>198</v>
      </c>
    </row>
    <row r="46" ht="12.75">
      <c r="A46" s="31" t="s">
        <v>199</v>
      </c>
    </row>
    <row r="47" ht="12.75">
      <c r="A47" s="238" t="s">
        <v>263</v>
      </c>
    </row>
    <row r="48" spans="1:7" ht="12.75">
      <c r="A48" s="269" t="s">
        <v>264</v>
      </c>
      <c r="B48" s="269"/>
      <c r="C48" s="269"/>
      <c r="D48" s="269"/>
      <c r="E48" s="269"/>
      <c r="F48" s="269"/>
      <c r="G48" s="269"/>
    </row>
  </sheetData>
  <mergeCells count="2">
    <mergeCell ref="A1:J1"/>
    <mergeCell ref="A48:G48"/>
  </mergeCells>
  <printOptions horizontalCentered="1"/>
  <pageMargins left="0.1968503937007874" right="0.1968503937007874" top="0.2" bottom="0.21" header="0.18" footer="0.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B7">
      <selection activeCell="F25" sqref="F25"/>
    </sheetView>
  </sheetViews>
  <sheetFormatPr defaultColWidth="9.00390625" defaultRowHeight="12.75"/>
  <cols>
    <col min="2" max="2" width="22.375" style="0" customWidth="1"/>
    <col min="3" max="3" width="10.00390625" style="0" customWidth="1"/>
    <col min="6" max="6" width="10.625" style="0" customWidth="1"/>
    <col min="7" max="7" width="30.125" style="0" customWidth="1"/>
    <col min="8" max="8" width="12.00390625" style="0" customWidth="1"/>
    <col min="9" max="9" width="13.375" style="0" customWidth="1"/>
    <col min="10" max="10" width="15.375" style="0" customWidth="1"/>
  </cols>
  <sheetData>
    <row r="1" spans="1:10" ht="41.25" customHeight="1">
      <c r="A1" s="268" t="s">
        <v>233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</row>
    <row r="3" spans="1:10" ht="13.5" thickBot="1">
      <c r="A3" s="35" t="s">
        <v>41</v>
      </c>
      <c r="B3" s="36" t="s">
        <v>42</v>
      </c>
      <c r="C3" s="37" t="s">
        <v>43</v>
      </c>
      <c r="D3" s="38" t="s">
        <v>44</v>
      </c>
      <c r="E3" s="37" t="s">
        <v>24</v>
      </c>
      <c r="F3" s="37" t="s">
        <v>45</v>
      </c>
      <c r="G3" s="37" t="s">
        <v>46</v>
      </c>
      <c r="H3" s="39"/>
      <c r="I3" s="40" t="s">
        <v>47</v>
      </c>
      <c r="J3" s="41"/>
    </row>
    <row r="4" spans="1:10" ht="13.5" thickBot="1">
      <c r="A4" s="42"/>
      <c r="B4" s="43" t="s">
        <v>48</v>
      </c>
      <c r="C4" s="44"/>
      <c r="D4" s="45"/>
      <c r="E4" s="44"/>
      <c r="F4" s="44"/>
      <c r="G4" s="44" t="s">
        <v>49</v>
      </c>
      <c r="H4" s="46" t="s">
        <v>50</v>
      </c>
      <c r="I4" s="40" t="s">
        <v>51</v>
      </c>
      <c r="J4" s="46" t="s">
        <v>5</v>
      </c>
    </row>
    <row r="5" spans="1:10" ht="12.75" customHeight="1">
      <c r="A5" s="47" t="s">
        <v>52</v>
      </c>
      <c r="B5" s="48" t="s">
        <v>98</v>
      </c>
      <c r="C5" s="49">
        <v>3113</v>
      </c>
      <c r="D5" s="49">
        <v>6121</v>
      </c>
      <c r="E5" s="50"/>
      <c r="F5" s="51">
        <v>8389</v>
      </c>
      <c r="G5" s="48" t="s">
        <v>273</v>
      </c>
      <c r="H5" s="95">
        <v>0</v>
      </c>
      <c r="I5" s="95">
        <v>1000</v>
      </c>
      <c r="J5" s="95">
        <v>1000</v>
      </c>
    </row>
    <row r="6" spans="1:10" ht="12.75" customHeight="1">
      <c r="A6" s="47" t="s">
        <v>52</v>
      </c>
      <c r="B6" s="48" t="s">
        <v>98</v>
      </c>
      <c r="C6" s="49">
        <v>3113</v>
      </c>
      <c r="D6" s="49">
        <v>6121</v>
      </c>
      <c r="E6" s="50"/>
      <c r="F6" s="51">
        <v>8536</v>
      </c>
      <c r="G6" s="48" t="s">
        <v>266</v>
      </c>
      <c r="H6" s="95">
        <v>0</v>
      </c>
      <c r="I6" s="95">
        <v>3500</v>
      </c>
      <c r="J6" s="95">
        <v>3500</v>
      </c>
    </row>
    <row r="7" spans="1:10" ht="12.75" customHeight="1" thickBot="1">
      <c r="A7" s="121"/>
      <c r="B7" s="103"/>
      <c r="C7" s="122"/>
      <c r="D7" s="122"/>
      <c r="E7" s="123"/>
      <c r="F7" s="124"/>
      <c r="G7" s="103"/>
      <c r="H7" s="259"/>
      <c r="I7" s="259"/>
      <c r="J7" s="259"/>
    </row>
    <row r="8" spans="1:10" s="244" customFormat="1" ht="16.5" thickBot="1">
      <c r="A8" s="242"/>
      <c r="B8" s="83" t="s">
        <v>234</v>
      </c>
      <c r="C8" s="83"/>
      <c r="D8" s="83"/>
      <c r="E8" s="83"/>
      <c r="F8" s="83"/>
      <c r="G8" s="243"/>
      <c r="H8" s="115">
        <f>SUM(H5:H6)</f>
        <v>0</v>
      </c>
      <c r="I8" s="115">
        <f>SUM(I5:I6)</f>
        <v>4500</v>
      </c>
      <c r="J8" s="115">
        <f>SUM(J5:J6)</f>
        <v>4500</v>
      </c>
    </row>
  </sheetData>
  <mergeCells count="1">
    <mergeCell ref="A1:J1"/>
  </mergeCells>
  <printOptions/>
  <pageMargins left="0.2362204724409449" right="0.472440944881889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34"/>
  <sheetViews>
    <sheetView workbookViewId="0" topLeftCell="C4">
      <selection activeCell="K30" sqref="K30"/>
    </sheetView>
  </sheetViews>
  <sheetFormatPr defaultColWidth="9.00390625" defaultRowHeight="12.75"/>
  <cols>
    <col min="1" max="1" width="9.00390625" style="0" bestFit="1" customWidth="1"/>
    <col min="2" max="2" width="29.00390625" style="0" customWidth="1"/>
    <col min="3" max="3" width="9.00390625" style="0" customWidth="1"/>
    <col min="4" max="4" width="8.25390625" style="0" bestFit="1" customWidth="1"/>
    <col min="5" max="5" width="7.375" style="0" customWidth="1"/>
    <col min="7" max="7" width="39.25390625" style="0" customWidth="1"/>
    <col min="8" max="8" width="14.125" style="0" customWidth="1"/>
    <col min="9" max="9" width="14.375" style="0" bestFit="1" customWidth="1"/>
    <col min="10" max="10" width="12.75390625" style="0" customWidth="1"/>
    <col min="12" max="12" width="9.875" style="0" bestFit="1" customWidth="1"/>
  </cols>
  <sheetData>
    <row r="4" spans="1:10" ht="18">
      <c r="A4" s="268" t="s">
        <v>40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0" ht="13.5" thickBot="1">
      <c r="A5" s="33"/>
      <c r="B5" s="34"/>
      <c r="C5" s="34"/>
      <c r="D5" s="34"/>
      <c r="E5" s="34"/>
      <c r="F5" s="34"/>
      <c r="G5" s="34"/>
      <c r="H5" s="34"/>
      <c r="I5" s="34"/>
      <c r="J5" s="34"/>
    </row>
    <row r="6" spans="1:10" ht="13.5" thickBot="1">
      <c r="A6" s="35" t="s">
        <v>41</v>
      </c>
      <c r="B6" s="36" t="s">
        <v>42</v>
      </c>
      <c r="C6" s="37" t="s">
        <v>43</v>
      </c>
      <c r="D6" s="38" t="s">
        <v>44</v>
      </c>
      <c r="E6" s="37" t="s">
        <v>24</v>
      </c>
      <c r="F6" s="37" t="s">
        <v>45</v>
      </c>
      <c r="G6" s="37" t="s">
        <v>46</v>
      </c>
      <c r="H6" s="39"/>
      <c r="I6" s="40" t="s">
        <v>47</v>
      </c>
      <c r="J6" s="41"/>
    </row>
    <row r="7" spans="1:10" ht="13.5" thickBot="1">
      <c r="A7" s="42"/>
      <c r="B7" s="43" t="s">
        <v>48</v>
      </c>
      <c r="C7" s="44"/>
      <c r="D7" s="45"/>
      <c r="E7" s="44"/>
      <c r="F7" s="44"/>
      <c r="G7" s="44" t="s">
        <v>49</v>
      </c>
      <c r="H7" s="46" t="s">
        <v>50</v>
      </c>
      <c r="I7" s="40" t="s">
        <v>51</v>
      </c>
      <c r="J7" s="46" t="s">
        <v>5</v>
      </c>
    </row>
    <row r="8" spans="1:10" ht="12.75">
      <c r="A8" s="194" t="s">
        <v>52</v>
      </c>
      <c r="B8" s="109" t="s">
        <v>53</v>
      </c>
      <c r="C8" s="129">
        <v>4311</v>
      </c>
      <c r="D8" s="129">
        <v>6121</v>
      </c>
      <c r="E8" s="129"/>
      <c r="F8" s="195" t="s">
        <v>235</v>
      </c>
      <c r="G8" s="196" t="s">
        <v>236</v>
      </c>
      <c r="H8" s="197">
        <v>0</v>
      </c>
      <c r="I8" s="52">
        <v>18570</v>
      </c>
      <c r="J8" s="52">
        <v>18570</v>
      </c>
    </row>
    <row r="9" spans="1:10" ht="12.75">
      <c r="A9" s="194" t="s">
        <v>52</v>
      </c>
      <c r="B9" s="109" t="s">
        <v>53</v>
      </c>
      <c r="C9" s="129">
        <v>4349</v>
      </c>
      <c r="D9" s="129">
        <v>6121</v>
      </c>
      <c r="E9" s="129"/>
      <c r="F9" s="195" t="s">
        <v>237</v>
      </c>
      <c r="G9" s="196" t="s">
        <v>238</v>
      </c>
      <c r="H9" s="197">
        <v>0</v>
      </c>
      <c r="I9" s="52">
        <v>9845</v>
      </c>
      <c r="J9" s="52">
        <v>9845</v>
      </c>
    </row>
    <row r="10" spans="1:10" ht="12.75">
      <c r="A10" s="194" t="s">
        <v>52</v>
      </c>
      <c r="B10" s="109" t="s">
        <v>53</v>
      </c>
      <c r="C10" s="129">
        <v>4314</v>
      </c>
      <c r="D10" s="129">
        <v>6121</v>
      </c>
      <c r="E10" s="129"/>
      <c r="F10" s="195" t="s">
        <v>147</v>
      </c>
      <c r="G10" s="196" t="s">
        <v>148</v>
      </c>
      <c r="H10" s="197">
        <v>0</v>
      </c>
      <c r="I10" s="197">
        <v>2000</v>
      </c>
      <c r="J10" s="197">
        <v>2000</v>
      </c>
    </row>
    <row r="11" spans="1:10" ht="12" customHeight="1">
      <c r="A11" s="47" t="s">
        <v>52</v>
      </c>
      <c r="B11" s="48" t="s">
        <v>53</v>
      </c>
      <c r="C11" s="49">
        <v>4316</v>
      </c>
      <c r="D11" s="49">
        <v>6121</v>
      </c>
      <c r="E11" s="50"/>
      <c r="F11" s="51">
        <v>7649</v>
      </c>
      <c r="G11" s="48" t="s">
        <v>54</v>
      </c>
      <c r="H11" s="197">
        <v>0</v>
      </c>
      <c r="I11" s="52">
        <v>20495</v>
      </c>
      <c r="J11" s="53">
        <f>SUM(H11+I11)</f>
        <v>20495</v>
      </c>
    </row>
    <row r="12" spans="1:10" ht="12.75" customHeight="1">
      <c r="A12" s="47" t="s">
        <v>52</v>
      </c>
      <c r="B12" s="48" t="s">
        <v>53</v>
      </c>
      <c r="C12" s="49">
        <v>3533</v>
      </c>
      <c r="D12" s="49">
        <v>6121</v>
      </c>
      <c r="E12" s="50"/>
      <c r="F12" s="51">
        <v>8211</v>
      </c>
      <c r="G12" s="48" t="s">
        <v>55</v>
      </c>
      <c r="H12" s="197">
        <v>0</v>
      </c>
      <c r="I12" s="52">
        <v>45780</v>
      </c>
      <c r="J12" s="53">
        <f>SUM(H12+I12)</f>
        <v>45780</v>
      </c>
    </row>
    <row r="13" spans="1:10" ht="12.75" customHeight="1">
      <c r="A13" s="54" t="s">
        <v>52</v>
      </c>
      <c r="B13" s="58" t="s">
        <v>53</v>
      </c>
      <c r="C13" s="55">
        <v>4316</v>
      </c>
      <c r="D13" s="55">
        <v>6121</v>
      </c>
      <c r="E13" s="56"/>
      <c r="F13" s="57">
        <v>8712</v>
      </c>
      <c r="G13" s="58" t="s">
        <v>56</v>
      </c>
      <c r="H13" s="199">
        <v>0</v>
      </c>
      <c r="I13" s="59">
        <v>900</v>
      </c>
      <c r="J13" s="60">
        <f>SUM(H13+I13)</f>
        <v>900</v>
      </c>
    </row>
    <row r="14" spans="1:10" ht="12.75" customHeight="1" thickBot="1">
      <c r="A14" s="54" t="s">
        <v>52</v>
      </c>
      <c r="B14" s="58" t="s">
        <v>53</v>
      </c>
      <c r="C14" s="55">
        <v>5521</v>
      </c>
      <c r="D14" s="55">
        <v>6121</v>
      </c>
      <c r="E14" s="56"/>
      <c r="F14" s="57">
        <v>8932</v>
      </c>
      <c r="G14" s="58" t="s">
        <v>239</v>
      </c>
      <c r="H14" s="200">
        <v>0</v>
      </c>
      <c r="I14" s="59">
        <v>9200</v>
      </c>
      <c r="J14" s="60">
        <v>9200</v>
      </c>
    </row>
    <row r="15" spans="1:10" s="61" customFormat="1" ht="12.75" customHeight="1" thickBot="1">
      <c r="A15" s="153"/>
      <c r="B15" s="141" t="s">
        <v>57</v>
      </c>
      <c r="C15" s="142"/>
      <c r="D15" s="142"/>
      <c r="E15" s="142"/>
      <c r="F15" s="142"/>
      <c r="G15" s="142"/>
      <c r="H15" s="156">
        <f>SUM(H8:H14)</f>
        <v>0</v>
      </c>
      <c r="I15" s="193">
        <f>SUM(I8:I14)</f>
        <v>106790</v>
      </c>
      <c r="J15" s="156">
        <f>SUM(J8:J14)</f>
        <v>106790</v>
      </c>
    </row>
    <row r="16" spans="1:10" s="62" customFormat="1" ht="12.75" customHeight="1">
      <c r="A16" s="225"/>
      <c r="B16" s="226"/>
      <c r="C16" s="227"/>
      <c r="D16" s="227"/>
      <c r="E16" s="227"/>
      <c r="F16" s="227"/>
      <c r="G16" s="227"/>
      <c r="H16" s="228"/>
      <c r="I16" s="228"/>
      <c r="J16" s="228"/>
    </row>
    <row r="17" spans="1:10" s="69" customFormat="1" ht="12.75">
      <c r="A17" s="63" t="s">
        <v>58</v>
      </c>
      <c r="B17" s="64" t="s">
        <v>59</v>
      </c>
      <c r="C17" s="65">
        <v>4316</v>
      </c>
      <c r="D17" s="65">
        <v>6351</v>
      </c>
      <c r="E17" s="66" t="s">
        <v>171</v>
      </c>
      <c r="F17" s="67">
        <v>8949</v>
      </c>
      <c r="G17" s="64" t="s">
        <v>183</v>
      </c>
      <c r="H17" s="68">
        <v>0</v>
      </c>
      <c r="I17" s="68">
        <v>198</v>
      </c>
      <c r="J17" s="68">
        <f aca="true" t="shared" si="0" ref="J17:J28">SUM(H17+I17)</f>
        <v>198</v>
      </c>
    </row>
    <row r="18" spans="1:10" s="69" customFormat="1" ht="12.75">
      <c r="A18" s="63" t="s">
        <v>58</v>
      </c>
      <c r="B18" s="64" t="s">
        <v>60</v>
      </c>
      <c r="C18" s="65">
        <v>4316</v>
      </c>
      <c r="D18" s="65">
        <v>6351</v>
      </c>
      <c r="E18" s="66" t="s">
        <v>171</v>
      </c>
      <c r="F18" s="67">
        <v>8199</v>
      </c>
      <c r="G18" s="64" t="s">
        <v>61</v>
      </c>
      <c r="H18" s="68">
        <v>0</v>
      </c>
      <c r="I18" s="68">
        <v>20140</v>
      </c>
      <c r="J18" s="68">
        <f t="shared" si="0"/>
        <v>20140</v>
      </c>
    </row>
    <row r="19" spans="1:10" s="69" customFormat="1" ht="12.75">
      <c r="A19" s="63" t="s">
        <v>58</v>
      </c>
      <c r="B19" s="64" t="s">
        <v>62</v>
      </c>
      <c r="C19" s="65">
        <v>4316</v>
      </c>
      <c r="D19" s="65">
        <v>6351</v>
      </c>
      <c r="E19" s="66" t="s">
        <v>171</v>
      </c>
      <c r="F19" s="70">
        <v>8704</v>
      </c>
      <c r="G19" s="64" t="s">
        <v>179</v>
      </c>
      <c r="H19" s="68">
        <v>0</v>
      </c>
      <c r="I19" s="68">
        <v>2626</v>
      </c>
      <c r="J19" s="68">
        <f t="shared" si="0"/>
        <v>2626</v>
      </c>
    </row>
    <row r="20" spans="1:10" s="69" customFormat="1" ht="12.75">
      <c r="A20" s="63" t="s">
        <v>58</v>
      </c>
      <c r="B20" s="64" t="s">
        <v>63</v>
      </c>
      <c r="C20" s="65">
        <v>4316</v>
      </c>
      <c r="D20" s="65">
        <v>6351</v>
      </c>
      <c r="E20" s="66" t="s">
        <v>171</v>
      </c>
      <c r="F20" s="67">
        <v>8707</v>
      </c>
      <c r="G20" s="64" t="s">
        <v>64</v>
      </c>
      <c r="H20" s="68">
        <v>0</v>
      </c>
      <c r="I20" s="68">
        <v>2000</v>
      </c>
      <c r="J20" s="68">
        <f t="shared" si="0"/>
        <v>2000</v>
      </c>
    </row>
    <row r="21" spans="1:10" s="69" customFormat="1" ht="12.75">
      <c r="A21" s="63" t="s">
        <v>58</v>
      </c>
      <c r="B21" s="64" t="s">
        <v>65</v>
      </c>
      <c r="C21" s="65">
        <v>4316</v>
      </c>
      <c r="D21" s="65">
        <v>6351</v>
      </c>
      <c r="E21" s="66" t="s">
        <v>171</v>
      </c>
      <c r="F21" s="67">
        <v>6496</v>
      </c>
      <c r="G21" s="64" t="s">
        <v>180</v>
      </c>
      <c r="H21" s="68">
        <v>0</v>
      </c>
      <c r="I21" s="68">
        <v>1431.2</v>
      </c>
      <c r="J21" s="68">
        <f t="shared" si="0"/>
        <v>1431.2</v>
      </c>
    </row>
    <row r="22" spans="1:10" s="69" customFormat="1" ht="12.75">
      <c r="A22" s="63" t="s">
        <v>58</v>
      </c>
      <c r="B22" s="64" t="s">
        <v>65</v>
      </c>
      <c r="C22" s="65">
        <v>4316</v>
      </c>
      <c r="D22" s="65">
        <v>6351</v>
      </c>
      <c r="E22" s="66" t="s">
        <v>171</v>
      </c>
      <c r="F22" s="67">
        <v>7215</v>
      </c>
      <c r="G22" s="64" t="s">
        <v>66</v>
      </c>
      <c r="H22" s="68">
        <v>0</v>
      </c>
      <c r="I22" s="68">
        <v>310</v>
      </c>
      <c r="J22" s="68">
        <f t="shared" si="0"/>
        <v>310</v>
      </c>
    </row>
    <row r="23" spans="1:10" s="69" customFormat="1" ht="12.75">
      <c r="A23" s="63" t="s">
        <v>58</v>
      </c>
      <c r="B23" s="64" t="s">
        <v>282</v>
      </c>
      <c r="C23" s="65">
        <v>4316</v>
      </c>
      <c r="D23" s="65">
        <v>6351</v>
      </c>
      <c r="E23" s="66" t="s">
        <v>171</v>
      </c>
      <c r="F23" s="67">
        <v>4208</v>
      </c>
      <c r="G23" s="64" t="s">
        <v>283</v>
      </c>
      <c r="H23" s="68">
        <v>0</v>
      </c>
      <c r="I23" s="68">
        <v>700</v>
      </c>
      <c r="J23" s="68">
        <f t="shared" si="0"/>
        <v>700</v>
      </c>
    </row>
    <row r="24" spans="1:10" s="69" customFormat="1" ht="12.75">
      <c r="A24" s="63" t="s">
        <v>58</v>
      </c>
      <c r="B24" s="64" t="s">
        <v>67</v>
      </c>
      <c r="C24" s="65">
        <v>4313</v>
      </c>
      <c r="D24" s="65">
        <v>6351</v>
      </c>
      <c r="E24" s="66" t="s">
        <v>171</v>
      </c>
      <c r="F24" s="67">
        <v>8513</v>
      </c>
      <c r="G24" s="64" t="s">
        <v>68</v>
      </c>
      <c r="H24" s="68">
        <v>0</v>
      </c>
      <c r="I24" s="68">
        <v>2612</v>
      </c>
      <c r="J24" s="68">
        <f t="shared" si="0"/>
        <v>2612</v>
      </c>
    </row>
    <row r="25" spans="1:10" s="69" customFormat="1" ht="12.75">
      <c r="A25" s="63" t="s">
        <v>58</v>
      </c>
      <c r="B25" s="64" t="s">
        <v>69</v>
      </c>
      <c r="C25" s="65">
        <v>4313</v>
      </c>
      <c r="D25" s="65">
        <v>6351</v>
      </c>
      <c r="E25" s="66" t="s">
        <v>171</v>
      </c>
      <c r="F25" s="67">
        <v>8794</v>
      </c>
      <c r="G25" s="64" t="s">
        <v>184</v>
      </c>
      <c r="H25" s="68">
        <v>0</v>
      </c>
      <c r="I25" s="71">
        <v>1800</v>
      </c>
      <c r="J25" s="68">
        <f t="shared" si="0"/>
        <v>1800</v>
      </c>
    </row>
    <row r="26" spans="1:10" s="69" customFormat="1" ht="12.75">
      <c r="A26" s="63" t="s">
        <v>58</v>
      </c>
      <c r="B26" s="64" t="s">
        <v>69</v>
      </c>
      <c r="C26" s="65">
        <v>4313</v>
      </c>
      <c r="D26" s="65">
        <v>6351</v>
      </c>
      <c r="E26" s="66" t="s">
        <v>171</v>
      </c>
      <c r="F26" s="67">
        <v>8716</v>
      </c>
      <c r="G26" s="64" t="s">
        <v>70</v>
      </c>
      <c r="H26" s="68">
        <v>0</v>
      </c>
      <c r="I26" s="72">
        <v>4000</v>
      </c>
      <c r="J26" s="68">
        <f t="shared" si="0"/>
        <v>4000</v>
      </c>
    </row>
    <row r="27" spans="1:10" s="69" customFormat="1" ht="12.75">
      <c r="A27" s="63" t="s">
        <v>58</v>
      </c>
      <c r="B27" s="64" t="s">
        <v>69</v>
      </c>
      <c r="C27" s="65">
        <v>4313</v>
      </c>
      <c r="D27" s="65">
        <v>6351</v>
      </c>
      <c r="E27" s="66" t="s">
        <v>171</v>
      </c>
      <c r="F27" s="67">
        <v>8717</v>
      </c>
      <c r="G27" s="73" t="s">
        <v>71</v>
      </c>
      <c r="H27" s="68">
        <v>0</v>
      </c>
      <c r="I27" s="72">
        <v>2000</v>
      </c>
      <c r="J27" s="68">
        <f t="shared" si="0"/>
        <v>2000</v>
      </c>
    </row>
    <row r="28" spans="1:10" s="69" customFormat="1" ht="13.5" thickBot="1">
      <c r="A28" s="157" t="s">
        <v>58</v>
      </c>
      <c r="B28" s="158" t="s">
        <v>72</v>
      </c>
      <c r="C28" s="159">
        <v>4311</v>
      </c>
      <c r="D28" s="245">
        <v>6351</v>
      </c>
      <c r="E28" s="246" t="s">
        <v>171</v>
      </c>
      <c r="F28" s="160">
        <v>8948</v>
      </c>
      <c r="G28" s="161" t="s">
        <v>73</v>
      </c>
      <c r="H28" s="68">
        <v>0</v>
      </c>
      <c r="I28" s="163">
        <v>1895</v>
      </c>
      <c r="J28" s="162">
        <f t="shared" si="0"/>
        <v>1895</v>
      </c>
    </row>
    <row r="29" spans="1:10" s="74" customFormat="1" ht="12.75" thickBot="1">
      <c r="A29" s="166"/>
      <c r="B29" s="167" t="s">
        <v>74</v>
      </c>
      <c r="C29" s="168"/>
      <c r="D29" s="169"/>
      <c r="E29" s="170"/>
      <c r="F29" s="171"/>
      <c r="G29" s="172"/>
      <c r="H29" s="175">
        <f>SUM(H17:H28)</f>
        <v>0</v>
      </c>
      <c r="I29" s="174">
        <f>SUM(I17:I28)</f>
        <v>39712.2</v>
      </c>
      <c r="J29" s="173">
        <f>SUM(J17:J28)</f>
        <v>39712.2</v>
      </c>
    </row>
    <row r="30" spans="1:11" s="74" customFormat="1" ht="12">
      <c r="A30" s="249"/>
      <c r="B30" s="250"/>
      <c r="C30" s="251"/>
      <c r="D30" s="252"/>
      <c r="E30" s="253"/>
      <c r="F30" s="254"/>
      <c r="G30" s="255"/>
      <c r="H30" s="256"/>
      <c r="I30" s="257"/>
      <c r="J30" s="256"/>
      <c r="K30" s="261"/>
    </row>
    <row r="31" spans="1:12" s="74" customFormat="1" ht="12.75" thickBot="1">
      <c r="A31" s="63" t="s">
        <v>279</v>
      </c>
      <c r="B31" s="64" t="s">
        <v>280</v>
      </c>
      <c r="C31" s="248">
        <v>3429</v>
      </c>
      <c r="D31" s="65">
        <v>5222</v>
      </c>
      <c r="E31" s="66"/>
      <c r="F31" s="67"/>
      <c r="G31" s="64" t="s">
        <v>278</v>
      </c>
      <c r="H31" s="68">
        <v>380</v>
      </c>
      <c r="I31" s="247">
        <v>0</v>
      </c>
      <c r="J31" s="68">
        <v>380</v>
      </c>
      <c r="L31" s="261"/>
    </row>
    <row r="32" spans="1:10" s="74" customFormat="1" ht="12.75" thickBot="1">
      <c r="A32" s="166"/>
      <c r="B32" s="167" t="s">
        <v>281</v>
      </c>
      <c r="C32" s="168"/>
      <c r="D32" s="169"/>
      <c r="E32" s="170"/>
      <c r="F32" s="171"/>
      <c r="G32" s="172"/>
      <c r="H32" s="175">
        <f>SUM(H31)</f>
        <v>380</v>
      </c>
      <c r="I32" s="258">
        <v>0</v>
      </c>
      <c r="J32" s="175">
        <f>SUM(J31)</f>
        <v>380</v>
      </c>
    </row>
    <row r="33" spans="1:10" s="69" customFormat="1" ht="13.5" thickBot="1">
      <c r="A33" s="75"/>
      <c r="B33" s="76"/>
      <c r="C33" s="77"/>
      <c r="D33" s="78"/>
      <c r="E33" s="79"/>
      <c r="F33" s="80"/>
      <c r="G33" s="81"/>
      <c r="H33" s="164"/>
      <c r="I33" s="165"/>
      <c r="J33" s="164"/>
    </row>
    <row r="34" spans="1:10" ht="16.5" thickBot="1">
      <c r="A34" s="82"/>
      <c r="B34" s="83" t="s">
        <v>181</v>
      </c>
      <c r="C34" s="84"/>
      <c r="D34" s="84"/>
      <c r="E34" s="84"/>
      <c r="F34" s="84"/>
      <c r="G34" s="84"/>
      <c r="H34" s="85">
        <v>380</v>
      </c>
      <c r="I34" s="85">
        <f>SUM(I29,I15)</f>
        <v>146502.2</v>
      </c>
      <c r="J34" s="86">
        <f>SUM(J32,J29,J15)</f>
        <v>146882.2</v>
      </c>
    </row>
  </sheetData>
  <mergeCells count="1">
    <mergeCell ref="A4:J4"/>
  </mergeCells>
  <printOptions/>
  <pageMargins left="0.21" right="0.23" top="1" bottom="1" header="0.4921259845" footer="0.492125984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B1">
      <selection activeCell="B31" sqref="B31"/>
    </sheetView>
  </sheetViews>
  <sheetFormatPr defaultColWidth="9.00390625" defaultRowHeight="12.75"/>
  <cols>
    <col min="1" max="1" width="8.875" style="0" customWidth="1"/>
    <col min="2" max="2" width="24.125" style="0" customWidth="1"/>
    <col min="7" max="7" width="33.375" style="0" customWidth="1"/>
    <col min="8" max="8" width="13.125" style="0" customWidth="1"/>
    <col min="9" max="9" width="12.875" style="0" customWidth="1"/>
    <col min="10" max="10" width="13.125" style="0" customWidth="1"/>
  </cols>
  <sheetData>
    <row r="1" spans="1:10" ht="41.25" customHeight="1">
      <c r="A1" s="268" t="s">
        <v>75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1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thickBot="1">
      <c r="A3" s="87" t="s">
        <v>41</v>
      </c>
      <c r="B3" s="36" t="s">
        <v>42</v>
      </c>
      <c r="C3" s="37" t="s">
        <v>43</v>
      </c>
      <c r="D3" s="38" t="s">
        <v>44</v>
      </c>
      <c r="E3" s="37" t="s">
        <v>24</v>
      </c>
      <c r="F3" s="37" t="s">
        <v>45</v>
      </c>
      <c r="G3" s="37" t="s">
        <v>46</v>
      </c>
      <c r="H3" s="39"/>
      <c r="I3" s="40" t="s">
        <v>47</v>
      </c>
      <c r="J3" s="41"/>
    </row>
    <row r="4" spans="1:10" ht="13.5" thickBot="1">
      <c r="A4" s="88"/>
      <c r="B4" s="43" t="s">
        <v>48</v>
      </c>
      <c r="C4" s="44"/>
      <c r="D4" s="45"/>
      <c r="E4" s="44"/>
      <c r="F4" s="44"/>
      <c r="G4" s="44" t="s">
        <v>49</v>
      </c>
      <c r="H4" s="46" t="s">
        <v>50</v>
      </c>
      <c r="I4" s="40" t="s">
        <v>51</v>
      </c>
      <c r="J4" s="46" t="s">
        <v>5</v>
      </c>
    </row>
    <row r="5" spans="1:10" ht="12.75" customHeight="1">
      <c r="A5" s="47" t="s">
        <v>52</v>
      </c>
      <c r="B5" s="48" t="s">
        <v>76</v>
      </c>
      <c r="C5" s="49">
        <v>3311</v>
      </c>
      <c r="D5" s="49">
        <v>6121</v>
      </c>
      <c r="E5" s="50"/>
      <c r="F5" s="51">
        <v>201</v>
      </c>
      <c r="G5" s="48" t="s">
        <v>182</v>
      </c>
      <c r="H5" s="52">
        <v>0</v>
      </c>
      <c r="I5" s="52">
        <v>63000</v>
      </c>
      <c r="J5" s="53">
        <f>SUM(H5+I5)</f>
        <v>63000</v>
      </c>
    </row>
    <row r="6" spans="1:10" ht="13.5" customHeight="1">
      <c r="A6" s="47" t="s">
        <v>52</v>
      </c>
      <c r="B6" s="48" t="s">
        <v>76</v>
      </c>
      <c r="C6" s="49">
        <v>3317</v>
      </c>
      <c r="D6" s="49">
        <v>6121</v>
      </c>
      <c r="E6" s="50"/>
      <c r="F6" s="51">
        <v>6122</v>
      </c>
      <c r="G6" s="48" t="s">
        <v>77</v>
      </c>
      <c r="H6" s="52">
        <v>0</v>
      </c>
      <c r="I6" s="52">
        <v>13020</v>
      </c>
      <c r="J6" s="53">
        <f>SUM(H6+I6)</f>
        <v>13020</v>
      </c>
    </row>
    <row r="7" spans="1:10" ht="13.5" customHeight="1">
      <c r="A7" s="47" t="s">
        <v>52</v>
      </c>
      <c r="B7" s="48" t="s">
        <v>76</v>
      </c>
      <c r="C7" s="49">
        <v>3319</v>
      </c>
      <c r="D7" s="49">
        <v>6121</v>
      </c>
      <c r="E7" s="50"/>
      <c r="F7" s="51">
        <v>7709</v>
      </c>
      <c r="G7" s="48" t="s">
        <v>240</v>
      </c>
      <c r="H7" s="52">
        <v>0</v>
      </c>
      <c r="I7" s="52">
        <v>233</v>
      </c>
      <c r="J7" s="53">
        <v>233</v>
      </c>
    </row>
    <row r="8" spans="1:10" ht="13.5" customHeight="1">
      <c r="A8" s="47" t="s">
        <v>52</v>
      </c>
      <c r="B8" s="48" t="s">
        <v>76</v>
      </c>
      <c r="C8" s="49">
        <v>3639</v>
      </c>
      <c r="D8" s="49">
        <v>6121</v>
      </c>
      <c r="E8" s="50"/>
      <c r="F8" s="51">
        <v>9394</v>
      </c>
      <c r="G8" s="48" t="s">
        <v>241</v>
      </c>
      <c r="H8" s="52">
        <v>0</v>
      </c>
      <c r="I8" s="52">
        <v>5249</v>
      </c>
      <c r="J8" s="53">
        <v>5249</v>
      </c>
    </row>
    <row r="9" spans="1:10" ht="13.5" customHeight="1">
      <c r="A9" s="47" t="s">
        <v>52</v>
      </c>
      <c r="B9" s="48" t="s">
        <v>76</v>
      </c>
      <c r="C9" s="49">
        <v>3639</v>
      </c>
      <c r="D9" s="49">
        <v>6130</v>
      </c>
      <c r="E9" s="50"/>
      <c r="F9" s="51">
        <v>9394</v>
      </c>
      <c r="G9" s="48" t="s">
        <v>241</v>
      </c>
      <c r="H9" s="52">
        <v>0</v>
      </c>
      <c r="I9" s="52">
        <v>4000</v>
      </c>
      <c r="J9" s="53">
        <v>4000</v>
      </c>
    </row>
    <row r="10" spans="1:10" ht="13.5" customHeight="1">
      <c r="A10" s="47" t="s">
        <v>52</v>
      </c>
      <c r="B10" s="48" t="s">
        <v>76</v>
      </c>
      <c r="C10" s="49">
        <v>3322</v>
      </c>
      <c r="D10" s="49">
        <v>5171</v>
      </c>
      <c r="E10" s="50"/>
      <c r="F10" s="51"/>
      <c r="G10" s="48" t="s">
        <v>78</v>
      </c>
      <c r="H10" s="52">
        <v>35570</v>
      </c>
      <c r="I10" s="52">
        <v>0</v>
      </c>
      <c r="J10" s="53">
        <f>SUM(H10+I10)</f>
        <v>35570</v>
      </c>
    </row>
    <row r="11" spans="1:10" ht="12.75" customHeight="1" thickBot="1">
      <c r="A11" s="54" t="s">
        <v>52</v>
      </c>
      <c r="B11" s="58" t="s">
        <v>76</v>
      </c>
      <c r="C11" s="55">
        <v>3315</v>
      </c>
      <c r="D11" s="55">
        <v>5169</v>
      </c>
      <c r="E11" s="56"/>
      <c r="F11" s="57"/>
      <c r="G11" s="58" t="s">
        <v>78</v>
      </c>
      <c r="H11" s="59">
        <v>160</v>
      </c>
      <c r="I11" s="59">
        <v>0</v>
      </c>
      <c r="J11" s="60">
        <f>SUM(H11+I11)</f>
        <v>160</v>
      </c>
    </row>
    <row r="12" spans="1:10" s="89" customFormat="1" ht="12.75" thickBot="1">
      <c r="A12" s="130"/>
      <c r="B12" s="131" t="s">
        <v>79</v>
      </c>
      <c r="C12" s="132"/>
      <c r="D12" s="132"/>
      <c r="E12" s="133"/>
      <c r="F12" s="134"/>
      <c r="G12" s="131"/>
      <c r="H12" s="176">
        <f>SUM(H10:H11)</f>
        <v>35730</v>
      </c>
      <c r="I12" s="135">
        <f>SUM(I5:I11)</f>
        <v>85502</v>
      </c>
      <c r="J12" s="136">
        <f>SUM(J5:J11)</f>
        <v>121232</v>
      </c>
    </row>
    <row r="13" spans="1:10" ht="12.75">
      <c r="A13" s="224"/>
      <c r="B13" s="205"/>
      <c r="C13" s="204"/>
      <c r="D13" s="204"/>
      <c r="E13" s="126"/>
      <c r="F13" s="206"/>
      <c r="G13" s="205"/>
      <c r="H13" s="207"/>
      <c r="I13" s="208"/>
      <c r="J13" s="209"/>
    </row>
    <row r="14" spans="1:10" ht="12.75">
      <c r="A14" s="47" t="s">
        <v>80</v>
      </c>
      <c r="B14" s="48" t="s">
        <v>81</v>
      </c>
      <c r="C14" s="49">
        <v>3319</v>
      </c>
      <c r="D14" s="49">
        <v>6351</v>
      </c>
      <c r="E14" s="50" t="s">
        <v>171</v>
      </c>
      <c r="F14" s="51">
        <v>7668</v>
      </c>
      <c r="G14" s="48" t="s">
        <v>82</v>
      </c>
      <c r="H14" s="95">
        <v>0</v>
      </c>
      <c r="I14" s="95">
        <v>800</v>
      </c>
      <c r="J14" s="95">
        <f aca="true" t="shared" si="0" ref="J14:J21">SUM(H14+I14)</f>
        <v>800</v>
      </c>
    </row>
    <row r="15" spans="1:10" ht="12.75">
      <c r="A15" s="47" t="s">
        <v>80</v>
      </c>
      <c r="B15" s="48" t="s">
        <v>83</v>
      </c>
      <c r="C15" s="49">
        <v>3314</v>
      </c>
      <c r="D15" s="49">
        <v>6351</v>
      </c>
      <c r="E15" s="50" t="s">
        <v>171</v>
      </c>
      <c r="F15" s="51">
        <v>8755</v>
      </c>
      <c r="G15" s="48" t="s">
        <v>84</v>
      </c>
      <c r="H15" s="95">
        <v>0</v>
      </c>
      <c r="I15" s="95">
        <v>5200</v>
      </c>
      <c r="J15" s="95">
        <f t="shared" si="0"/>
        <v>5200</v>
      </c>
    </row>
    <row r="16" spans="1:10" ht="12.75">
      <c r="A16" s="47" t="s">
        <v>80</v>
      </c>
      <c r="B16" s="48" t="s">
        <v>83</v>
      </c>
      <c r="C16" s="49">
        <v>3314</v>
      </c>
      <c r="D16" s="49">
        <v>6351</v>
      </c>
      <c r="E16" s="50" t="s">
        <v>171</v>
      </c>
      <c r="F16" s="51">
        <v>8757</v>
      </c>
      <c r="G16" s="48" t="s">
        <v>172</v>
      </c>
      <c r="H16" s="95">
        <v>0</v>
      </c>
      <c r="I16" s="95">
        <v>300</v>
      </c>
      <c r="J16" s="95">
        <f t="shared" si="0"/>
        <v>300</v>
      </c>
    </row>
    <row r="17" spans="1:10" ht="12.75">
      <c r="A17" s="47" t="s">
        <v>80</v>
      </c>
      <c r="B17" s="48" t="s">
        <v>85</v>
      </c>
      <c r="C17" s="49">
        <v>3315</v>
      </c>
      <c r="D17" s="49">
        <v>6351</v>
      </c>
      <c r="E17" s="50" t="s">
        <v>171</v>
      </c>
      <c r="F17" s="51">
        <v>5250</v>
      </c>
      <c r="G17" s="48" t="s">
        <v>86</v>
      </c>
      <c r="H17" s="95">
        <v>0</v>
      </c>
      <c r="I17" s="95">
        <v>650</v>
      </c>
      <c r="J17" s="95">
        <f t="shared" si="0"/>
        <v>650</v>
      </c>
    </row>
    <row r="18" spans="1:10" ht="12.75">
      <c r="A18" s="54" t="s">
        <v>80</v>
      </c>
      <c r="B18" s="58" t="s">
        <v>87</v>
      </c>
      <c r="C18" s="55">
        <v>3399</v>
      </c>
      <c r="D18" s="55">
        <v>5229</v>
      </c>
      <c r="E18" s="56"/>
      <c r="F18" s="57"/>
      <c r="G18" s="58" t="s">
        <v>242</v>
      </c>
      <c r="H18" s="114">
        <v>90</v>
      </c>
      <c r="I18" s="138">
        <v>0</v>
      </c>
      <c r="J18" s="114">
        <v>90</v>
      </c>
    </row>
    <row r="19" spans="1:10" ht="12.75">
      <c r="A19" s="54" t="s">
        <v>80</v>
      </c>
      <c r="B19" s="58" t="s">
        <v>87</v>
      </c>
      <c r="C19" s="55">
        <v>3392</v>
      </c>
      <c r="D19" s="55">
        <v>5229</v>
      </c>
      <c r="E19" s="56"/>
      <c r="F19" s="57"/>
      <c r="G19" s="58" t="s">
        <v>243</v>
      </c>
      <c r="H19" s="114">
        <v>500</v>
      </c>
      <c r="I19" s="138">
        <v>0</v>
      </c>
      <c r="J19" s="114">
        <v>500</v>
      </c>
    </row>
    <row r="20" spans="1:10" ht="12.75">
      <c r="A20" s="54" t="s">
        <v>80</v>
      </c>
      <c r="B20" s="58" t="s">
        <v>87</v>
      </c>
      <c r="C20" s="55">
        <v>2140</v>
      </c>
      <c r="D20" s="55">
        <v>5169</v>
      </c>
      <c r="E20" s="56"/>
      <c r="F20" s="57"/>
      <c r="G20" s="58" t="s">
        <v>244</v>
      </c>
      <c r="H20" s="114">
        <v>2200</v>
      </c>
      <c r="I20" s="138">
        <v>0</v>
      </c>
      <c r="J20" s="114">
        <v>2200</v>
      </c>
    </row>
    <row r="21" spans="1:10" ht="13.5" thickBot="1">
      <c r="A21" s="54" t="s">
        <v>80</v>
      </c>
      <c r="B21" s="58" t="s">
        <v>87</v>
      </c>
      <c r="C21" s="55">
        <v>6221</v>
      </c>
      <c r="D21" s="55">
        <v>5909</v>
      </c>
      <c r="E21" s="56"/>
      <c r="F21" s="57"/>
      <c r="G21" s="137" t="s">
        <v>88</v>
      </c>
      <c r="H21" s="114">
        <v>15768</v>
      </c>
      <c r="I21" s="138">
        <v>0</v>
      </c>
      <c r="J21" s="114">
        <f t="shared" si="0"/>
        <v>15768</v>
      </c>
    </row>
    <row r="22" spans="1:10" s="89" customFormat="1" ht="12.75" thickBot="1">
      <c r="A22" s="139"/>
      <c r="B22" s="131" t="s">
        <v>89</v>
      </c>
      <c r="C22" s="132"/>
      <c r="D22" s="132"/>
      <c r="E22" s="133"/>
      <c r="F22" s="134"/>
      <c r="G22" s="131"/>
      <c r="H22" s="176">
        <f>SUM(H14:H21)</f>
        <v>18558</v>
      </c>
      <c r="I22" s="176">
        <f>SUM(I14:I21)</f>
        <v>6950</v>
      </c>
      <c r="J22" s="222">
        <f>SUM(J14:J21)</f>
        <v>25508</v>
      </c>
    </row>
    <row r="23" spans="1:10" s="89" customFormat="1" ht="12">
      <c r="A23" s="96"/>
      <c r="B23" s="97"/>
      <c r="C23" s="96"/>
      <c r="D23" s="96"/>
      <c r="E23" s="98"/>
      <c r="F23" s="99"/>
      <c r="G23" s="97"/>
      <c r="H23" s="210"/>
      <c r="I23" s="210"/>
      <c r="J23" s="214"/>
    </row>
    <row r="24" spans="1:10" s="89" customFormat="1" ht="12.75" thickBot="1">
      <c r="A24" s="211">
        <v>23</v>
      </c>
      <c r="B24" s="148" t="s">
        <v>222</v>
      </c>
      <c r="C24" s="147">
        <v>3399</v>
      </c>
      <c r="D24" s="147">
        <v>5171</v>
      </c>
      <c r="E24" s="212"/>
      <c r="F24" s="150"/>
      <c r="G24" s="148" t="s">
        <v>246</v>
      </c>
      <c r="H24" s="151">
        <v>800</v>
      </c>
      <c r="I24" s="151">
        <v>0</v>
      </c>
      <c r="J24" s="152">
        <v>800</v>
      </c>
    </row>
    <row r="25" spans="1:10" s="89" customFormat="1" ht="12.75" thickBot="1">
      <c r="A25" s="139"/>
      <c r="B25" s="131" t="s">
        <v>247</v>
      </c>
      <c r="C25" s="132"/>
      <c r="D25" s="132"/>
      <c r="E25" s="133"/>
      <c r="F25" s="134"/>
      <c r="G25" s="213"/>
      <c r="H25" s="176">
        <f>SUM(H24)</f>
        <v>800</v>
      </c>
      <c r="I25" s="176">
        <f>SUM(I24)</f>
        <v>0</v>
      </c>
      <c r="J25" s="203">
        <f>SUM(J24)</f>
        <v>800</v>
      </c>
    </row>
    <row r="26" spans="1:10" s="89" customFormat="1" ht="12.75" thickBot="1">
      <c r="A26" s="96"/>
      <c r="B26" s="97"/>
      <c r="C26" s="96"/>
      <c r="D26" s="96"/>
      <c r="E26" s="98"/>
      <c r="F26" s="99"/>
      <c r="G26" s="97"/>
      <c r="H26" s="210"/>
      <c r="I26" s="210"/>
      <c r="J26" s="214"/>
    </row>
    <row r="27" spans="1:10" ht="16.5" thickBot="1">
      <c r="A27" s="100"/>
      <c r="B27" s="83" t="s">
        <v>173</v>
      </c>
      <c r="C27" s="84"/>
      <c r="D27" s="84"/>
      <c r="E27" s="84"/>
      <c r="F27" s="84"/>
      <c r="G27" s="84"/>
      <c r="H27" s="101">
        <f>SUM(H22,H12,H25)</f>
        <v>55088</v>
      </c>
      <c r="I27" s="107">
        <f>SUM(I22,I12,I25)</f>
        <v>92452</v>
      </c>
      <c r="J27" s="101">
        <f>SUM(J22,J12,J25)</f>
        <v>147540</v>
      </c>
    </row>
  </sheetData>
  <mergeCells count="1">
    <mergeCell ref="A1:J1"/>
  </mergeCells>
  <printOptions/>
  <pageMargins left="0.5" right="0.75" top="1" bottom="1" header="0.4921259845" footer="0.492125984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8" sqref="A18"/>
    </sheetView>
  </sheetViews>
  <sheetFormatPr defaultColWidth="9.00390625" defaultRowHeight="12.75"/>
  <cols>
    <col min="1" max="1" width="8.875" style="0" customWidth="1"/>
    <col min="2" max="2" width="22.00390625" style="0" customWidth="1"/>
    <col min="7" max="7" width="32.375" style="0" customWidth="1"/>
    <col min="8" max="8" width="13.125" style="0" customWidth="1"/>
    <col min="9" max="9" width="12.625" style="0" customWidth="1"/>
    <col min="10" max="10" width="11.625" style="0" customWidth="1"/>
  </cols>
  <sheetData>
    <row r="1" spans="1:10" ht="41.25" customHeight="1">
      <c r="A1" s="268" t="s">
        <v>90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1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thickBot="1">
      <c r="A3" s="87" t="s">
        <v>41</v>
      </c>
      <c r="B3" s="36" t="s">
        <v>42</v>
      </c>
      <c r="C3" s="37" t="s">
        <v>43</v>
      </c>
      <c r="D3" s="38" t="s">
        <v>44</v>
      </c>
      <c r="E3" s="37" t="s">
        <v>24</v>
      </c>
      <c r="F3" s="37" t="s">
        <v>45</v>
      </c>
      <c r="G3" s="37" t="s">
        <v>46</v>
      </c>
      <c r="H3" s="39"/>
      <c r="I3" s="40" t="s">
        <v>47</v>
      </c>
      <c r="J3" s="41"/>
    </row>
    <row r="4" spans="1:10" ht="13.5" thickBot="1">
      <c r="A4" s="88"/>
      <c r="B4" s="43" t="s">
        <v>48</v>
      </c>
      <c r="C4" s="44"/>
      <c r="D4" s="45"/>
      <c r="E4" s="44"/>
      <c r="F4" s="44"/>
      <c r="G4" s="44" t="s">
        <v>49</v>
      </c>
      <c r="H4" s="46" t="s">
        <v>50</v>
      </c>
      <c r="I4" s="40" t="s">
        <v>51</v>
      </c>
      <c r="J4" s="46" t="s">
        <v>5</v>
      </c>
    </row>
    <row r="5" spans="1:10" ht="12.75">
      <c r="A5" s="47" t="s">
        <v>52</v>
      </c>
      <c r="B5" s="48" t="s">
        <v>91</v>
      </c>
      <c r="C5" s="49">
        <v>5511</v>
      </c>
      <c r="D5" s="49">
        <v>6121</v>
      </c>
      <c r="E5" s="49"/>
      <c r="F5" s="49">
        <v>6089</v>
      </c>
      <c r="G5" s="201" t="s">
        <v>245</v>
      </c>
      <c r="H5" s="52">
        <v>0</v>
      </c>
      <c r="I5" s="52">
        <v>5750</v>
      </c>
      <c r="J5" s="52">
        <v>5750</v>
      </c>
    </row>
    <row r="6" spans="1:10" ht="13.5" customHeight="1">
      <c r="A6" s="47" t="s">
        <v>52</v>
      </c>
      <c r="B6" s="48" t="s">
        <v>91</v>
      </c>
      <c r="C6" s="49">
        <v>5512</v>
      </c>
      <c r="D6" s="49">
        <v>6121</v>
      </c>
      <c r="E6" s="50"/>
      <c r="F6" s="51">
        <v>8089</v>
      </c>
      <c r="G6" s="48" t="s">
        <v>92</v>
      </c>
      <c r="H6" s="52">
        <v>0</v>
      </c>
      <c r="I6" s="52">
        <v>14340</v>
      </c>
      <c r="J6" s="53">
        <f>SUM(H6+I6)</f>
        <v>14340</v>
      </c>
    </row>
    <row r="7" spans="1:10" ht="13.5" customHeight="1" thickBot="1">
      <c r="A7" s="54" t="s">
        <v>52</v>
      </c>
      <c r="B7" s="58" t="s">
        <v>91</v>
      </c>
      <c r="C7" s="55">
        <v>5512</v>
      </c>
      <c r="D7" s="55">
        <v>6121</v>
      </c>
      <c r="E7" s="56"/>
      <c r="F7" s="57">
        <v>8933</v>
      </c>
      <c r="G7" s="58" t="s">
        <v>93</v>
      </c>
      <c r="H7" s="59">
        <v>0</v>
      </c>
      <c r="I7" s="59">
        <v>14115</v>
      </c>
      <c r="J7" s="60">
        <f>SUM(H7+I7)</f>
        <v>14115</v>
      </c>
    </row>
    <row r="8" spans="1:10" s="89" customFormat="1" ht="12.75" thickBot="1">
      <c r="A8" s="139"/>
      <c r="B8" s="131" t="s">
        <v>94</v>
      </c>
      <c r="C8" s="132"/>
      <c r="D8" s="132"/>
      <c r="E8" s="133"/>
      <c r="F8" s="134"/>
      <c r="G8" s="131"/>
      <c r="H8" s="202">
        <f>SUM(H5:H7)</f>
        <v>0</v>
      </c>
      <c r="I8" s="176">
        <f>SUM(I5:I7)</f>
        <v>34205</v>
      </c>
      <c r="J8" s="203">
        <f>SUM(J5:J7)</f>
        <v>34205</v>
      </c>
    </row>
    <row r="9" spans="1:10" ht="12.75">
      <c r="A9" s="204"/>
      <c r="B9" s="205"/>
      <c r="C9" s="204"/>
      <c r="D9" s="204"/>
      <c r="E9" s="126"/>
      <c r="F9" s="206"/>
      <c r="G9" s="205"/>
      <c r="H9" s="207"/>
      <c r="I9" s="208"/>
      <c r="J9" s="209"/>
    </row>
    <row r="10" spans="1:10" ht="13.5" thickBot="1">
      <c r="A10" s="127" t="s">
        <v>267</v>
      </c>
      <c r="B10" s="148" t="s">
        <v>95</v>
      </c>
      <c r="C10" s="147">
        <v>5521</v>
      </c>
      <c r="D10" s="147">
        <v>6122</v>
      </c>
      <c r="E10" s="149"/>
      <c r="F10" s="150">
        <v>7154</v>
      </c>
      <c r="G10" s="148" t="s">
        <v>265</v>
      </c>
      <c r="H10" s="59">
        <v>0</v>
      </c>
      <c r="I10" s="151">
        <v>6000</v>
      </c>
      <c r="J10" s="152">
        <v>6000</v>
      </c>
    </row>
    <row r="11" spans="1:10" s="89" customFormat="1" ht="13.5" customHeight="1" thickBot="1">
      <c r="A11" s="239"/>
      <c r="B11" s="131" t="s">
        <v>96</v>
      </c>
      <c r="C11" s="131"/>
      <c r="D11" s="132"/>
      <c r="E11" s="133"/>
      <c r="F11" s="134"/>
      <c r="G11" s="131"/>
      <c r="H11" s="202">
        <v>0</v>
      </c>
      <c r="I11" s="176">
        <f>SUM(I10)</f>
        <v>6000</v>
      </c>
      <c r="J11" s="222">
        <f>SUM(J10)</f>
        <v>6000</v>
      </c>
    </row>
    <row r="12" spans="1:10" s="89" customFormat="1" ht="13.5" customHeight="1" thickBot="1">
      <c r="A12" s="96"/>
      <c r="B12" s="97"/>
      <c r="C12" s="97"/>
      <c r="D12" s="96"/>
      <c r="E12" s="98"/>
      <c r="F12" s="99"/>
      <c r="G12" s="97"/>
      <c r="H12" s="97"/>
      <c r="I12" s="210"/>
      <c r="J12" s="214"/>
    </row>
    <row r="13" spans="1:10" ht="16.5" thickBot="1">
      <c r="A13" s="100"/>
      <c r="B13" s="83" t="s">
        <v>178</v>
      </c>
      <c r="C13" s="84"/>
      <c r="D13" s="84"/>
      <c r="E13" s="84"/>
      <c r="F13" s="84"/>
      <c r="G13" s="84"/>
      <c r="H13" s="223">
        <v>0</v>
      </c>
      <c r="I13" s="107">
        <f>SUM(I11,I8)</f>
        <v>40205</v>
      </c>
      <c r="J13" s="221">
        <f>SUM(J11,J8)</f>
        <v>40205</v>
      </c>
    </row>
    <row r="16" ht="12.75">
      <c r="H16" s="62"/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J7" sqref="J7"/>
    </sheetView>
  </sheetViews>
  <sheetFormatPr defaultColWidth="9.00390625" defaultRowHeight="12.75"/>
  <cols>
    <col min="2" max="2" width="21.875" style="0" customWidth="1"/>
    <col min="7" max="7" width="33.75390625" style="0" customWidth="1"/>
    <col min="8" max="8" width="11.25390625" style="0" customWidth="1"/>
    <col min="9" max="9" width="12.125" style="0" customWidth="1"/>
    <col min="10" max="10" width="12.625" style="0" customWidth="1"/>
  </cols>
  <sheetData>
    <row r="1" spans="1:10" ht="48.75" customHeight="1">
      <c r="A1" s="268" t="s">
        <v>165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0.2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</row>
    <row r="3" spans="1:10" ht="13.5" thickBot="1">
      <c r="A3" s="35" t="s">
        <v>41</v>
      </c>
      <c r="B3" s="36" t="s">
        <v>42</v>
      </c>
      <c r="C3" s="37" t="s">
        <v>43</v>
      </c>
      <c r="D3" s="38" t="s">
        <v>44</v>
      </c>
      <c r="E3" s="37" t="s">
        <v>24</v>
      </c>
      <c r="F3" s="37" t="s">
        <v>45</v>
      </c>
      <c r="G3" s="37" t="s">
        <v>46</v>
      </c>
      <c r="H3" s="39"/>
      <c r="I3" s="40" t="s">
        <v>47</v>
      </c>
      <c r="J3" s="41"/>
    </row>
    <row r="4" spans="1:10" ht="13.5" thickBot="1">
      <c r="A4" s="42"/>
      <c r="B4" s="43" t="s">
        <v>48</v>
      </c>
      <c r="C4" s="44"/>
      <c r="D4" s="45"/>
      <c r="E4" s="44"/>
      <c r="F4" s="44"/>
      <c r="G4" s="44" t="s">
        <v>49</v>
      </c>
      <c r="H4" s="46" t="s">
        <v>50</v>
      </c>
      <c r="I4" s="40" t="s">
        <v>51</v>
      </c>
      <c r="J4" s="46" t="s">
        <v>5</v>
      </c>
    </row>
    <row r="5" spans="1:10" ht="12.75">
      <c r="A5" s="47" t="s">
        <v>52</v>
      </c>
      <c r="B5" s="48" t="s">
        <v>98</v>
      </c>
      <c r="C5" s="49">
        <v>3631</v>
      </c>
      <c r="D5" s="49">
        <v>6121</v>
      </c>
      <c r="E5" s="49"/>
      <c r="F5" s="49">
        <v>7693</v>
      </c>
      <c r="G5" s="201" t="s">
        <v>248</v>
      </c>
      <c r="H5" s="52">
        <v>0</v>
      </c>
      <c r="I5" s="52">
        <v>11000</v>
      </c>
      <c r="J5" s="52">
        <v>11000</v>
      </c>
    </row>
    <row r="6" spans="1:10" ht="12.75">
      <c r="A6" s="47" t="s">
        <v>52</v>
      </c>
      <c r="B6" s="48" t="s">
        <v>98</v>
      </c>
      <c r="C6" s="49">
        <v>3631</v>
      </c>
      <c r="D6" s="49">
        <v>6121</v>
      </c>
      <c r="E6" s="49"/>
      <c r="F6" s="49">
        <v>8251</v>
      </c>
      <c r="G6" s="201" t="s">
        <v>249</v>
      </c>
      <c r="H6" s="52">
        <v>0</v>
      </c>
      <c r="I6" s="52">
        <v>2260</v>
      </c>
      <c r="J6" s="52">
        <v>2260</v>
      </c>
    </row>
    <row r="7" spans="1:10" ht="13.5" thickBot="1">
      <c r="A7" s="47" t="s">
        <v>52</v>
      </c>
      <c r="B7" s="48" t="s">
        <v>98</v>
      </c>
      <c r="C7" s="49">
        <v>3771</v>
      </c>
      <c r="D7" s="49">
        <v>5169</v>
      </c>
      <c r="E7" s="50"/>
      <c r="F7" s="51"/>
      <c r="G7" s="48" t="s">
        <v>166</v>
      </c>
      <c r="H7" s="52">
        <v>200</v>
      </c>
      <c r="I7" s="52">
        <v>0</v>
      </c>
      <c r="J7" s="53">
        <f>SUM(H7+I7)</f>
        <v>200</v>
      </c>
    </row>
    <row r="8" spans="1:10" s="125" customFormat="1" ht="12.75" thickBot="1">
      <c r="A8" s="145"/>
      <c r="B8" s="141" t="s">
        <v>167</v>
      </c>
      <c r="C8" s="142"/>
      <c r="D8" s="142"/>
      <c r="E8" s="142"/>
      <c r="F8" s="142"/>
      <c r="G8" s="142"/>
      <c r="H8" s="156">
        <f>SUM(H5:H7)</f>
        <v>200</v>
      </c>
      <c r="I8" s="156">
        <f>SUM(I5:I7)</f>
        <v>13260</v>
      </c>
      <c r="J8" s="154">
        <f>SUM(J5:J7)</f>
        <v>13460</v>
      </c>
    </row>
    <row r="9" spans="1:10" s="125" customFormat="1" ht="12">
      <c r="A9" s="215"/>
      <c r="B9" s="181"/>
      <c r="C9" s="186"/>
      <c r="D9" s="186"/>
      <c r="E9" s="186"/>
      <c r="F9" s="186"/>
      <c r="G9" s="186"/>
      <c r="H9" s="187"/>
      <c r="I9" s="187"/>
      <c r="J9" s="187"/>
    </row>
    <row r="10" spans="1:10" s="125" customFormat="1" ht="12">
      <c r="A10" s="216" t="s">
        <v>221</v>
      </c>
      <c r="B10" s="217" t="s">
        <v>222</v>
      </c>
      <c r="C10" s="49">
        <v>3639</v>
      </c>
      <c r="D10" s="49">
        <v>5171</v>
      </c>
      <c r="E10" s="49"/>
      <c r="F10" s="49"/>
      <c r="G10" s="48" t="s">
        <v>250</v>
      </c>
      <c r="H10" s="52">
        <v>3000</v>
      </c>
      <c r="I10" s="52">
        <v>0</v>
      </c>
      <c r="J10" s="52">
        <v>3000</v>
      </c>
    </row>
    <row r="11" spans="1:10" s="125" customFormat="1" ht="12">
      <c r="A11" s="216" t="s">
        <v>221</v>
      </c>
      <c r="B11" s="217" t="s">
        <v>222</v>
      </c>
      <c r="C11" s="49">
        <v>3639</v>
      </c>
      <c r="D11" s="49">
        <v>5169</v>
      </c>
      <c r="E11" s="49"/>
      <c r="F11" s="49"/>
      <c r="G11" s="48" t="s">
        <v>251</v>
      </c>
      <c r="H11" s="52">
        <v>7000</v>
      </c>
      <c r="I11" s="52">
        <v>0</v>
      </c>
      <c r="J11" s="52">
        <v>7000</v>
      </c>
    </row>
    <row r="12" spans="1:10" s="125" customFormat="1" ht="12">
      <c r="A12" s="216" t="s">
        <v>221</v>
      </c>
      <c r="B12" s="217" t="s">
        <v>222</v>
      </c>
      <c r="C12" s="49">
        <v>3612</v>
      </c>
      <c r="D12" s="49">
        <v>6121</v>
      </c>
      <c r="E12" s="49"/>
      <c r="F12" s="49">
        <v>4322</v>
      </c>
      <c r="G12" s="48" t="s">
        <v>253</v>
      </c>
      <c r="H12" s="52">
        <v>0</v>
      </c>
      <c r="I12" s="52">
        <v>27400</v>
      </c>
      <c r="J12" s="52">
        <v>27400</v>
      </c>
    </row>
    <row r="13" spans="1:10" s="125" customFormat="1" ht="12">
      <c r="A13" s="216" t="s">
        <v>221</v>
      </c>
      <c r="B13" s="217" t="s">
        <v>222</v>
      </c>
      <c r="C13" s="49">
        <v>3639</v>
      </c>
      <c r="D13" s="49">
        <v>6121</v>
      </c>
      <c r="E13" s="49"/>
      <c r="F13" s="49">
        <v>8252</v>
      </c>
      <c r="G13" s="48" t="s">
        <v>254</v>
      </c>
      <c r="H13" s="52">
        <v>0</v>
      </c>
      <c r="I13" s="52">
        <v>12030</v>
      </c>
      <c r="J13" s="52">
        <v>12030</v>
      </c>
    </row>
    <row r="14" spans="1:10" s="125" customFormat="1" ht="12">
      <c r="A14" s="216" t="s">
        <v>221</v>
      </c>
      <c r="B14" s="217" t="s">
        <v>222</v>
      </c>
      <c r="C14" s="49">
        <v>3639</v>
      </c>
      <c r="D14" s="49">
        <v>6121</v>
      </c>
      <c r="E14" s="49"/>
      <c r="F14" s="49">
        <v>8772</v>
      </c>
      <c r="G14" s="48" t="s">
        <v>255</v>
      </c>
      <c r="H14" s="52">
        <v>0</v>
      </c>
      <c r="I14" s="52">
        <v>8844</v>
      </c>
      <c r="J14" s="52">
        <v>8844</v>
      </c>
    </row>
    <row r="15" spans="1:10" s="125" customFormat="1" ht="12">
      <c r="A15" s="216" t="s">
        <v>221</v>
      </c>
      <c r="B15" s="217" t="s">
        <v>222</v>
      </c>
      <c r="C15" s="49">
        <v>3639</v>
      </c>
      <c r="D15" s="49">
        <v>6130</v>
      </c>
      <c r="E15" s="49"/>
      <c r="F15" s="49">
        <v>7702</v>
      </c>
      <c r="G15" s="48" t="s">
        <v>256</v>
      </c>
      <c r="H15" s="52">
        <v>0</v>
      </c>
      <c r="I15" s="52">
        <v>150000</v>
      </c>
      <c r="J15" s="52">
        <v>150000</v>
      </c>
    </row>
    <row r="16" spans="1:10" s="125" customFormat="1" ht="12">
      <c r="A16" s="216" t="s">
        <v>221</v>
      </c>
      <c r="B16" s="217" t="s">
        <v>222</v>
      </c>
      <c r="C16" s="49">
        <v>3639</v>
      </c>
      <c r="D16" s="49">
        <v>6119</v>
      </c>
      <c r="E16" s="49"/>
      <c r="F16" s="49">
        <v>4311</v>
      </c>
      <c r="G16" s="48" t="s">
        <v>257</v>
      </c>
      <c r="H16" s="52">
        <v>0</v>
      </c>
      <c r="I16" s="52">
        <v>201048.7</v>
      </c>
      <c r="J16" s="52">
        <v>201048.7</v>
      </c>
    </row>
    <row r="17" spans="1:10" s="125" customFormat="1" ht="12.75" thickBot="1">
      <c r="A17" s="218" t="s">
        <v>221</v>
      </c>
      <c r="B17" s="219" t="s">
        <v>222</v>
      </c>
      <c r="C17" s="55">
        <v>3639</v>
      </c>
      <c r="D17" s="55">
        <v>6121</v>
      </c>
      <c r="E17" s="55"/>
      <c r="F17" s="55">
        <v>8773</v>
      </c>
      <c r="G17" s="58" t="s">
        <v>258</v>
      </c>
      <c r="H17" s="59">
        <v>0</v>
      </c>
      <c r="I17" s="59">
        <v>50000</v>
      </c>
      <c r="J17" s="59">
        <v>50000</v>
      </c>
    </row>
    <row r="18" spans="1:10" s="125" customFormat="1" ht="12.75" thickBot="1">
      <c r="A18" s="220"/>
      <c r="B18" s="141" t="s">
        <v>259</v>
      </c>
      <c r="C18" s="117"/>
      <c r="D18" s="117"/>
      <c r="E18" s="117"/>
      <c r="F18" s="117"/>
      <c r="G18" s="120"/>
      <c r="H18" s="202">
        <f>SUM(H10:H17)</f>
        <v>10000</v>
      </c>
      <c r="I18" s="202">
        <f>SUM(I10:I17)</f>
        <v>449322.7</v>
      </c>
      <c r="J18" s="202">
        <f>SUM(J10:J17)</f>
        <v>459322.7</v>
      </c>
    </row>
    <row r="19" spans="1:10" ht="13.5" thickBot="1">
      <c r="A19" s="126"/>
      <c r="B19" s="126"/>
      <c r="C19" s="122"/>
      <c r="D19" s="122"/>
      <c r="E19" s="122"/>
      <c r="F19" s="122"/>
      <c r="G19" s="103"/>
      <c r="H19" s="198"/>
      <c r="I19" s="198"/>
      <c r="J19" s="198"/>
    </row>
    <row r="20" spans="1:10" ht="16.5" thickBot="1">
      <c r="A20" s="82"/>
      <c r="B20" s="83" t="s">
        <v>177</v>
      </c>
      <c r="C20" s="84"/>
      <c r="D20" s="84"/>
      <c r="E20" s="84"/>
      <c r="F20" s="84"/>
      <c r="G20" s="84"/>
      <c r="H20" s="85">
        <f>H8+H18</f>
        <v>10200</v>
      </c>
      <c r="I20" s="85">
        <f>I8+I18</f>
        <v>462582.7</v>
      </c>
      <c r="J20" s="85">
        <f>J8+J18</f>
        <v>472782.7</v>
      </c>
    </row>
    <row r="21" spans="9:10" ht="12.75">
      <c r="I21" s="20"/>
      <c r="J21" s="20"/>
    </row>
    <row r="22" ht="12.75">
      <c r="A22" s="31" t="s">
        <v>252</v>
      </c>
    </row>
  </sheetData>
  <mergeCells count="1">
    <mergeCell ref="A1:J1"/>
  </mergeCells>
  <printOptions/>
  <pageMargins left="0.53" right="0.4" top="1.28" bottom="1" header="0.71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2006-11-08T07:14:37Z</cp:lastPrinted>
  <dcterms:created xsi:type="dcterms:W3CDTF">2006-09-11T10:56:44Z</dcterms:created>
  <dcterms:modified xsi:type="dcterms:W3CDTF">2006-11-14T15:02:06Z</dcterms:modified>
  <cp:category/>
  <cp:version/>
  <cp:contentType/>
  <cp:contentStatus/>
</cp:coreProperties>
</file>