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42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<sst xmlns="http://schemas.openxmlformats.org/spreadsheetml/2006/main" count="1797" uniqueCount="540">
  <si>
    <t>Kapitola: 01 - Rozvoj obce</t>
  </si>
  <si>
    <t>Doplňková činnost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</si>
  <si>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</si>
  <si>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</si>
  <si>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</si>
  <si>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</si>
  <si>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</si>
  <si>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</si>
  <si>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</si>
  <si>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</si>
  <si>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</si>
  <si>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</si>
  <si>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</si>
  <si>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</si>
  <si>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</si>
  <si>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</si>
  <si>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</si>
  <si>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</si>
  <si>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</si>
  <si>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</si>
  <si>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</si>
  <si>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</si>
  <si>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</si>
  <si>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</si>
  <si>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</si>
  <si>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</si>
  <si>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</si>
  <si>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</si>
  <si>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</si>
  <si>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</si>
  <si>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</si>
  <si>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</si>
  <si>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</si>
  <si>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</si>
  <si>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</si>
  <si>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</si>
  <si>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</si>
  <si>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</si>
  <si>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Odvod +</t>
  </si>
  <si>
    <t>Vypořádání</t>
  </si>
  <si>
    <t>Saldo</t>
  </si>
  <si>
    <t>NIP</t>
  </si>
  <si>
    <t>Odpočitatel.</t>
  </si>
  <si>
    <t>FKSP</t>
  </si>
  <si>
    <t>odpisů +</t>
  </si>
  <si>
    <t>investic +/-</t>
  </si>
  <si>
    <t>položky</t>
  </si>
  <si>
    <t>doplatek</t>
  </si>
  <si>
    <t>Celkem +/-</t>
  </si>
  <si>
    <t>Hospodářský výsledek HČ</t>
  </si>
  <si>
    <t>K rozdělení</t>
  </si>
  <si>
    <t>Příděly fondům</t>
  </si>
  <si>
    <t>ztráta</t>
  </si>
  <si>
    <t>zlepšený</t>
  </si>
  <si>
    <t>do fondů</t>
  </si>
  <si>
    <t>celkem</t>
  </si>
  <si>
    <t>výsledek</t>
  </si>
  <si>
    <t>Krytí ztráty</t>
  </si>
  <si>
    <t>ziskem</t>
  </si>
  <si>
    <t>rezervním</t>
  </si>
  <si>
    <t>ZBÚ</t>
  </si>
  <si>
    <t>DČ</t>
  </si>
  <si>
    <t>fondem</t>
  </si>
  <si>
    <t>Nekrytá ztráta</t>
  </si>
  <si>
    <t>z roku</t>
  </si>
  <si>
    <t>Z toho:Nedočer.</t>
  </si>
  <si>
    <t>ÜRM</t>
  </si>
  <si>
    <t>do Fondu FV</t>
  </si>
  <si>
    <t>PO hl.m.Prahy</t>
  </si>
  <si>
    <t>Odv. na ZBÚ</t>
  </si>
  <si>
    <t>Nekrytá ztráta HČ</t>
  </si>
  <si>
    <t xml:space="preserve">ZBÚ </t>
  </si>
  <si>
    <t xml:space="preserve">fin.vyp. </t>
  </si>
  <si>
    <t>Odvod na</t>
  </si>
  <si>
    <t>v Kč</t>
  </si>
  <si>
    <t xml:space="preserve">zisk </t>
  </si>
  <si>
    <t xml:space="preserve"> </t>
  </si>
  <si>
    <t>Finanční vypořádání vztahu příspěvkových organizací za rok 2010 k rozpočtu hl. m. Prahy</t>
  </si>
  <si>
    <t>Krytí</t>
  </si>
  <si>
    <t>ztráty</t>
  </si>
  <si>
    <t>Kapitola: 02 - Městská infrastruktura</t>
  </si>
  <si>
    <t xml:space="preserve">   Upřesnění</t>
  </si>
  <si>
    <t xml:space="preserve">                      Příděly ze zisku</t>
  </si>
  <si>
    <t xml:space="preserve">         Nekrytá ztráta DČ</t>
  </si>
  <si>
    <t>ztráty DČ</t>
  </si>
  <si>
    <t>z min.let</t>
  </si>
  <si>
    <t>Zoologická zahrada hl.m.Prahy</t>
  </si>
  <si>
    <t>Botanická zahrada hl.m.Prahy</t>
  </si>
  <si>
    <t>Lesy hl.m. Prahy</t>
  </si>
  <si>
    <t>Nedočerp.</t>
  </si>
  <si>
    <t xml:space="preserve">    Příděly fondům ze zisku</t>
  </si>
  <si>
    <t xml:space="preserve">       Nekrytá ztráta HČ</t>
  </si>
  <si>
    <t xml:space="preserve">účelové </t>
  </si>
  <si>
    <t>zisk-ztráta</t>
  </si>
  <si>
    <t>Nek.ztráta HČ</t>
  </si>
  <si>
    <t>z RF</t>
  </si>
  <si>
    <t>z účtu 349</t>
  </si>
  <si>
    <t>z r. 2010</t>
  </si>
  <si>
    <t>prodej maj.</t>
  </si>
  <si>
    <t>do Fondu</t>
  </si>
  <si>
    <t>ZBÚ +</t>
  </si>
  <si>
    <t xml:space="preserve">fin. vyp. </t>
  </si>
  <si>
    <t>FV  +</t>
  </si>
  <si>
    <t>x) 1 020 697,74</t>
  </si>
  <si>
    <t>xx) 764 311,39</t>
  </si>
  <si>
    <r>
      <t xml:space="preserve">xxx) </t>
    </r>
    <r>
      <rPr>
        <sz val="10"/>
        <rFont val="Arial CE"/>
        <family val="0"/>
      </rPr>
      <t>332 575,41</t>
    </r>
  </si>
  <si>
    <t>C e l k e m</t>
  </si>
  <si>
    <t>x) zahrnuje výnosy z prodeje majetku hl. m. Prahy ve výši 1 002 377,90 Kč</t>
  </si>
  <si>
    <t>xx)v tom 751 309,00 Kč na podporu projektů na záchranu ohrožených druhů zvířat ve volné přírodě (usn. RHMP č. 2050)</t>
  </si>
  <si>
    <t>xxx) zahrnuje výnosy z prodeje majetku hl. m. Prahy z roku 2009 ve výši 24 504,00 Kč</t>
  </si>
  <si>
    <t>Kapitola:  03 - Doprava</t>
  </si>
  <si>
    <t xml:space="preserve">          Příděly ze zisku</t>
  </si>
  <si>
    <t xml:space="preserve">      Nekrytá ztráta DČ </t>
  </si>
  <si>
    <t>za r. 2009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</si>
  <si>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</si>
  <si>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</si>
  <si>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</si>
  <si>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</si>
  <si>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</si>
  <si>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z úč. 349</t>
  </si>
  <si>
    <t>prod.maj.</t>
  </si>
  <si>
    <t>x/  -6 674 451,20</t>
  </si>
  <si>
    <t>x/ částka je snížena o nedočerpané účel. prostředky ve výši 990,- Kč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</si>
  <si>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</si>
  <si>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</si>
  <si>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</si>
  <si>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</si>
  <si>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</si>
  <si>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</si>
  <si>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</si>
  <si>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</si>
  <si>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</si>
  <si>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vztahu příspěvkových organizací za rok 2010 k rozpočtu hl.m. Prahy</t>
  </si>
  <si>
    <t>Hospodářský výsledek DČ</t>
  </si>
  <si>
    <t>úspora</t>
  </si>
  <si>
    <t>zisk</t>
  </si>
  <si>
    <t>upřesnění</t>
  </si>
  <si>
    <t xml:space="preserve">Fond </t>
  </si>
  <si>
    <t>hosp.</t>
  </si>
  <si>
    <t>neinvest.</t>
  </si>
  <si>
    <t>FV</t>
  </si>
  <si>
    <t>příspěvku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</si>
  <si>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</si>
  <si>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</si>
  <si>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</si>
  <si>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</si>
  <si>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</si>
  <si>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</si>
  <si>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</si>
  <si>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</si>
  <si>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</si>
  <si>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</si>
  <si>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</si>
  <si>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</si>
  <si>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</si>
  <si>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</si>
  <si>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</si>
  <si>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</si>
  <si>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</si>
  <si>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</si>
  <si>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</si>
  <si>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</si>
  <si>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</si>
  <si>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</si>
  <si>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</si>
  <si>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</si>
  <si>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</si>
  <si>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</si>
  <si>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</si>
  <si>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</si>
  <si>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Střední škola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</si>
  <si>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</si>
  <si>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</si>
  <si>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</si>
  <si>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</si>
  <si>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</si>
  <si>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</si>
  <si>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</si>
  <si>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</si>
  <si>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</si>
  <si>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</si>
  <si>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</si>
  <si>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</si>
  <si>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</si>
  <si>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</si>
  <si>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</si>
  <si>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</si>
  <si>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</si>
  <si>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</si>
  <si>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</si>
  <si>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</si>
  <si>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</si>
  <si>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</si>
  <si>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</si>
  <si>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</si>
  <si>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</si>
  <si>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</si>
  <si>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</si>
  <si>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</si>
  <si>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</si>
  <si>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</si>
  <si>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</si>
  <si>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</si>
  <si>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</si>
  <si>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</si>
  <si>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</si>
  <si>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</si>
  <si>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</si>
  <si>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</si>
  <si>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</si>
  <si>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</si>
  <si>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</si>
  <si>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</si>
  <si>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</si>
  <si>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</si>
  <si>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</si>
  <si>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</si>
  <si>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</si>
  <si>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</si>
  <si>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</si>
  <si>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</si>
  <si>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</si>
  <si>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</si>
  <si>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</si>
  <si>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</si>
  <si>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</si>
  <si>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SPŠ Družstevní ochoz P4</t>
  </si>
  <si>
    <t xml:space="preserve"> VOŠ a SZŠ  5.května P4</t>
  </si>
  <si>
    <t>SSPŠ Preslova P5</t>
  </si>
  <si>
    <t>HŠ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</si>
  <si>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</si>
  <si>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</si>
  <si>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</si>
  <si>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</si>
  <si>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</si>
  <si>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</si>
  <si>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</si>
  <si>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</si>
  <si>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</si>
  <si>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</si>
  <si>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</si>
  <si>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</si>
  <si>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</si>
  <si>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</si>
  <si>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</si>
  <si>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</si>
  <si>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</si>
  <si>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</si>
  <si>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</si>
  <si>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</si>
  <si>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</si>
  <si>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</si>
  <si>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</si>
  <si>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</si>
  <si>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</si>
  <si>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</si>
  <si>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</si>
  <si>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</si>
  <si>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</si>
  <si>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</si>
  <si>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</si>
  <si>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</si>
  <si>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</si>
  <si>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</si>
  <si>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</si>
  <si>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</si>
  <si>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</si>
  <si>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</si>
  <si>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</si>
  <si>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</si>
  <si>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</si>
  <si>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</si>
  <si>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</si>
  <si>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</si>
  <si>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</si>
  <si>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</si>
  <si>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</si>
  <si>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</si>
  <si>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</si>
  <si>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</si>
  <si>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</si>
  <si>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</si>
  <si>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</si>
  <si>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</si>
  <si>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</si>
  <si>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</si>
  <si>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</si>
  <si>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</si>
  <si>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</si>
  <si>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</si>
  <si>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</si>
  <si>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PPP Francouzská, P-10</t>
  </si>
  <si>
    <t>PPP Lucemburská, P-3</t>
  </si>
  <si>
    <t>PPP Kupeckého, P-4</t>
  </si>
  <si>
    <t>PPP Kuncova, P-5</t>
  </si>
  <si>
    <t>PPP Vokovická, P-6</t>
  </si>
  <si>
    <t>PPP Šiškova, P-8</t>
  </si>
  <si>
    <t>PPP Jabloňová, P-10</t>
  </si>
  <si>
    <t>DDM hl.m. Prahy, P-8</t>
  </si>
  <si>
    <t>DDM - Měšická ,P-9</t>
  </si>
  <si>
    <t xml:space="preserve">DDM - Na Balkáně,P-3    </t>
  </si>
  <si>
    <t>DDM - Slezská,P-2</t>
  </si>
  <si>
    <t xml:space="preserve">DDM - Přemyšlenská,P-8 </t>
  </si>
  <si>
    <t xml:space="preserve">DDM - Rohová, P-6 </t>
  </si>
  <si>
    <t xml:space="preserve">DDM - Šalounova,P-4 </t>
  </si>
  <si>
    <t xml:space="preserve">DDM - Šimáčkova,P-7 </t>
  </si>
  <si>
    <t xml:space="preserve">DDM - Štefánikova,P-5 </t>
  </si>
  <si>
    <t>DDM - U Boroviček,P-6</t>
  </si>
  <si>
    <t>DDM - Hermannova,P-4</t>
  </si>
  <si>
    <t>DŮM  UM ,P-10</t>
  </si>
  <si>
    <t>Hobby centrum,P-4</t>
  </si>
  <si>
    <t>HŠ hl.m. Prahy,P-3</t>
  </si>
  <si>
    <t>ZUŠ Bajkalská,P-10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</si>
  <si>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</si>
  <si>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</si>
  <si>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</si>
  <si>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</si>
  <si>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</si>
  <si>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</si>
  <si>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</si>
  <si>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</si>
  <si>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</si>
  <si>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</si>
  <si>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</si>
  <si>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</si>
  <si>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</si>
  <si>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</si>
  <si>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</si>
  <si>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</si>
  <si>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</si>
  <si>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</si>
  <si>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</si>
  <si>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</si>
  <si>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</si>
  <si>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Půkruhová 99/42, P-6</t>
  </si>
  <si>
    <t>ZUŠ Voborského-Botevova,P-4</t>
  </si>
  <si>
    <t>ZUŠ Zderazská,P-5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</si>
  <si>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</si>
  <si>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</si>
  <si>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</si>
  <si>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</si>
  <si>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</si>
  <si>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</si>
  <si>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</si>
  <si>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</si>
  <si>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>OA, Kubelíkova, P 3</t>
  </si>
  <si>
    <t xml:space="preserve">DM, Lovosická, P 9  </t>
  </si>
  <si>
    <t>S.Š.Z.Š.M.Š. Herf. Josefská P- 1</t>
  </si>
  <si>
    <t>SPŠ Panská P-1</t>
  </si>
  <si>
    <t>VOŠ a SŠ text. U Půjčovny P-1</t>
  </si>
  <si>
    <t>SŠ Waldorf.lyceum P4</t>
  </si>
  <si>
    <t>VOŠ a SZŠ 5.května P4</t>
  </si>
  <si>
    <t>STŠ Radlická P5</t>
  </si>
  <si>
    <t>SŠ um.a  řem. Nový Zlíchov P-5</t>
  </si>
  <si>
    <t>VOŠ a SŠ el. Novovysočanská</t>
  </si>
  <si>
    <t>SOŠ pro adm.EU Lipí P9</t>
  </si>
  <si>
    <t>SŠ el.a stroj.Jesenická 1 P10</t>
  </si>
  <si>
    <t>Gymn. Sladkov.nám., P-3</t>
  </si>
  <si>
    <t>DDM hl.m. Prahy, P 8</t>
  </si>
  <si>
    <t xml:space="preserve">DDM - Měšická, P 9 </t>
  </si>
  <si>
    <t xml:space="preserve">DDM - Na Balkáně, P 3   </t>
  </si>
  <si>
    <t>DDM - Slezská, P 2</t>
  </si>
  <si>
    <t xml:space="preserve">DDM - Přemyšlenská, P 8 </t>
  </si>
  <si>
    <t xml:space="preserve">DDM - Rohová, P 6 </t>
  </si>
  <si>
    <t xml:space="preserve">DDM - Šalounova,P 4 </t>
  </si>
  <si>
    <t xml:space="preserve">DDM - Šimáčkova, P 7 </t>
  </si>
  <si>
    <t>DDM - -Štefánikova, P 5</t>
  </si>
  <si>
    <t>DDM - U Boroviček, P 6</t>
  </si>
  <si>
    <t>DDM - Hermannova, P 4</t>
  </si>
  <si>
    <t>DŮM  UM , P 10</t>
  </si>
  <si>
    <t>Hobby centrum, P 4</t>
  </si>
  <si>
    <t>HŠ hl.m. Prahy, P 3</t>
  </si>
  <si>
    <t>ZUŠ Bajkalská, P 10</t>
  </si>
  <si>
    <t>ZUŠ Biskupská, P 1</t>
  </si>
  <si>
    <t>ZUŠ Cukrovarská, P 9</t>
  </si>
  <si>
    <t>ZUŠ Dunická, P 4</t>
  </si>
  <si>
    <t>ZUŠ K Brance, P 5</t>
  </si>
  <si>
    <t>ZUŠ Klapkova, P 8</t>
  </si>
  <si>
    <t>ZUŠ Učňovská, P 9</t>
  </si>
  <si>
    <t>CELKEM</t>
  </si>
  <si>
    <t>Kapitola: 05 - Zdravotnictví a sociální oblast</t>
  </si>
  <si>
    <t>v  Kč</t>
  </si>
  <si>
    <t xml:space="preserve">Vykrytí </t>
  </si>
  <si>
    <t xml:space="preserve">ztráty </t>
  </si>
  <si>
    <t>hlav.čin.</t>
  </si>
  <si>
    <t>Jedličkův ústav a Mateř.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</si>
  <si>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</si>
  <si>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</si>
  <si>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</si>
  <si>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</si>
  <si>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</si>
  <si>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</si>
  <si>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</si>
  <si>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</si>
  <si>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</si>
  <si>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</si>
  <si>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</si>
  <si>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</si>
  <si>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</si>
  <si>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</si>
  <si>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</si>
  <si>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</si>
  <si>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</si>
  <si>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</si>
  <si>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</si>
  <si>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</si>
  <si>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</si>
  <si>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</si>
  <si>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</si>
  <si>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</si>
  <si>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Domov Zvíkovecká kytička</t>
  </si>
  <si>
    <t>postižením  Rudné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</si>
  <si>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</si>
  <si>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</si>
  <si>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</si>
  <si>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</si>
  <si>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</si>
  <si>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</si>
  <si>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</si>
  <si>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</si>
  <si>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</si>
  <si>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</si>
  <si>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</si>
  <si>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</si>
  <si>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</si>
  <si>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</si>
  <si>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</si>
  <si>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>Centrum léčební rehabilitace</t>
  </si>
  <si>
    <t>x/       400 000,00</t>
  </si>
  <si>
    <t>x/ 112 194,14</t>
  </si>
  <si>
    <t>x/ Jedná se o příděly ze zisku v hlavní činnosti</t>
  </si>
  <si>
    <t xml:space="preserve">Státní </t>
  </si>
  <si>
    <t xml:space="preserve">                      Krytí ztráty z hlavní činnosti</t>
  </si>
  <si>
    <t>dotace</t>
  </si>
  <si>
    <t>z účtu</t>
  </si>
  <si>
    <t>HČ</t>
  </si>
  <si>
    <t>ÚZ 13305</t>
  </si>
  <si>
    <t>z r.2010</t>
  </si>
  <si>
    <t>Domov pro seniory Pyšely</t>
  </si>
  <si>
    <t>Dobřichovice</t>
  </si>
  <si>
    <t>Domov pro osoby se zdrav.</t>
  </si>
  <si>
    <t>postižením Kytlice</t>
  </si>
  <si>
    <t>Integrov.centrum pro osoby se</t>
  </si>
  <si>
    <t>postižením Rudné</t>
  </si>
  <si>
    <t>Integrov. centrum sociálních</t>
  </si>
  <si>
    <t>*   27 035 922,41</t>
  </si>
  <si>
    <t>služeb Odlochovice</t>
  </si>
  <si>
    <t>Centrum soc.služeb  Praha</t>
  </si>
  <si>
    <t>**      410 727,77</t>
  </si>
  <si>
    <t>Zdravotnická záchranná</t>
  </si>
  <si>
    <t>Městská nemocnice</t>
  </si>
  <si>
    <t>následné péče</t>
  </si>
  <si>
    <t>Centrum léčebné rehabilitace</t>
  </si>
  <si>
    <t>* zahrnuje účelové prostředky poskytnuté ÚP Benešov ve výši 112 000,00 Kč (ÚZ 13101)</t>
  </si>
  <si>
    <t>** zahrnuje pohledávku organizace za MF ve výši 396 413,65 Kč na projekt EHP - Norsko, č. akce 10033</t>
  </si>
  <si>
    <t>Vratka státní dotace MPSV</t>
  </si>
  <si>
    <t>na fond</t>
  </si>
  <si>
    <t>účel. prostř.</t>
  </si>
  <si>
    <t>fin.vyp.</t>
  </si>
  <si>
    <t>doplatek/vratka</t>
  </si>
  <si>
    <t>FV PO +</t>
  </si>
  <si>
    <t>do st.rozpočtu</t>
  </si>
  <si>
    <t>Celkem+/-</t>
  </si>
  <si>
    <t>*      1 086 698,33</t>
  </si>
  <si>
    <t>*      1 080 799,72</t>
  </si>
  <si>
    <t>*           15 000,00</t>
  </si>
  <si>
    <t>*            14 000,00</t>
  </si>
  <si>
    <t>*         614 576,03</t>
  </si>
  <si>
    <t>Centrum soc. služeb Praha</t>
  </si>
  <si>
    <t xml:space="preserve">*           71 734,00 </t>
  </si>
  <si>
    <t>*         811 753,00</t>
  </si>
  <si>
    <t>Dětský domov</t>
  </si>
  <si>
    <t>*  zahrnuje výnosy z prodeje majetku hl. m. Prahy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</si>
  <si>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</si>
  <si>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</si>
  <si>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</si>
  <si>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</si>
  <si>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</si>
  <si>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</si>
  <si>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</si>
  <si>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</si>
  <si>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</si>
  <si>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</si>
  <si>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</si>
  <si>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xx) 417 408,65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</si>
  <si>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</si>
  <si>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</si>
  <si>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</si>
  <si>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</si>
  <si>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</si>
  <si>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</si>
  <si>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</si>
  <si>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</si>
  <si>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</si>
  <si>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</si>
  <si>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</si>
  <si>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x)   388 603,67</t>
  </si>
  <si>
    <t>Městská knihovna v Praze</t>
  </si>
  <si>
    <t>x) použito na krytí ztráty doplňkové činnosti z minulých let</t>
  </si>
  <si>
    <t>xx) vratka z FKSP v doplňkové činnnosti ve výši 0,80 Kč</t>
  </si>
  <si>
    <t>z minul.</t>
  </si>
  <si>
    <t>účet 34930</t>
  </si>
  <si>
    <t xml:space="preserve">hlavního města Prahy 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</si>
  <si>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</si>
  <si>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</si>
  <si>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</si>
  <si>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</si>
  <si>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</si>
  <si>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</si>
  <si>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</si>
  <si>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19 446,05</t>
  </si>
  <si>
    <t>x)   170 169,81</t>
  </si>
  <si>
    <t>x)2 794 004,45</t>
  </si>
  <si>
    <t>x)   117 546,98</t>
  </si>
  <si>
    <t>zisková činnost</t>
  </si>
  <si>
    <t>x)     68 569,11</t>
  </si>
  <si>
    <t>C E L K E M</t>
  </si>
  <si>
    <t xml:space="preserve">x) zahrnuje výnosy z prodeje majetku hl. m. Prahy </t>
  </si>
  <si>
    <t>Kapitola: 07 - Bezpečnost</t>
  </si>
  <si>
    <t>Správa služeb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</si>
  <si>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</si>
  <si>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</si>
  <si>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</si>
  <si>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</si>
  <si>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</si>
  <si>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</si>
  <si>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>Regionál. rozvoj. agentura hl.m.Prahy</t>
  </si>
  <si>
    <t xml:space="preserve">         Krytí ztráty z hlavní činnosti</t>
  </si>
  <si>
    <t>účet 349.30</t>
  </si>
  <si>
    <t>FV PO</t>
  </si>
  <si>
    <t>Celkem</t>
  </si>
  <si>
    <t>Kapitola 09 - Vnitřní správa *)</t>
  </si>
  <si>
    <t>IMIP</t>
  </si>
  <si>
    <t>Nekr. ztráta HČ</t>
  </si>
  <si>
    <t xml:space="preserve">z rozpočtu </t>
  </si>
  <si>
    <t xml:space="preserve"> HMP</t>
  </si>
  <si>
    <t xml:space="preserve">Odvod  </t>
  </si>
  <si>
    <t>FV +</t>
  </si>
  <si>
    <t>*) V rámci kapitoly 09 - Vnitřní správa není žádná příspěvková organizace</t>
  </si>
  <si>
    <t xml:space="preserve">Příloha č. 3 k usnesení Rady HMP č.      ze dne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</si>
</sst>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 CE"/>
      <family val="0"/>
    </font>
    <font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7" xfId="0" applyFont="1" applyBorder="1" applyAlignment="1">
      <alignment/>
    </xf>
    <xf numFmtId="4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4" fontId="10" fillId="0" borderId="43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0" xfId="0" applyNumberFormat="1" applyFont="1" applyAlignment="1">
      <alignment horizontal="left"/>
    </xf>
    <xf numFmtId="4" fontId="10" fillId="0" borderId="4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5" xfId="0" applyFont="1" applyBorder="1" applyAlignment="1">
      <alignment/>
    </xf>
    <xf numFmtId="4" fontId="10" fillId="0" borderId="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20" xfId="0" applyFont="1" applyBorder="1" applyAlignment="1">
      <alignment/>
    </xf>
    <xf numFmtId="4" fontId="10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2" fillId="0" borderId="49" xfId="0" applyFont="1" applyBorder="1" applyAlignment="1">
      <alignment/>
    </xf>
    <xf numFmtId="3" fontId="10" fillId="0" borderId="38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4" fontId="12" fillId="0" borderId="4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39" xfId="0" applyFont="1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/>
    </xf>
    <xf numFmtId="2" fontId="10" fillId="0" borderId="51" xfId="0" applyNumberFormat="1" applyFont="1" applyBorder="1" applyAlignment="1">
      <alignment horizontal="centerContinuous"/>
    </xf>
    <xf numFmtId="2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2" borderId="2" xfId="0" applyNumberFormat="1" applyFont="1" applyFill="1" applyBorder="1" applyAlignment="1">
      <alignment/>
    </xf>
    <xf numFmtId="2" fontId="10" fillId="0" borderId="49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0" fillId="2" borderId="3" xfId="0" applyNumberFormat="1" applyFont="1" applyFill="1" applyBorder="1" applyAlignment="1">
      <alignment/>
    </xf>
    <xf numFmtId="1" fontId="10" fillId="0" borderId="3" xfId="0" applyNumberFormat="1" applyFont="1" applyBorder="1" applyAlignment="1">
      <alignment horizontal="center"/>
    </xf>
    <xf numFmtId="2" fontId="10" fillId="2" borderId="53" xfId="0" applyNumberFormat="1" applyFont="1" applyFill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0" fontId="10" fillId="0" borderId="57" xfId="0" applyFont="1" applyFill="1" applyBorder="1" applyAlignment="1">
      <alignment/>
    </xf>
    <xf numFmtId="4" fontId="10" fillId="0" borderId="55" xfId="0" applyNumberFormat="1" applyFont="1" applyBorder="1" applyAlignment="1">
      <alignment horizontal="right"/>
    </xf>
    <xf numFmtId="0" fontId="10" fillId="0" borderId="53" xfId="0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54" xfId="0" applyNumberFormat="1" applyFont="1" applyBorder="1" applyAlignment="1" applyProtection="1">
      <alignment horizontal="right"/>
      <protection locked="0"/>
    </xf>
    <xf numFmtId="2" fontId="10" fillId="0" borderId="53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4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4" fontId="10" fillId="0" borderId="62" xfId="0" applyNumberFormat="1" applyFont="1" applyBorder="1" applyAlignment="1">
      <alignment horizontal="right"/>
    </xf>
    <xf numFmtId="4" fontId="10" fillId="0" borderId="63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0" fillId="0" borderId="57" xfId="0" applyFont="1" applyBorder="1" applyAlignment="1">
      <alignment/>
    </xf>
    <xf numFmtId="4" fontId="15" fillId="0" borderId="59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0" fontId="10" fillId="0" borderId="64" xfId="0" applyFont="1" applyBorder="1" applyAlignment="1">
      <alignment/>
    </xf>
    <xf numFmtId="2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 applyProtection="1">
      <alignment horizontal="right"/>
      <protection locked="0"/>
    </xf>
    <xf numFmtId="2" fontId="15" fillId="0" borderId="62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>
      <alignment/>
    </xf>
    <xf numFmtId="2" fontId="10" fillId="0" borderId="57" xfId="0" applyNumberFormat="1" applyFont="1" applyBorder="1" applyAlignment="1">
      <alignment/>
    </xf>
    <xf numFmtId="2" fontId="15" fillId="0" borderId="59" xfId="0" applyNumberFormat="1" applyFont="1" applyBorder="1" applyAlignment="1">
      <alignment/>
    </xf>
    <xf numFmtId="4" fontId="10" fillId="0" borderId="59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/>
    </xf>
    <xf numFmtId="2" fontId="10" fillId="0" borderId="53" xfId="0" applyNumberFormat="1" applyFont="1" applyBorder="1" applyAlignment="1">
      <alignment/>
    </xf>
    <xf numFmtId="2" fontId="16" fillId="0" borderId="53" xfId="0" applyNumberFormat="1" applyFont="1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2" fontId="15" fillId="0" borderId="67" xfId="0" applyNumberFormat="1" applyFont="1" applyBorder="1" applyAlignment="1">
      <alignment/>
    </xf>
    <xf numFmtId="4" fontId="10" fillId="0" borderId="67" xfId="0" applyNumberFormat="1" applyFont="1" applyBorder="1" applyAlignment="1">
      <alignment horizontal="right"/>
    </xf>
    <xf numFmtId="4" fontId="10" fillId="0" borderId="67" xfId="0" applyNumberFormat="1" applyFont="1" applyFill="1" applyBorder="1" applyAlignment="1">
      <alignment horizontal="right"/>
    </xf>
    <xf numFmtId="4" fontId="10" fillId="0" borderId="68" xfId="0" applyNumberFormat="1" applyFont="1" applyBorder="1" applyAlignment="1">
      <alignment/>
    </xf>
    <xf numFmtId="0" fontId="15" fillId="0" borderId="55" xfId="0" applyFont="1" applyBorder="1" applyAlignment="1">
      <alignment/>
    </xf>
    <xf numFmtId="4" fontId="10" fillId="0" borderId="55" xfId="0" applyNumberFormat="1" applyFont="1" applyFill="1" applyBorder="1" applyAlignment="1">
      <alignment horizontal="right"/>
    </xf>
    <xf numFmtId="0" fontId="10" fillId="0" borderId="60" xfId="0" applyFont="1" applyBorder="1" applyAlignment="1">
      <alignment/>
    </xf>
    <xf numFmtId="4" fontId="15" fillId="0" borderId="62" xfId="0" applyNumberFormat="1" applyFont="1" applyBorder="1" applyAlignment="1">
      <alignment horizontal="right"/>
    </xf>
    <xf numFmtId="4" fontId="10" fillId="0" borderId="62" xfId="0" applyNumberFormat="1" applyFont="1" applyFill="1" applyBorder="1" applyAlignment="1">
      <alignment horizontal="right"/>
    </xf>
    <xf numFmtId="2" fontId="15" fillId="0" borderId="63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5" fillId="0" borderId="59" xfId="0" applyNumberFormat="1" applyFont="1" applyBorder="1" applyAlignment="1">
      <alignment horizontal="right"/>
    </xf>
    <xf numFmtId="4" fontId="10" fillId="0" borderId="59" xfId="0" applyNumberFormat="1" applyFont="1" applyFill="1" applyBorder="1" applyAlignment="1">
      <alignment horizontal="right"/>
    </xf>
    <xf numFmtId="2" fontId="15" fillId="0" borderId="65" xfId="0" applyNumberFormat="1" applyFont="1" applyBorder="1" applyAlignment="1">
      <alignment/>
    </xf>
    <xf numFmtId="2" fontId="15" fillId="0" borderId="54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4" fontId="15" fillId="0" borderId="56" xfId="0" applyNumberFormat="1" applyFont="1" applyBorder="1" applyAlignment="1">
      <alignment/>
    </xf>
    <xf numFmtId="4" fontId="15" fillId="0" borderId="54" xfId="0" applyNumberFormat="1" applyFont="1" applyBorder="1" applyAlignment="1">
      <alignment/>
    </xf>
    <xf numFmtId="4" fontId="16" fillId="0" borderId="59" xfId="0" applyNumberFormat="1" applyFont="1" applyBorder="1" applyAlignment="1">
      <alignment/>
    </xf>
    <xf numFmtId="4" fontId="16" fillId="0" borderId="55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4" fontId="16" fillId="0" borderId="55" xfId="0" applyNumberFormat="1" applyFont="1" applyBorder="1" applyAlignment="1">
      <alignment/>
    </xf>
    <xf numFmtId="4" fontId="10" fillId="0" borderId="54" xfId="0" applyNumberFormat="1" applyFont="1" applyBorder="1" applyAlignment="1">
      <alignment horizontal="right"/>
    </xf>
    <xf numFmtId="4" fontId="16" fillId="0" borderId="55" xfId="0" applyNumberFormat="1" applyFont="1" applyBorder="1" applyAlignment="1">
      <alignment horizontal="right"/>
    </xf>
    <xf numFmtId="4" fontId="16" fillId="0" borderId="55" xfId="0" applyNumberFormat="1" applyFont="1" applyFill="1" applyBorder="1" applyAlignment="1">
      <alignment horizontal="right"/>
    </xf>
    <xf numFmtId="4" fontId="16" fillId="0" borderId="6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0" fillId="0" borderId="69" xfId="0" applyNumberFormat="1" applyFont="1" applyBorder="1" applyAlignment="1">
      <alignment/>
    </xf>
    <xf numFmtId="4" fontId="10" fillId="0" borderId="69" xfId="0" applyNumberFormat="1" applyFont="1" applyFill="1" applyBorder="1" applyAlignment="1">
      <alignment horizontal="right"/>
    </xf>
    <xf numFmtId="4" fontId="16" fillId="0" borderId="59" xfId="0" applyNumberFormat="1" applyFont="1" applyBorder="1" applyAlignment="1">
      <alignment horizontal="right"/>
    </xf>
    <xf numFmtId="4" fontId="10" fillId="0" borderId="59" xfId="0" applyNumberFormat="1" applyFont="1" applyFill="1" applyBorder="1" applyAlignment="1">
      <alignment/>
    </xf>
    <xf numFmtId="4" fontId="10" fillId="0" borderId="65" xfId="0" applyNumberFormat="1" applyFont="1" applyFill="1" applyBorder="1" applyAlignment="1">
      <alignment/>
    </xf>
    <xf numFmtId="2" fontId="17" fillId="2" borderId="57" xfId="0" applyNumberFormat="1" applyFont="1" applyFill="1" applyBorder="1" applyAlignment="1">
      <alignment/>
    </xf>
    <xf numFmtId="4" fontId="10" fillId="2" borderId="58" xfId="0" applyNumberFormat="1" applyFont="1" applyFill="1" applyBorder="1" applyAlignment="1">
      <alignment/>
    </xf>
    <xf numFmtId="4" fontId="10" fillId="2" borderId="59" xfId="0" applyNumberFormat="1" applyFont="1" applyFill="1" applyBorder="1" applyAlignment="1">
      <alignment/>
    </xf>
    <xf numFmtId="2" fontId="10" fillId="2" borderId="59" xfId="0" applyNumberFormat="1" applyFont="1" applyFill="1" applyBorder="1" applyAlignment="1">
      <alignment/>
    </xf>
    <xf numFmtId="4" fontId="10" fillId="2" borderId="65" xfId="0" applyNumberFormat="1" applyFont="1" applyFill="1" applyBorder="1" applyAlignment="1">
      <alignment/>
    </xf>
    <xf numFmtId="0" fontId="10" fillId="2" borderId="57" xfId="0" applyFont="1" applyFill="1" applyBorder="1" applyAlignment="1">
      <alignment/>
    </xf>
    <xf numFmtId="4" fontId="10" fillId="2" borderId="54" xfId="0" applyNumberFormat="1" applyFont="1" applyFill="1" applyBorder="1" applyAlignment="1">
      <alignment/>
    </xf>
    <xf numFmtId="4" fontId="10" fillId="2" borderId="55" xfId="0" applyNumberFormat="1" applyFont="1" applyFill="1" applyBorder="1" applyAlignment="1">
      <alignment/>
    </xf>
    <xf numFmtId="4" fontId="10" fillId="2" borderId="56" xfId="0" applyNumberFormat="1" applyFont="1" applyFill="1" applyBorder="1" applyAlignment="1">
      <alignment/>
    </xf>
    <xf numFmtId="0" fontId="17" fillId="2" borderId="53" xfId="0" applyFont="1" applyFill="1" applyBorder="1" applyAlignment="1">
      <alignment/>
    </xf>
    <xf numFmtId="4" fontId="10" fillId="2" borderId="55" xfId="0" applyNumberFormat="1" applyFont="1" applyFill="1" applyBorder="1" applyAlignment="1">
      <alignment horizontal="right"/>
    </xf>
    <xf numFmtId="0" fontId="10" fillId="2" borderId="53" xfId="0" applyFont="1" applyFill="1" applyBorder="1" applyAlignment="1">
      <alignment/>
    </xf>
    <xf numFmtId="0" fontId="10" fillId="2" borderId="60" xfId="0" applyFont="1" applyFill="1" applyBorder="1" applyAlignment="1">
      <alignment/>
    </xf>
    <xf numFmtId="4" fontId="10" fillId="2" borderId="61" xfId="0" applyNumberFormat="1" applyFont="1" applyFill="1" applyBorder="1" applyAlignment="1" applyProtection="1">
      <alignment horizontal="right"/>
      <protection locked="0"/>
    </xf>
    <xf numFmtId="4" fontId="10" fillId="2" borderId="62" xfId="0" applyNumberFormat="1" applyFont="1" applyFill="1" applyBorder="1" applyAlignment="1">
      <alignment horizontal="right"/>
    </xf>
    <xf numFmtId="4" fontId="10" fillId="2" borderId="62" xfId="0" applyNumberFormat="1" applyFont="1" applyFill="1" applyBorder="1" applyAlignment="1">
      <alignment/>
    </xf>
    <xf numFmtId="4" fontId="10" fillId="2" borderId="63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4" fontId="10" fillId="2" borderId="0" xfId="0" applyNumberFormat="1" applyFont="1" applyFill="1" applyBorder="1" applyAlignment="1" applyProtection="1">
      <alignment horizontal="right"/>
      <protection locked="0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4" fontId="10" fillId="2" borderId="59" xfId="0" applyNumberFormat="1" applyFont="1" applyFill="1" applyBorder="1" applyAlignment="1">
      <alignment horizontal="right"/>
    </xf>
    <xf numFmtId="4" fontId="10" fillId="2" borderId="61" xfId="0" applyNumberFormat="1" applyFont="1" applyFill="1" applyBorder="1" applyAlignment="1">
      <alignment/>
    </xf>
    <xf numFmtId="0" fontId="10" fillId="2" borderId="64" xfId="0" applyFont="1" applyFill="1" applyBorder="1" applyAlignment="1">
      <alignment/>
    </xf>
    <xf numFmtId="2" fontId="11" fillId="2" borderId="53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16" fillId="0" borderId="59" xfId="0" applyNumberFormat="1" applyFont="1" applyFill="1" applyBorder="1" applyAlignment="1">
      <alignment/>
    </xf>
    <xf numFmtId="2" fontId="11" fillId="2" borderId="57" xfId="0" applyNumberFormat="1" applyFont="1" applyFill="1" applyBorder="1" applyAlignment="1">
      <alignment/>
    </xf>
    <xf numFmtId="4" fontId="10" fillId="0" borderId="54" xfId="0" applyNumberFormat="1" applyFont="1" applyFill="1" applyBorder="1" applyAlignment="1" applyProtection="1">
      <alignment horizontal="right"/>
      <protection locked="0"/>
    </xf>
    <xf numFmtId="2" fontId="11" fillId="0" borderId="53" xfId="0" applyNumberFormat="1" applyFont="1" applyFill="1" applyBorder="1" applyAlignment="1">
      <alignment/>
    </xf>
    <xf numFmtId="2" fontId="11" fillId="0" borderId="53" xfId="0" applyNumberFormat="1" applyFont="1" applyBorder="1" applyAlignment="1">
      <alignment/>
    </xf>
    <xf numFmtId="2" fontId="11" fillId="0" borderId="60" xfId="0" applyNumberFormat="1" applyFont="1" applyBorder="1" applyAlignment="1">
      <alignment/>
    </xf>
    <xf numFmtId="4" fontId="10" fillId="0" borderId="61" xfId="0" applyNumberFormat="1" applyFont="1" applyFill="1" applyBorder="1" applyAlignment="1">
      <alignment/>
    </xf>
    <xf numFmtId="4" fontId="10" fillId="0" borderId="62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11" fillId="0" borderId="57" xfId="0" applyNumberFormat="1" applyFont="1" applyFill="1" applyBorder="1" applyAlignment="1">
      <alignment/>
    </xf>
    <xf numFmtId="2" fontId="18" fillId="0" borderId="53" xfId="0" applyNumberFormat="1" applyFont="1" applyBorder="1" applyAlignment="1">
      <alignment/>
    </xf>
    <xf numFmtId="0" fontId="11" fillId="0" borderId="57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3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4" fontId="10" fillId="0" borderId="70" xfId="0" applyNumberFormat="1" applyFont="1" applyBorder="1" applyAlignment="1">
      <alignment/>
    </xf>
    <xf numFmtId="0" fontId="10" fillId="0" borderId="43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Continuous"/>
    </xf>
    <xf numFmtId="164" fontId="10" fillId="0" borderId="10" xfId="0" applyNumberFormat="1" applyFont="1" applyBorder="1" applyAlignment="1">
      <alignment/>
    </xf>
    <xf numFmtId="0" fontId="10" fillId="0" borderId="50" xfId="0" applyFont="1" applyBorder="1" applyAlignment="1">
      <alignment/>
    </xf>
    <xf numFmtId="164" fontId="10" fillId="0" borderId="5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Continuous"/>
    </xf>
    <xf numFmtId="44" fontId="10" fillId="0" borderId="49" xfId="17" applyFont="1" applyBorder="1" applyAlignment="1">
      <alignment/>
    </xf>
    <xf numFmtId="164" fontId="10" fillId="0" borderId="52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Continuous"/>
    </xf>
    <xf numFmtId="164" fontId="10" fillId="0" borderId="37" xfId="0" applyNumberFormat="1" applyFont="1" applyBorder="1" applyAlignment="1">
      <alignment/>
    </xf>
    <xf numFmtId="4" fontId="10" fillId="0" borderId="56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63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2" fontId="10" fillId="0" borderId="57" xfId="0" applyNumberFormat="1" applyFont="1" applyFill="1" applyBorder="1" applyAlignment="1">
      <alignment/>
    </xf>
    <xf numFmtId="4" fontId="10" fillId="0" borderId="71" xfId="0" applyNumberFormat="1" applyFont="1" applyBorder="1" applyAlignment="1">
      <alignment horizontal="right"/>
    </xf>
    <xf numFmtId="4" fontId="10" fillId="0" borderId="70" xfId="0" applyNumberFormat="1" applyFont="1" applyBorder="1" applyAlignment="1">
      <alignment horizontal="right"/>
    </xf>
    <xf numFmtId="4" fontId="10" fillId="0" borderId="70" xfId="0" applyNumberFormat="1" applyFont="1" applyFill="1" applyBorder="1" applyAlignment="1">
      <alignment horizontal="right"/>
    </xf>
    <xf numFmtId="4" fontId="10" fillId="0" borderId="72" xfId="0" applyNumberFormat="1" applyFont="1" applyBorder="1" applyAlignment="1">
      <alignment horizontal="right"/>
    </xf>
    <xf numFmtId="4" fontId="10" fillId="0" borderId="66" xfId="0" applyNumberFormat="1" applyFont="1" applyBorder="1" applyAlignment="1">
      <alignment horizontal="right"/>
    </xf>
    <xf numFmtId="4" fontId="10" fillId="0" borderId="68" xfId="0" applyNumberFormat="1" applyFont="1" applyBorder="1" applyAlignment="1">
      <alignment horizontal="right"/>
    </xf>
    <xf numFmtId="4" fontId="16" fillId="0" borderId="56" xfId="0" applyNumberFormat="1" applyFont="1" applyFill="1" applyBorder="1" applyAlignment="1">
      <alignment/>
    </xf>
    <xf numFmtId="2" fontId="15" fillId="0" borderId="56" xfId="0" applyNumberFormat="1" applyFont="1" applyBorder="1" applyAlignment="1">
      <alignment/>
    </xf>
    <xf numFmtId="4" fontId="15" fillId="0" borderId="61" xfId="0" applyNumberFormat="1" applyFont="1" applyBorder="1" applyAlignment="1">
      <alignment/>
    </xf>
    <xf numFmtId="4" fontId="10" fillId="0" borderId="63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10" fillId="0" borderId="54" xfId="0" applyNumberFormat="1" applyFont="1" applyFill="1" applyBorder="1" applyAlignment="1">
      <alignment horizontal="right"/>
    </xf>
    <xf numFmtId="4" fontId="10" fillId="0" borderId="56" xfId="0" applyNumberFormat="1" applyFont="1" applyFill="1" applyBorder="1" applyAlignment="1">
      <alignment horizontal="right"/>
    </xf>
    <xf numFmtId="4" fontId="10" fillId="0" borderId="73" xfId="0" applyNumberFormat="1" applyFont="1" applyFill="1" applyBorder="1" applyAlignment="1">
      <alignment/>
    </xf>
    <xf numFmtId="4" fontId="10" fillId="0" borderId="74" xfId="0" applyNumberFormat="1" applyFont="1" applyBorder="1" applyAlignment="1">
      <alignment horizontal="right"/>
    </xf>
    <xf numFmtId="2" fontId="10" fillId="0" borderId="55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0" fillId="0" borderId="73" xfId="0" applyNumberFormat="1" applyFont="1" applyBorder="1" applyAlignment="1">
      <alignment/>
    </xf>
    <xf numFmtId="4" fontId="10" fillId="0" borderId="67" xfId="0" applyNumberFormat="1" applyFont="1" applyFill="1" applyBorder="1" applyAlignment="1">
      <alignment/>
    </xf>
    <xf numFmtId="2" fontId="17" fillId="0" borderId="57" xfId="0" applyNumberFormat="1" applyFont="1" applyBorder="1" applyAlignment="1">
      <alignment/>
    </xf>
    <xf numFmtId="0" fontId="17" fillId="0" borderId="53" xfId="0" applyFont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58" xfId="0" applyNumberFormat="1" applyFont="1" applyFill="1" applyBorder="1" applyAlignment="1">
      <alignment horizontal="right"/>
    </xf>
    <xf numFmtId="0" fontId="11" fillId="0" borderId="60" xfId="0" applyFont="1" applyBorder="1" applyAlignment="1">
      <alignment/>
    </xf>
    <xf numFmtId="0" fontId="11" fillId="0" borderId="0" xfId="0" applyFont="1" applyBorder="1" applyAlignment="1">
      <alignment/>
    </xf>
    <xf numFmtId="4" fontId="10" fillId="0" borderId="75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4" fontId="10" fillId="0" borderId="76" xfId="0" applyNumberFormat="1" applyFont="1" applyFill="1" applyBorder="1" applyAlignment="1">
      <alignment horizontal="right"/>
    </xf>
    <xf numFmtId="4" fontId="10" fillId="0" borderId="77" xfId="0" applyNumberFormat="1" applyFont="1" applyBorder="1" applyAlignment="1">
      <alignment horizontal="right"/>
    </xf>
    <xf numFmtId="0" fontId="20" fillId="0" borderId="22" xfId="0" applyFont="1" applyFill="1" applyBorder="1" applyAlignment="1">
      <alignment/>
    </xf>
    <xf numFmtId="0" fontId="0" fillId="0" borderId="78" xfId="0" applyBorder="1" applyAlignment="1">
      <alignment/>
    </xf>
    <xf numFmtId="4" fontId="21" fillId="0" borderId="79" xfId="0" applyNumberFormat="1" applyFont="1" applyFill="1" applyBorder="1" applyAlignment="1">
      <alignment/>
    </xf>
    <xf numFmtId="4" fontId="22" fillId="0" borderId="79" xfId="0" applyNumberFormat="1" applyFont="1" applyFill="1" applyBorder="1" applyAlignment="1">
      <alignment/>
    </xf>
    <xf numFmtId="4" fontId="21" fillId="0" borderId="8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Continuous"/>
    </xf>
    <xf numFmtId="0" fontId="26" fillId="0" borderId="10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centerContinuous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6" fillId="0" borderId="3" xfId="0" applyFont="1" applyBorder="1" applyAlignment="1">
      <alignment horizontal="centerContinuous"/>
    </xf>
    <xf numFmtId="0" fontId="26" fillId="0" borderId="3" xfId="0" applyFont="1" applyBorder="1" applyAlignment="1">
      <alignment horizontal="center"/>
    </xf>
    <xf numFmtId="0" fontId="8" fillId="0" borderId="43" xfId="0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81" xfId="0" applyNumberFormat="1" applyFont="1" applyBorder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4" fontId="28" fillId="0" borderId="17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4" fontId="8" fillId="0" borderId="32" xfId="0" applyNumberFormat="1" applyFont="1" applyBorder="1" applyAlignment="1">
      <alignment horizontal="right"/>
    </xf>
    <xf numFmtId="0" fontId="8" fillId="0" borderId="82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83" xfId="0" applyNumberFormat="1" applyFont="1" applyBorder="1" applyAlignment="1">
      <alignment/>
    </xf>
    <xf numFmtId="4" fontId="8" fillId="0" borderId="34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/>
    </xf>
    <xf numFmtId="4" fontId="8" fillId="0" borderId="84" xfId="0" applyNumberFormat="1" applyFont="1" applyBorder="1" applyAlignment="1">
      <alignment/>
    </xf>
    <xf numFmtId="4" fontId="28" fillId="0" borderId="85" xfId="0" applyNumberFormat="1" applyFont="1" applyBorder="1" applyAlignment="1">
      <alignment/>
    </xf>
    <xf numFmtId="4" fontId="28" fillId="0" borderId="86" xfId="0" applyNumberFormat="1" applyFont="1" applyBorder="1" applyAlignment="1">
      <alignment/>
    </xf>
    <xf numFmtId="4" fontId="28" fillId="0" borderId="32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4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8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85" xfId="0" applyNumberFormat="1" applyFont="1" applyFill="1" applyBorder="1" applyAlignment="1">
      <alignment/>
    </xf>
    <xf numFmtId="4" fontId="8" fillId="0" borderId="8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8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4" fontId="8" fillId="0" borderId="88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Continuous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/>
    </xf>
    <xf numFmtId="0" fontId="26" fillId="0" borderId="3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50" xfId="0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28" fillId="0" borderId="32" xfId="0" applyNumberFormat="1" applyFont="1" applyBorder="1" applyAlignment="1">
      <alignment/>
    </xf>
    <xf numFmtId="4" fontId="28" fillId="0" borderId="36" xfId="0" applyNumberFormat="1" applyFont="1" applyBorder="1" applyAlignment="1">
      <alignment/>
    </xf>
    <xf numFmtId="0" fontId="8" fillId="0" borderId="49" xfId="0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Border="1" applyAlignment="1">
      <alignment/>
    </xf>
    <xf numFmtId="4" fontId="28" fillId="0" borderId="32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4" fontId="8" fillId="0" borderId="32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0" fontId="8" fillId="0" borderId="82" xfId="0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8" fillId="0" borderId="8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28" fillId="0" borderId="90" xfId="0" applyNumberFormat="1" applyFont="1" applyBorder="1" applyAlignment="1">
      <alignment/>
    </xf>
    <xf numFmtId="4" fontId="8" fillId="0" borderId="87" xfId="0" applyNumberFormat="1" applyFont="1" applyBorder="1" applyAlignment="1">
      <alignment/>
    </xf>
    <xf numFmtId="4" fontId="8" fillId="0" borderId="85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0" borderId="33" xfId="0" applyNumberFormat="1" applyFont="1" applyBorder="1" applyAlignment="1">
      <alignment horizontal="right"/>
    </xf>
    <xf numFmtId="4" fontId="28" fillId="0" borderId="91" xfId="0" applyNumberFormat="1" applyFont="1" applyBorder="1" applyAlignment="1">
      <alignment horizontal="right"/>
    </xf>
    <xf numFmtId="4" fontId="28" fillId="0" borderId="8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/>
    </xf>
    <xf numFmtId="0" fontId="31" fillId="0" borderId="22" xfId="0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51" xfId="0" applyBorder="1" applyAlignment="1">
      <alignment horizontal="center"/>
    </xf>
    <xf numFmtId="0" fontId="0" fillId="0" borderId="93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84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6" xfId="0" applyNumberFormat="1" applyBorder="1" applyAlignment="1">
      <alignment/>
    </xf>
    <xf numFmtId="0" fontId="0" fillId="0" borderId="92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2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90" xfId="0" applyNumberFormat="1" applyBorder="1" applyAlignment="1">
      <alignment/>
    </xf>
    <xf numFmtId="0" fontId="0" fillId="0" borderId="82" xfId="0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92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1" fillId="0" borderId="9" xfId="0" applyFont="1" applyBorder="1" applyAlignment="1">
      <alignment/>
    </xf>
    <xf numFmtId="4" fontId="0" fillId="0" borderId="39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8" fontId="36" fillId="0" borderId="0" xfId="0" applyNumberFormat="1" applyFont="1" applyAlignment="1">
      <alignment horizontal="justify"/>
    </xf>
    <xf numFmtId="0" fontId="37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/>
    </xf>
    <xf numFmtId="4" fontId="36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94" xfId="0" applyFont="1" applyBorder="1" applyAlignment="1">
      <alignment horizontal="centerContinuous"/>
    </xf>
    <xf numFmtId="0" fontId="15" fillId="0" borderId="28" xfId="0" applyFont="1" applyBorder="1" applyAlignment="1">
      <alignment horizontal="centerContinuous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5" fillId="0" borderId="3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0" fontId="15" fillId="0" borderId="3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95" xfId="0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16" xfId="0" applyNumberFormat="1" applyFont="1" applyBorder="1" applyAlignment="1">
      <alignment/>
    </xf>
    <xf numFmtId="4" fontId="15" fillId="0" borderId="83" xfId="0" applyNumberFormat="1" applyFont="1" applyBorder="1" applyAlignment="1">
      <alignment/>
    </xf>
    <xf numFmtId="4" fontId="15" fillId="0" borderId="34" xfId="0" applyNumberFormat="1" applyFont="1" applyBorder="1" applyAlignment="1">
      <alignment/>
    </xf>
    <xf numFmtId="4" fontId="15" fillId="0" borderId="8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0" fillId="0" borderId="9" xfId="0" applyFont="1" applyBorder="1" applyAlignment="1">
      <alignment wrapText="1"/>
    </xf>
    <xf numFmtId="4" fontId="15" fillId="0" borderId="48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5" fillId="0" borderId="94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84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2" xfId="0" applyFont="1" applyBorder="1" applyAlignment="1">
      <alignment horizontal="centerContinuous"/>
    </xf>
    <xf numFmtId="0" fontId="15" fillId="0" borderId="26" xfId="0" applyFont="1" applyBorder="1" applyAlignment="1">
      <alignment/>
    </xf>
    <xf numFmtId="4" fontId="15" fillId="0" borderId="15" xfId="0" applyNumberFormat="1" applyFont="1" applyBorder="1" applyAlignment="1">
      <alignment/>
    </xf>
    <xf numFmtId="0" fontId="15" fillId="0" borderId="96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0" fillId="0" borderId="49" xfId="0" applyFont="1" applyBorder="1" applyAlignment="1">
      <alignment wrapText="1"/>
    </xf>
    <xf numFmtId="4" fontId="15" fillId="0" borderId="38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0" fontId="0" fillId="0" borderId="0" xfId="0" applyAlignment="1">
      <alignment wrapText="1"/>
    </xf>
    <xf numFmtId="4" fontId="15" fillId="0" borderId="0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8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5" fillId="0" borderId="49" xfId="0" applyFont="1" applyFill="1" applyBorder="1" applyAlignment="1">
      <alignment/>
    </xf>
    <xf numFmtId="4" fontId="34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3" fillId="0" borderId="0" xfId="0" applyFont="1" applyAlignment="1">
      <alignment horizontal="justify"/>
    </xf>
    <xf numFmtId="4" fontId="36" fillId="0" borderId="0" xfId="0" applyNumberFormat="1" applyFont="1" applyAlignment="1">
      <alignment horizontal="justify"/>
    </xf>
    <xf numFmtId="0" fontId="44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8" fontId="8" fillId="0" borderId="0" xfId="0" applyNumberFormat="1" applyFon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 topLeftCell="A1">
      <selection activeCell="A3" sqref="A3:IV3"/>
    </sheetView>
  </sheetViews>
  <sheetFormatPr defaultColWidth="9.00390625" defaultRowHeight="12.75"/>
  <cols>
    <col min="1" max="1" width="11.75390625" style="0" customWidth="1"/>
    <col min="2" max="2" width="12.75390625" style="0" customWidth="1"/>
    <col min="3" max="3" width="14.75390625" style="0" customWidth="1"/>
    <col min="4" max="4" width="13.875" style="0" customWidth="1"/>
    <col min="5" max="5" width="12.375" style="0" customWidth="1"/>
    <col min="6" max="6" width="13.75390625" style="0" customWidth="1"/>
    <col min="7" max="7" width="13.00390625" style="0" customWidth="1"/>
    <col min="8" max="8" width="8.75390625" style="0" customWidth="1"/>
    <col min="9" max="9" width="10.625" style="0" customWidth="1"/>
    <col min="10" max="10" width="9.75390625" style="0" customWidth="1"/>
    <col min="11" max="11" width="12.375" style="0" customWidth="1"/>
    <col min="12" max="12" width="12.125" style="0" customWidth="1"/>
  </cols>
  <sheetData>
    <row r="1" ht="12.75">
      <c r="A1" s="602" t="s">
        <v>539</v>
      </c>
    </row>
    <row r="4" spans="1:2" ht="18">
      <c r="A4" s="29" t="s">
        <v>0</v>
      </c>
      <c r="B4" s="7"/>
    </row>
    <row r="5" spans="1:9" ht="18">
      <c r="A5" s="7" t="s">
        <v>77</v>
      </c>
      <c r="B5" s="30"/>
      <c r="C5" s="30"/>
      <c r="D5" s="30"/>
      <c r="E5" s="30"/>
      <c r="F5" s="30"/>
      <c r="G5" s="30"/>
      <c r="H5" s="30"/>
      <c r="I5" s="30"/>
    </row>
    <row r="7" ht="15">
      <c r="A7" s="8" t="s">
        <v>1</v>
      </c>
    </row>
    <row r="8" ht="13.5" thickBot="1">
      <c r="I8" t="s">
        <v>74</v>
      </c>
    </row>
    <row r="9" spans="1:11" ht="14.25" thickBot="1" thickTop="1">
      <c r="A9" s="9" t="s">
        <v>2</v>
      </c>
      <c r="B9" s="11" t="s">
        <v>3</v>
      </c>
      <c r="C9" s="11" t="s">
        <v>4</v>
      </c>
      <c r="D9" s="11" t="s">
        <v>5</v>
      </c>
      <c r="E9" s="27" t="s">
        <v>6</v>
      </c>
      <c r="F9" s="4" t="s">
        <v>7</v>
      </c>
      <c r="G9" s="6"/>
      <c r="H9" s="11" t="s">
        <v>8</v>
      </c>
      <c r="I9" s="4" t="s">
        <v>9</v>
      </c>
      <c r="J9" s="6"/>
      <c r="K9" s="24"/>
    </row>
    <row r="10" spans="1:11" ht="13.5" thickTop="1">
      <c r="A10" s="2"/>
      <c r="B10" s="2"/>
      <c r="C10" s="2"/>
      <c r="D10" s="12" t="s">
        <v>10</v>
      </c>
      <c r="E10" s="12" t="s">
        <v>11</v>
      </c>
      <c r="F10" s="11" t="s">
        <v>12</v>
      </c>
      <c r="G10" s="11" t="s">
        <v>12</v>
      </c>
      <c r="H10" s="12" t="s">
        <v>13</v>
      </c>
      <c r="I10" s="11" t="s">
        <v>14</v>
      </c>
      <c r="J10" s="11" t="s">
        <v>15</v>
      </c>
      <c r="K10" s="24"/>
    </row>
    <row r="11" spans="1:11" ht="13.5" thickBot="1">
      <c r="A11" s="3"/>
      <c r="B11" s="3"/>
      <c r="C11" s="3"/>
      <c r="D11" s="10" t="s">
        <v>75</v>
      </c>
      <c r="E11" s="10">
        <v>2009</v>
      </c>
      <c r="F11" s="10" t="s">
        <v>17</v>
      </c>
      <c r="G11" s="10" t="s">
        <v>18</v>
      </c>
      <c r="H11" s="10" t="s">
        <v>19</v>
      </c>
      <c r="I11" s="10">
        <v>2010</v>
      </c>
      <c r="J11" s="10" t="s">
        <v>20</v>
      </c>
      <c r="K11" s="24"/>
    </row>
    <row r="12" spans="1:11" ht="14.25" thickBot="1" thickTop="1">
      <c r="A12" s="14" t="s">
        <v>21</v>
      </c>
      <c r="B12" s="33">
        <v>66243</v>
      </c>
      <c r="C12" s="33">
        <v>7220</v>
      </c>
      <c r="D12" s="33">
        <v>59023</v>
      </c>
      <c r="E12" s="33">
        <v>0</v>
      </c>
      <c r="F12" s="33">
        <v>47218</v>
      </c>
      <c r="G12" s="33">
        <v>11805</v>
      </c>
      <c r="H12" s="33">
        <v>0</v>
      </c>
      <c r="I12" s="33">
        <v>0</v>
      </c>
      <c r="J12" s="34">
        <v>0</v>
      </c>
      <c r="K12" s="37"/>
    </row>
    <row r="14" ht="15">
      <c r="A14" s="8" t="s">
        <v>22</v>
      </c>
    </row>
    <row r="15" ht="13.5" thickBot="1">
      <c r="I15" t="s">
        <v>74</v>
      </c>
    </row>
    <row r="16" spans="1:11" ht="14.25" thickBot="1" thickTop="1">
      <c r="A16" s="1" t="s">
        <v>2</v>
      </c>
      <c r="B16" s="11" t="s">
        <v>23</v>
      </c>
      <c r="C16" s="11" t="s">
        <v>24</v>
      </c>
      <c r="D16" s="11" t="s">
        <v>4</v>
      </c>
      <c r="E16" s="11" t="s">
        <v>5</v>
      </c>
      <c r="F16" s="19" t="s">
        <v>65</v>
      </c>
      <c r="G16" s="4" t="s">
        <v>25</v>
      </c>
      <c r="H16" s="5"/>
      <c r="I16" s="6"/>
      <c r="J16" s="4" t="s">
        <v>70</v>
      </c>
      <c r="K16" s="6"/>
    </row>
    <row r="17" spans="1:11" ht="13.5" thickTop="1">
      <c r="A17" s="2"/>
      <c r="B17" s="12" t="s">
        <v>26</v>
      </c>
      <c r="C17" s="17" t="s">
        <v>27</v>
      </c>
      <c r="D17" s="12"/>
      <c r="E17" s="12"/>
      <c r="F17" s="12" t="s">
        <v>28</v>
      </c>
      <c r="G17" s="11" t="s">
        <v>29</v>
      </c>
      <c r="H17" s="11" t="s">
        <v>30</v>
      </c>
      <c r="I17" s="11" t="s">
        <v>31</v>
      </c>
      <c r="J17" s="12" t="s">
        <v>14</v>
      </c>
      <c r="K17" s="1" t="s">
        <v>15</v>
      </c>
    </row>
    <row r="18" spans="1:11" ht="13.5" thickBot="1">
      <c r="A18" s="3"/>
      <c r="B18" s="3"/>
      <c r="C18" s="3"/>
      <c r="D18" s="10"/>
      <c r="E18" s="3" t="s">
        <v>32</v>
      </c>
      <c r="F18" s="10" t="s">
        <v>33</v>
      </c>
      <c r="G18" s="18"/>
      <c r="H18" s="10"/>
      <c r="I18" s="10" t="s">
        <v>34</v>
      </c>
      <c r="J18" s="10">
        <v>2010</v>
      </c>
      <c r="K18" s="10" t="s">
        <v>20</v>
      </c>
    </row>
    <row r="19" spans="1:11" ht="14.25" thickBot="1" thickTop="1">
      <c r="A19" s="14" t="s">
        <v>21</v>
      </c>
      <c r="B19" s="33">
        <v>2685662.23</v>
      </c>
      <c r="C19" s="33">
        <v>273207000</v>
      </c>
      <c r="D19" s="33">
        <v>260488866.43</v>
      </c>
      <c r="E19" s="33">
        <f>B19+C19-D19</f>
        <v>15403795.800000012</v>
      </c>
      <c r="F19" s="33">
        <v>13124198.81</v>
      </c>
      <c r="G19" s="33">
        <v>0</v>
      </c>
      <c r="H19" s="33">
        <v>0</v>
      </c>
      <c r="I19" s="33">
        <v>0</v>
      </c>
      <c r="J19" s="33">
        <v>0</v>
      </c>
      <c r="K19" s="34">
        <v>0</v>
      </c>
    </row>
    <row r="21" ht="13.5" thickBot="1">
      <c r="K21" t="s">
        <v>74</v>
      </c>
    </row>
    <row r="22" spans="1:11" ht="14.25" thickBot="1" thickTop="1">
      <c r="A22" s="1" t="s">
        <v>2</v>
      </c>
      <c r="B22" s="1" t="s">
        <v>35</v>
      </c>
      <c r="C22" s="4" t="s">
        <v>36</v>
      </c>
      <c r="D22" s="5"/>
      <c r="E22" s="1" t="s">
        <v>37</v>
      </c>
      <c r="F22" s="16" t="s">
        <v>73</v>
      </c>
      <c r="G22" s="20" t="s">
        <v>69</v>
      </c>
      <c r="H22" s="11" t="s">
        <v>78</v>
      </c>
      <c r="I22" s="20" t="s">
        <v>37</v>
      </c>
      <c r="J22" s="1" t="s">
        <v>39</v>
      </c>
      <c r="K22" s="20" t="s">
        <v>40</v>
      </c>
    </row>
    <row r="23" spans="1:11" ht="13.5" thickTop="1">
      <c r="A23" s="2"/>
      <c r="B23" s="2" t="s">
        <v>41</v>
      </c>
      <c r="C23" s="1" t="s">
        <v>42</v>
      </c>
      <c r="D23" s="1" t="s">
        <v>43</v>
      </c>
      <c r="E23" s="2" t="s">
        <v>67</v>
      </c>
      <c r="F23" s="17" t="s">
        <v>71</v>
      </c>
      <c r="G23" s="21" t="s">
        <v>28</v>
      </c>
      <c r="H23" s="12" t="s">
        <v>79</v>
      </c>
      <c r="I23" s="12" t="s">
        <v>44</v>
      </c>
      <c r="J23" s="2" t="s">
        <v>45</v>
      </c>
      <c r="K23" s="21" t="s">
        <v>72</v>
      </c>
    </row>
    <row r="24" spans="1:11" ht="13.5" thickBot="1">
      <c r="A24" s="3"/>
      <c r="B24" s="3"/>
      <c r="C24" s="3" t="s">
        <v>46</v>
      </c>
      <c r="D24" s="3" t="s">
        <v>47</v>
      </c>
      <c r="E24" s="3" t="s">
        <v>68</v>
      </c>
      <c r="F24" s="3"/>
      <c r="G24" s="22" t="s">
        <v>33</v>
      </c>
      <c r="H24" s="10" t="s">
        <v>60</v>
      </c>
      <c r="I24" s="3"/>
      <c r="J24" s="3"/>
      <c r="K24" s="22" t="s">
        <v>48</v>
      </c>
    </row>
    <row r="25" spans="1:11" ht="14.25" thickBot="1" thickTop="1">
      <c r="A25" s="14" t="s">
        <v>66</v>
      </c>
      <c r="B25" s="33">
        <v>15403795.8</v>
      </c>
      <c r="C25" s="33">
        <v>0</v>
      </c>
      <c r="D25" s="33">
        <v>0</v>
      </c>
      <c r="E25" s="33">
        <v>2302596.99</v>
      </c>
      <c r="F25" s="33">
        <v>13124198.81</v>
      </c>
      <c r="G25" s="33">
        <v>13124198.81</v>
      </c>
      <c r="H25" s="33">
        <v>0</v>
      </c>
      <c r="I25" s="33">
        <v>0</v>
      </c>
      <c r="J25" s="33">
        <v>0</v>
      </c>
      <c r="K25" s="35">
        <v>15426795.8</v>
      </c>
    </row>
    <row r="26" spans="1:11" ht="12.75">
      <c r="A26" s="24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2.75">
      <c r="A27" s="36"/>
      <c r="K27" s="24"/>
    </row>
    <row r="28" spans="1:12" ht="12.75">
      <c r="A28" s="36"/>
      <c r="K28" s="24"/>
      <c r="L28" s="24"/>
    </row>
    <row r="29" spans="11:12" ht="12.75">
      <c r="K29" s="24" t="s">
        <v>76</v>
      </c>
      <c r="L29" s="28"/>
    </row>
    <row r="30" spans="11:12" ht="12.75">
      <c r="K30" s="24"/>
      <c r="L30" s="28"/>
    </row>
    <row r="31" ht="12.75">
      <c r="L31" s="28"/>
    </row>
    <row r="32" ht="12.75">
      <c r="L32" s="28"/>
    </row>
    <row r="33" ht="12.75">
      <c r="L33" s="28"/>
    </row>
    <row r="34" ht="12.75">
      <c r="L34" s="24"/>
    </row>
    <row r="35" ht="12.75">
      <c r="L35" s="24"/>
    </row>
    <row r="36" ht="12.75">
      <c r="L36" s="24"/>
    </row>
    <row r="37" ht="12.75">
      <c r="L37" s="2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375" style="0" customWidth="1"/>
    <col min="6" max="6" width="13.125" style="0" customWidth="1"/>
    <col min="7" max="7" width="12.75390625" style="0" customWidth="1"/>
    <col min="8" max="8" width="11.625" style="0" customWidth="1"/>
    <col min="9" max="9" width="12.875" style="0" customWidth="1"/>
    <col min="10" max="10" width="11.625" style="0" customWidth="1"/>
    <col min="11" max="11" width="14.25390625" style="0" customWidth="1"/>
    <col min="12" max="12" width="12.125" style="0" customWidth="1"/>
  </cols>
  <sheetData>
    <row r="1" ht="18" customHeight="1">
      <c r="A1" s="38" t="s">
        <v>80</v>
      </c>
    </row>
    <row r="3" ht="18">
      <c r="A3" s="7" t="s">
        <v>77</v>
      </c>
    </row>
    <row r="5" ht="15">
      <c r="A5" s="8" t="s">
        <v>1</v>
      </c>
    </row>
    <row r="6" ht="13.5" thickBot="1">
      <c r="K6" t="s">
        <v>74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5</v>
      </c>
      <c r="E7" s="27" t="s">
        <v>81</v>
      </c>
      <c r="F7" s="39" t="s">
        <v>82</v>
      </c>
      <c r="G7" s="40"/>
      <c r="H7" s="11" t="s">
        <v>8</v>
      </c>
      <c r="I7" s="20" t="s">
        <v>8</v>
      </c>
      <c r="J7" s="41" t="s">
        <v>83</v>
      </c>
      <c r="K7" s="6"/>
    </row>
    <row r="8" spans="1:11" ht="13.5" thickTop="1">
      <c r="A8" s="2"/>
      <c r="B8" s="2"/>
      <c r="C8" s="2"/>
      <c r="D8" s="12" t="s">
        <v>10</v>
      </c>
      <c r="E8" s="12" t="s">
        <v>11</v>
      </c>
      <c r="F8" s="11" t="s">
        <v>12</v>
      </c>
      <c r="G8" s="11" t="s">
        <v>12</v>
      </c>
      <c r="H8" s="12" t="s">
        <v>13</v>
      </c>
      <c r="I8" s="12" t="s">
        <v>84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 t="s">
        <v>16</v>
      </c>
      <c r="E9" s="10">
        <v>2009</v>
      </c>
      <c r="F9" s="10" t="s">
        <v>17</v>
      </c>
      <c r="G9" s="10" t="s">
        <v>18</v>
      </c>
      <c r="H9" s="10" t="s">
        <v>19</v>
      </c>
      <c r="I9" s="10" t="s">
        <v>85</v>
      </c>
      <c r="J9" s="10">
        <v>2010</v>
      </c>
      <c r="K9" s="10" t="s">
        <v>20</v>
      </c>
    </row>
    <row r="10" spans="1:12" ht="14.25" thickBot="1" thickTop="1">
      <c r="A10" s="13" t="s">
        <v>86</v>
      </c>
      <c r="B10" s="42">
        <v>46950760.94</v>
      </c>
      <c r="C10" s="42">
        <v>24234401.36</v>
      </c>
      <c r="D10" s="42">
        <v>22716359.58</v>
      </c>
      <c r="E10" s="42">
        <v>0</v>
      </c>
      <c r="F10" s="42">
        <v>18173087</v>
      </c>
      <c r="G10" s="42">
        <v>4543272.58</v>
      </c>
      <c r="H10" s="42">
        <v>0</v>
      </c>
      <c r="I10" s="42">
        <v>0</v>
      </c>
      <c r="J10" s="42">
        <v>0</v>
      </c>
      <c r="K10" s="43">
        <v>0</v>
      </c>
      <c r="L10" s="44"/>
    </row>
    <row r="11" spans="1:12" ht="14.25" thickBot="1" thickTop="1">
      <c r="A11" s="13" t="s">
        <v>87</v>
      </c>
      <c r="B11" s="45">
        <v>5723749.64</v>
      </c>
      <c r="C11" s="45">
        <v>4807734.08</v>
      </c>
      <c r="D11" s="45">
        <v>976893.56</v>
      </c>
      <c r="E11" s="45">
        <v>-60878</v>
      </c>
      <c r="F11" s="45">
        <v>781424</v>
      </c>
      <c r="G11" s="45">
        <v>195469.56</v>
      </c>
      <c r="H11" s="45">
        <v>0</v>
      </c>
      <c r="I11" s="45">
        <v>0</v>
      </c>
      <c r="J11" s="45">
        <v>0</v>
      </c>
      <c r="K11" s="46">
        <v>0</v>
      </c>
      <c r="L11" s="44"/>
    </row>
    <row r="12" spans="1:12" ht="13.5" thickBot="1">
      <c r="A12" s="15" t="s">
        <v>88</v>
      </c>
      <c r="B12" s="47">
        <v>36054428.95</v>
      </c>
      <c r="C12" s="47">
        <v>35790677.14</v>
      </c>
      <c r="D12" s="47">
        <v>263751.81</v>
      </c>
      <c r="E12" s="47">
        <v>0</v>
      </c>
      <c r="F12" s="47">
        <v>210400</v>
      </c>
      <c r="G12" s="47">
        <v>53351.81</v>
      </c>
      <c r="H12" s="47">
        <v>0</v>
      </c>
      <c r="I12" s="47">
        <v>0</v>
      </c>
      <c r="J12" s="47">
        <v>0</v>
      </c>
      <c r="K12" s="48">
        <v>0</v>
      </c>
      <c r="L12" s="44"/>
    </row>
    <row r="13" spans="2:7" ht="13.5" thickTop="1">
      <c r="B13" s="49"/>
      <c r="C13" s="49"/>
      <c r="D13" s="50"/>
      <c r="E13" s="49"/>
      <c r="F13" s="49"/>
      <c r="G13" s="51"/>
    </row>
    <row r="14" ht="12.75">
      <c r="H14" s="52"/>
    </row>
    <row r="15" ht="15">
      <c r="A15" s="8" t="s">
        <v>22</v>
      </c>
    </row>
    <row r="16" ht="13.5" thickBot="1">
      <c r="K16" t="s">
        <v>74</v>
      </c>
    </row>
    <row r="17" spans="1:11" ht="14.25" thickBot="1" thickTop="1">
      <c r="A17" s="9" t="s">
        <v>2</v>
      </c>
      <c r="B17" s="11" t="s">
        <v>3</v>
      </c>
      <c r="C17" s="11" t="s">
        <v>24</v>
      </c>
      <c r="D17" s="11" t="s">
        <v>4</v>
      </c>
      <c r="E17" s="11" t="s">
        <v>5</v>
      </c>
      <c r="F17" s="20" t="s">
        <v>89</v>
      </c>
      <c r="G17" s="4" t="s">
        <v>90</v>
      </c>
      <c r="H17" s="5"/>
      <c r="I17" s="11" t="s">
        <v>43</v>
      </c>
      <c r="J17" s="4" t="s">
        <v>91</v>
      </c>
      <c r="K17" s="6"/>
    </row>
    <row r="18" spans="1:11" ht="13.5" thickTop="1">
      <c r="A18" s="2"/>
      <c r="B18" s="2"/>
      <c r="C18" s="21" t="s">
        <v>27</v>
      </c>
      <c r="D18" s="2"/>
      <c r="E18" s="12" t="s">
        <v>10</v>
      </c>
      <c r="F18" s="21" t="s">
        <v>92</v>
      </c>
      <c r="G18" s="20" t="s">
        <v>12</v>
      </c>
      <c r="H18" s="20" t="s">
        <v>12</v>
      </c>
      <c r="I18" s="12" t="s">
        <v>47</v>
      </c>
      <c r="J18" s="11" t="s">
        <v>14</v>
      </c>
      <c r="K18" s="11" t="s">
        <v>15</v>
      </c>
    </row>
    <row r="19" spans="1:11" ht="13.5" thickBot="1">
      <c r="A19" s="3"/>
      <c r="B19" s="3"/>
      <c r="C19" s="3"/>
      <c r="D19" s="3"/>
      <c r="E19" s="22" t="s">
        <v>93</v>
      </c>
      <c r="F19" s="10" t="s">
        <v>33</v>
      </c>
      <c r="G19" s="10" t="s">
        <v>17</v>
      </c>
      <c r="H19" s="22" t="s">
        <v>18</v>
      </c>
      <c r="I19" s="10"/>
      <c r="J19" s="10">
        <v>2010</v>
      </c>
      <c r="K19" s="10" t="s">
        <v>20</v>
      </c>
    </row>
    <row r="20" spans="1:11" ht="14.25" thickBot="1" thickTop="1">
      <c r="A20" s="53" t="s">
        <v>88</v>
      </c>
      <c r="B20" s="54">
        <v>170726002.48</v>
      </c>
      <c r="C20" s="54">
        <v>0</v>
      </c>
      <c r="D20" s="54">
        <v>170413603.18</v>
      </c>
      <c r="E20" s="54">
        <v>312399.3</v>
      </c>
      <c r="F20" s="54">
        <v>0</v>
      </c>
      <c r="G20" s="54">
        <v>249600</v>
      </c>
      <c r="H20" s="54">
        <v>62799.3</v>
      </c>
      <c r="I20" s="55">
        <v>0</v>
      </c>
      <c r="J20" s="56">
        <v>0</v>
      </c>
      <c r="K20" s="56">
        <v>0</v>
      </c>
    </row>
    <row r="21" spans="1:10" ht="13.5" thickTop="1">
      <c r="A21" s="24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24"/>
      <c r="B22" s="31"/>
      <c r="C22" s="31"/>
      <c r="D22" s="31"/>
      <c r="E22" s="31"/>
      <c r="F22" s="31"/>
      <c r="G22" s="31"/>
      <c r="H22" s="31"/>
      <c r="I22" s="31"/>
      <c r="J22" s="31"/>
    </row>
    <row r="23" ht="15">
      <c r="A23" s="8" t="s">
        <v>22</v>
      </c>
    </row>
    <row r="24" ht="13.5" thickBot="1">
      <c r="K24" t="s">
        <v>74</v>
      </c>
    </row>
    <row r="25" spans="1:12" ht="14.25" thickBot="1" thickTop="1">
      <c r="A25" s="1" t="s">
        <v>2</v>
      </c>
      <c r="B25" s="11" t="s">
        <v>23</v>
      </c>
      <c r="C25" s="11" t="s">
        <v>24</v>
      </c>
      <c r="D25" s="11" t="s">
        <v>4</v>
      </c>
      <c r="E25" s="11" t="s">
        <v>5</v>
      </c>
      <c r="F25" s="19" t="s">
        <v>89</v>
      </c>
      <c r="G25" s="584" t="s">
        <v>25</v>
      </c>
      <c r="H25" s="585"/>
      <c r="I25" s="585"/>
      <c r="J25" s="586"/>
      <c r="K25" s="57" t="s">
        <v>94</v>
      </c>
      <c r="L25" s="24"/>
    </row>
    <row r="26" spans="1:11" ht="13.5" thickTop="1">
      <c r="A26" s="2"/>
      <c r="B26" s="12" t="s">
        <v>26</v>
      </c>
      <c r="C26" s="21" t="s">
        <v>27</v>
      </c>
      <c r="D26" s="12"/>
      <c r="E26" s="12" t="s">
        <v>52</v>
      </c>
      <c r="F26" s="12" t="s">
        <v>28</v>
      </c>
      <c r="G26" s="11" t="s">
        <v>58</v>
      </c>
      <c r="H26" s="20" t="s">
        <v>95</v>
      </c>
      <c r="I26" s="20" t="s">
        <v>31</v>
      </c>
      <c r="J26" s="12" t="s">
        <v>96</v>
      </c>
      <c r="K26" s="20" t="s">
        <v>97</v>
      </c>
    </row>
    <row r="27" spans="1:11" ht="13.5" thickBot="1">
      <c r="A27" s="3"/>
      <c r="B27" s="3"/>
      <c r="C27" s="3"/>
      <c r="D27" s="10"/>
      <c r="E27" s="22" t="s">
        <v>32</v>
      </c>
      <c r="F27" s="10" t="s">
        <v>33</v>
      </c>
      <c r="G27" s="22" t="s">
        <v>61</v>
      </c>
      <c r="H27" s="10"/>
      <c r="I27" s="22" t="s">
        <v>34</v>
      </c>
      <c r="J27" s="22" t="s">
        <v>98</v>
      </c>
      <c r="K27" s="10"/>
    </row>
    <row r="28" spans="1:11" ht="14.25" thickBot="1" thickTop="1">
      <c r="A28" s="15" t="s">
        <v>86</v>
      </c>
      <c r="B28" s="42">
        <v>166590782.96</v>
      </c>
      <c r="C28" s="42">
        <v>102571500</v>
      </c>
      <c r="D28" s="42">
        <v>269130960.73</v>
      </c>
      <c r="E28" s="42">
        <f>B28+C28-D28</f>
        <v>31322.230000019073</v>
      </c>
      <c r="F28" s="42">
        <v>52944.8</v>
      </c>
      <c r="G28" s="42">
        <v>0</v>
      </c>
      <c r="H28" s="42">
        <v>0</v>
      </c>
      <c r="I28" s="42">
        <v>0</v>
      </c>
      <c r="J28" s="33">
        <v>0</v>
      </c>
      <c r="K28" s="34">
        <v>0</v>
      </c>
    </row>
    <row r="29" spans="1:11" ht="14.25" thickBot="1" thickTop="1">
      <c r="A29" s="15" t="s">
        <v>87</v>
      </c>
      <c r="B29" s="47">
        <v>11498861.38</v>
      </c>
      <c r="C29" s="47">
        <v>81442700</v>
      </c>
      <c r="D29" s="47">
        <v>85387686.57</v>
      </c>
      <c r="E29" s="47">
        <v>7553874.81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8">
        <v>0</v>
      </c>
    </row>
    <row r="30" ht="13.5" thickTop="1">
      <c r="A30" s="36"/>
    </row>
    <row r="31" spans="1:11" ht="13.5" thickBot="1">
      <c r="A31" s="36"/>
      <c r="K31" t="s">
        <v>74</v>
      </c>
    </row>
    <row r="32" spans="1:12" ht="14.25" thickBot="1" thickTop="1">
      <c r="A32" s="1" t="s">
        <v>2</v>
      </c>
      <c r="B32" s="20" t="s">
        <v>35</v>
      </c>
      <c r="C32" s="584" t="s">
        <v>36</v>
      </c>
      <c r="D32" s="586"/>
      <c r="E32" s="20" t="s">
        <v>37</v>
      </c>
      <c r="F32" s="20" t="s">
        <v>37</v>
      </c>
      <c r="G32" s="20" t="s">
        <v>38</v>
      </c>
      <c r="H32" s="20" t="s">
        <v>57</v>
      </c>
      <c r="I32" s="20" t="s">
        <v>37</v>
      </c>
      <c r="J32" s="20" t="s">
        <v>39</v>
      </c>
      <c r="K32" s="20" t="s">
        <v>40</v>
      </c>
      <c r="L32" s="28"/>
    </row>
    <row r="33" spans="1:12" ht="13.5" thickTop="1">
      <c r="A33" s="2"/>
      <c r="B33" s="21" t="s">
        <v>41</v>
      </c>
      <c r="C33" s="20" t="s">
        <v>42</v>
      </c>
      <c r="D33" s="20" t="s">
        <v>43</v>
      </c>
      <c r="E33" s="21" t="s">
        <v>99</v>
      </c>
      <c r="F33" s="21" t="s">
        <v>100</v>
      </c>
      <c r="G33" s="21" t="s">
        <v>28</v>
      </c>
      <c r="H33" s="21" t="s">
        <v>60</v>
      </c>
      <c r="I33" s="21" t="s">
        <v>44</v>
      </c>
      <c r="J33" s="21" t="s">
        <v>45</v>
      </c>
      <c r="K33" s="21" t="s">
        <v>101</v>
      </c>
      <c r="L33" s="28"/>
    </row>
    <row r="34" spans="1:12" ht="13.5" thickBot="1">
      <c r="A34" s="3"/>
      <c r="B34" s="22"/>
      <c r="C34" s="22" t="s">
        <v>46</v>
      </c>
      <c r="D34" s="22" t="s">
        <v>47</v>
      </c>
      <c r="E34" s="22" t="s">
        <v>102</v>
      </c>
      <c r="F34" s="22"/>
      <c r="G34" s="22" t="s">
        <v>33</v>
      </c>
      <c r="H34" s="22"/>
      <c r="I34" s="22"/>
      <c r="J34" s="22"/>
      <c r="K34" s="22" t="s">
        <v>48</v>
      </c>
      <c r="L34" s="28"/>
    </row>
    <row r="35" spans="1:13" ht="14.25" thickBot="1" thickTop="1">
      <c r="A35" s="58" t="s">
        <v>86</v>
      </c>
      <c r="B35" s="42">
        <v>31322.23</v>
      </c>
      <c r="C35" s="59">
        <v>13002.39</v>
      </c>
      <c r="D35" s="42">
        <v>0</v>
      </c>
      <c r="E35" s="42" t="s">
        <v>103</v>
      </c>
      <c r="F35" s="60" t="s">
        <v>104</v>
      </c>
      <c r="G35" s="42">
        <v>52944.8</v>
      </c>
      <c r="H35" s="42">
        <v>0</v>
      </c>
      <c r="I35" s="42">
        <v>0</v>
      </c>
      <c r="J35" s="42">
        <v>2729400</v>
      </c>
      <c r="K35" s="43">
        <v>4567353.93</v>
      </c>
      <c r="L35" s="31"/>
      <c r="M35" s="44"/>
    </row>
    <row r="36" spans="1:13" ht="13.5" thickBot="1">
      <c r="A36" s="58" t="s">
        <v>87</v>
      </c>
      <c r="B36" s="45">
        <v>7553874.81</v>
      </c>
      <c r="C36" s="45">
        <v>308071.41</v>
      </c>
      <c r="D36" s="45">
        <v>0</v>
      </c>
      <c r="E36" s="45">
        <v>7245803.4</v>
      </c>
      <c r="F36" s="61" t="s">
        <v>105</v>
      </c>
      <c r="G36" s="45">
        <v>0</v>
      </c>
      <c r="H36" s="45">
        <v>0</v>
      </c>
      <c r="I36" s="45">
        <v>0</v>
      </c>
      <c r="J36" s="45">
        <v>0</v>
      </c>
      <c r="K36" s="46">
        <v>7578378.81</v>
      </c>
      <c r="L36" s="31"/>
      <c r="M36" s="44"/>
    </row>
    <row r="37" spans="1:13" ht="13.5" thickBot="1">
      <c r="A37" s="58" t="s">
        <v>88</v>
      </c>
      <c r="B37" s="45">
        <v>0</v>
      </c>
      <c r="C37" s="45">
        <v>0</v>
      </c>
      <c r="D37" s="45">
        <v>0</v>
      </c>
      <c r="E37" s="45">
        <v>220800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>SUM(E37:J37)</f>
        <v>220800</v>
      </c>
      <c r="L37" s="31"/>
      <c r="M37" s="44"/>
    </row>
    <row r="38" spans="1:13" ht="13.5" thickBot="1">
      <c r="A38" s="15" t="s">
        <v>106</v>
      </c>
      <c r="B38" s="47"/>
      <c r="C38" s="47"/>
      <c r="D38" s="47"/>
      <c r="E38" s="47">
        <v>8487301.14</v>
      </c>
      <c r="F38" s="47">
        <v>1096886.8</v>
      </c>
      <c r="G38" s="47">
        <v>52944.8</v>
      </c>
      <c r="H38" s="47">
        <f>SUM(H37)</f>
        <v>0</v>
      </c>
      <c r="I38" s="47">
        <f>SUM(I37)</f>
        <v>0</v>
      </c>
      <c r="J38" s="47">
        <v>2729400</v>
      </c>
      <c r="K38" s="48">
        <f>SUM(K35:K37)</f>
        <v>12366532.739999998</v>
      </c>
      <c r="L38" s="31"/>
      <c r="M38" s="44"/>
    </row>
    <row r="39" spans="1:11" ht="13.5" thickTop="1">
      <c r="A39" t="s">
        <v>107</v>
      </c>
      <c r="K39" s="62"/>
    </row>
    <row r="40" spans="1:11" ht="12.75">
      <c r="A40" t="s">
        <v>108</v>
      </c>
      <c r="K40" s="51"/>
    </row>
    <row r="41" spans="1:11" ht="12.75">
      <c r="A41" t="s">
        <v>109</v>
      </c>
      <c r="K41" s="51"/>
    </row>
    <row r="42" ht="12.75">
      <c r="K42" s="51"/>
    </row>
    <row r="43" spans="2:11" ht="12.75">
      <c r="B43" s="51"/>
      <c r="K43" s="51"/>
    </row>
    <row r="44" spans="2:11" ht="12.75">
      <c r="B44" s="51"/>
      <c r="K44" s="51"/>
    </row>
    <row r="45" spans="2:11" ht="12.75">
      <c r="B45" s="51"/>
      <c r="K45" s="51"/>
    </row>
    <row r="72" ht="18" customHeight="1"/>
    <row r="86" ht="12.75" customHeight="1"/>
    <row r="87" ht="12.75" customHeight="1"/>
    <row r="88" ht="12.75" customHeight="1"/>
    <row r="89" ht="12.75" customHeight="1"/>
    <row r="90" ht="14.25" customHeight="1"/>
    <row r="91" ht="13.5" customHeight="1"/>
    <row r="92" ht="12.75" customHeight="1"/>
    <row r="93" ht="13.5" customHeight="1"/>
    <row r="94" ht="12.75" customHeight="1"/>
    <row r="98" ht="14.25" customHeight="1"/>
    <row r="99" ht="13.5" customHeight="1"/>
  </sheetData>
  <mergeCells count="2">
    <mergeCell ref="G25:J25"/>
    <mergeCell ref="C32:D3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0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4" width="12.375" style="0" customWidth="1"/>
    <col min="5" max="5" width="13.125" style="0" customWidth="1"/>
    <col min="6" max="6" width="10.625" style="0" customWidth="1"/>
    <col min="7" max="8" width="11.00390625" style="0" customWidth="1"/>
    <col min="9" max="9" width="8.75390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64"/>
      <c r="B6" s="64"/>
      <c r="C6" s="64"/>
      <c r="D6" s="64"/>
      <c r="E6" s="64"/>
      <c r="F6" s="64"/>
      <c r="G6" s="64"/>
      <c r="H6" s="64"/>
      <c r="I6" s="64"/>
      <c r="J6" s="64" t="s">
        <v>74</v>
      </c>
      <c r="K6" s="64"/>
      <c r="L6" s="64"/>
    </row>
    <row r="7" spans="1:12" ht="14.25" thickBot="1" thickTop="1">
      <c r="A7" s="66" t="s">
        <v>2</v>
      </c>
      <c r="B7" s="67"/>
      <c r="C7" s="67"/>
      <c r="D7" s="67" t="s">
        <v>6</v>
      </c>
      <c r="E7" s="68" t="s">
        <v>5</v>
      </c>
      <c r="F7" s="69" t="s">
        <v>111</v>
      </c>
      <c r="G7" s="70"/>
      <c r="H7" s="67" t="s">
        <v>8</v>
      </c>
      <c r="I7" s="71" t="s">
        <v>112</v>
      </c>
      <c r="J7" s="72"/>
      <c r="K7" s="64"/>
      <c r="L7" s="64"/>
    </row>
    <row r="8" spans="1:12" ht="12.75">
      <c r="A8" s="73"/>
      <c r="B8" s="74" t="s">
        <v>3</v>
      </c>
      <c r="C8" s="74" t="s">
        <v>4</v>
      </c>
      <c r="D8" s="74" t="s">
        <v>11</v>
      </c>
      <c r="E8" s="74" t="s">
        <v>10</v>
      </c>
      <c r="F8" s="75" t="s">
        <v>12</v>
      </c>
      <c r="G8" s="75" t="s">
        <v>12</v>
      </c>
      <c r="H8" s="75" t="s">
        <v>13</v>
      </c>
      <c r="I8" s="75" t="s">
        <v>14</v>
      </c>
      <c r="J8" s="75" t="s">
        <v>15</v>
      </c>
      <c r="K8" s="64"/>
      <c r="L8" s="64"/>
    </row>
    <row r="9" spans="1:12" ht="13.5" thickBot="1">
      <c r="A9" s="76"/>
      <c r="B9" s="76"/>
      <c r="C9" s="76"/>
      <c r="D9" s="77" t="s">
        <v>113</v>
      </c>
      <c r="E9" s="77" t="s">
        <v>16</v>
      </c>
      <c r="F9" s="77" t="s">
        <v>17</v>
      </c>
      <c r="G9" s="78" t="s">
        <v>18</v>
      </c>
      <c r="H9" s="78" t="s">
        <v>19</v>
      </c>
      <c r="I9" s="78">
        <v>2010</v>
      </c>
      <c r="J9" s="78" t="s">
        <v>20</v>
      </c>
      <c r="K9" s="64"/>
      <c r="L9" s="64"/>
    </row>
    <row r="10" spans="1:12" ht="14.25" thickBot="1" thickTop="1">
      <c r="A10" s="79" t="s">
        <v>114</v>
      </c>
      <c r="B10" s="80">
        <v>50463349.65</v>
      </c>
      <c r="C10" s="80">
        <v>33755134.39</v>
      </c>
      <c r="D10" s="80">
        <v>124800</v>
      </c>
      <c r="E10" s="80">
        <v>16833015.26</v>
      </c>
      <c r="F10" s="80">
        <v>6000000</v>
      </c>
      <c r="G10" s="80">
        <v>4554684.06</v>
      </c>
      <c r="H10" s="80">
        <v>6278331.2</v>
      </c>
      <c r="I10" s="81">
        <v>0</v>
      </c>
      <c r="J10" s="82">
        <v>0</v>
      </c>
      <c r="K10" s="64"/>
      <c r="L10" s="64"/>
    </row>
    <row r="11" spans="1:12" ht="13.5" thickBot="1">
      <c r="A11" s="83" t="s">
        <v>115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5">
        <v>0</v>
      </c>
      <c r="K11" s="64"/>
      <c r="L11" s="64"/>
    </row>
    <row r="12" spans="1:12" ht="13.5" thickTop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.75">
      <c r="A14" s="65" t="s">
        <v>22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3.5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 t="s">
        <v>74</v>
      </c>
    </row>
    <row r="16" spans="1:12" ht="14.25" thickBot="1" thickTop="1">
      <c r="A16" s="66" t="s">
        <v>2</v>
      </c>
      <c r="B16" s="68" t="s">
        <v>23</v>
      </c>
      <c r="C16" s="86" t="s">
        <v>24</v>
      </c>
      <c r="D16" s="86" t="s">
        <v>4</v>
      </c>
      <c r="E16" s="87" t="s">
        <v>5</v>
      </c>
      <c r="F16" s="86" t="s">
        <v>116</v>
      </c>
      <c r="G16" s="88" t="s">
        <v>117</v>
      </c>
      <c r="H16" s="88"/>
      <c r="I16" s="88"/>
      <c r="J16" s="89"/>
      <c r="K16" s="90" t="s">
        <v>118</v>
      </c>
      <c r="L16" s="91"/>
    </row>
    <row r="17" spans="1:12" ht="12.75">
      <c r="A17" s="73"/>
      <c r="B17" s="92" t="s">
        <v>26</v>
      </c>
      <c r="C17" s="93" t="s">
        <v>27</v>
      </c>
      <c r="D17" s="93"/>
      <c r="E17" s="94" t="s">
        <v>52</v>
      </c>
      <c r="F17" s="93" t="s">
        <v>28</v>
      </c>
      <c r="G17" s="95" t="s">
        <v>29</v>
      </c>
      <c r="H17" s="94" t="s">
        <v>59</v>
      </c>
      <c r="I17" s="96" t="s">
        <v>119</v>
      </c>
      <c r="J17" s="94" t="s">
        <v>31</v>
      </c>
      <c r="K17" s="97" t="s">
        <v>64</v>
      </c>
      <c r="L17" s="98" t="s">
        <v>15</v>
      </c>
    </row>
    <row r="18" spans="1:12" ht="13.5" thickBot="1">
      <c r="A18" s="76"/>
      <c r="B18" s="99"/>
      <c r="C18" s="100"/>
      <c r="D18" s="100"/>
      <c r="E18" s="101" t="s">
        <v>32</v>
      </c>
      <c r="F18" s="100" t="s">
        <v>33</v>
      </c>
      <c r="G18" s="102"/>
      <c r="H18" s="101" t="s">
        <v>62</v>
      </c>
      <c r="I18" s="100" t="s">
        <v>120</v>
      </c>
      <c r="J18" s="101" t="s">
        <v>34</v>
      </c>
      <c r="K18" s="103">
        <v>2010</v>
      </c>
      <c r="L18" s="104" t="s">
        <v>20</v>
      </c>
    </row>
    <row r="19" spans="1:12" ht="14.25" thickBot="1" thickTop="1">
      <c r="A19" s="71" t="s">
        <v>114</v>
      </c>
      <c r="B19" s="105">
        <v>127551005.65</v>
      </c>
      <c r="C19" s="106">
        <v>92230135</v>
      </c>
      <c r="D19" s="106">
        <v>226455591.85</v>
      </c>
      <c r="E19" s="107" t="s">
        <v>121</v>
      </c>
      <c r="F19" s="106">
        <v>990</v>
      </c>
      <c r="G19" s="108">
        <v>6278331.2</v>
      </c>
      <c r="H19" s="109">
        <v>0</v>
      </c>
      <c r="I19" s="106">
        <v>397110</v>
      </c>
      <c r="J19" s="109">
        <v>0</v>
      </c>
      <c r="K19" s="110">
        <v>0</v>
      </c>
      <c r="L19" s="111">
        <v>0</v>
      </c>
    </row>
    <row r="20" spans="1:12" ht="13.5" thickBot="1">
      <c r="A20" s="112" t="s">
        <v>115</v>
      </c>
      <c r="B20" s="113">
        <v>19557086.17</v>
      </c>
      <c r="C20" s="114">
        <v>53038100</v>
      </c>
      <c r="D20" s="114">
        <v>71177514.85</v>
      </c>
      <c r="E20" s="115">
        <v>1417671.32</v>
      </c>
      <c r="F20" s="84">
        <v>0</v>
      </c>
      <c r="G20" s="116">
        <v>0</v>
      </c>
      <c r="H20" s="117">
        <v>0</v>
      </c>
      <c r="I20" s="118">
        <v>0</v>
      </c>
      <c r="J20" s="117">
        <v>0</v>
      </c>
      <c r="K20" s="119">
        <v>0</v>
      </c>
      <c r="L20" s="120">
        <v>0</v>
      </c>
    </row>
    <row r="21" spans="1:12" ht="13.5" thickTop="1">
      <c r="A21" s="64" t="s">
        <v>122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3.5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 t="s">
        <v>74</v>
      </c>
      <c r="L22" s="64"/>
    </row>
    <row r="23" spans="1:13" ht="14.25" thickBot="1" thickTop="1">
      <c r="A23" s="66" t="s">
        <v>2</v>
      </c>
      <c r="B23" s="66" t="s">
        <v>35</v>
      </c>
      <c r="C23" s="71" t="s">
        <v>123</v>
      </c>
      <c r="D23" s="72"/>
      <c r="E23" s="66" t="s">
        <v>37</v>
      </c>
      <c r="F23" s="66" t="s">
        <v>37</v>
      </c>
      <c r="G23" s="66" t="s">
        <v>38</v>
      </c>
      <c r="H23" s="67" t="s">
        <v>57</v>
      </c>
      <c r="I23" s="66" t="s">
        <v>37</v>
      </c>
      <c r="J23" s="66" t="s">
        <v>39</v>
      </c>
      <c r="K23" s="66" t="s">
        <v>40</v>
      </c>
      <c r="L23" s="92"/>
      <c r="M23" s="28"/>
    </row>
    <row r="24" spans="1:13" ht="12.75">
      <c r="A24" s="73"/>
      <c r="B24" s="74" t="s">
        <v>41</v>
      </c>
      <c r="C24" s="74" t="s">
        <v>42</v>
      </c>
      <c r="D24" s="74" t="s">
        <v>43</v>
      </c>
      <c r="E24" s="74" t="s">
        <v>124</v>
      </c>
      <c r="F24" s="74" t="s">
        <v>100</v>
      </c>
      <c r="G24" s="74" t="s">
        <v>28</v>
      </c>
      <c r="H24" s="75" t="s">
        <v>125</v>
      </c>
      <c r="I24" s="74" t="s">
        <v>126</v>
      </c>
      <c r="J24" s="74" t="s">
        <v>127</v>
      </c>
      <c r="K24" s="74" t="s">
        <v>11</v>
      </c>
      <c r="L24" s="92"/>
      <c r="M24" s="28"/>
    </row>
    <row r="25" spans="1:13" ht="13.5" thickBot="1">
      <c r="A25" s="76"/>
      <c r="B25" s="76"/>
      <c r="C25" s="77" t="s">
        <v>46</v>
      </c>
      <c r="D25" s="77" t="s">
        <v>47</v>
      </c>
      <c r="E25" s="77" t="s">
        <v>128</v>
      </c>
      <c r="F25" s="76"/>
      <c r="G25" s="77" t="s">
        <v>33</v>
      </c>
      <c r="H25" s="78"/>
      <c r="I25" s="77" t="s">
        <v>129</v>
      </c>
      <c r="J25" s="77" t="s">
        <v>130</v>
      </c>
      <c r="K25" s="77" t="s">
        <v>48</v>
      </c>
      <c r="L25" s="92"/>
      <c r="M25" s="28"/>
    </row>
    <row r="26" spans="1:13" ht="14.25" thickBot="1" thickTop="1">
      <c r="A26" s="79" t="s">
        <v>114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0">
        <v>990</v>
      </c>
      <c r="H26" s="81">
        <v>0</v>
      </c>
      <c r="I26" s="81">
        <v>0</v>
      </c>
      <c r="J26" s="81">
        <v>0</v>
      </c>
      <c r="K26" s="121">
        <v>990</v>
      </c>
      <c r="L26" s="122"/>
      <c r="M26" s="24"/>
    </row>
    <row r="27" spans="1:13" ht="13.5" thickBot="1">
      <c r="A27" s="83" t="s">
        <v>115</v>
      </c>
      <c r="B27" s="114">
        <v>1417671.32</v>
      </c>
      <c r="C27" s="114"/>
      <c r="D27" s="84">
        <v>0</v>
      </c>
      <c r="E27" s="114">
        <v>1492871.32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123">
        <v>1492871.32</v>
      </c>
      <c r="L27" s="124"/>
      <c r="M27" s="24"/>
    </row>
    <row r="28" spans="1:13" ht="14.25" thickBot="1" thickTop="1">
      <c r="A28" s="125" t="s">
        <v>106</v>
      </c>
      <c r="B28" s="126"/>
      <c r="C28" s="126"/>
      <c r="D28" s="126"/>
      <c r="E28" s="127">
        <f aca="true" t="shared" si="0" ref="E28:K28">SUM(E26:E27)</f>
        <v>1492871.32</v>
      </c>
      <c r="F28" s="127">
        <f t="shared" si="0"/>
        <v>0</v>
      </c>
      <c r="G28" s="127">
        <f t="shared" si="0"/>
        <v>990</v>
      </c>
      <c r="H28" s="128">
        <f t="shared" si="0"/>
        <v>0</v>
      </c>
      <c r="I28" s="128">
        <f t="shared" si="0"/>
        <v>0</v>
      </c>
      <c r="J28" s="128">
        <f t="shared" si="0"/>
        <v>0</v>
      </c>
      <c r="K28" s="129">
        <f t="shared" si="0"/>
        <v>1493861.32</v>
      </c>
      <c r="L28" s="130"/>
      <c r="M28" s="24"/>
    </row>
    <row r="29" spans="7:9" ht="13.5" thickTop="1">
      <c r="G29" s="51"/>
      <c r="I29" s="44"/>
    </row>
    <row r="30" spans="1:11" ht="15.75">
      <c r="A30" s="131"/>
      <c r="B30" s="64"/>
      <c r="C30" s="64"/>
      <c r="D30" s="64"/>
      <c r="E30" s="132"/>
      <c r="F30" s="64"/>
      <c r="G30" s="64"/>
      <c r="H30" s="64"/>
      <c r="I30" s="64"/>
      <c r="J30" s="64"/>
      <c r="K30" s="133"/>
    </row>
    <row r="31" spans="1:11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133"/>
    </row>
    <row r="32" spans="1:11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13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7"/>
  <sheetViews>
    <sheetView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10.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  <col min="13" max="13" width="11.75390625" style="0" bestFit="1" customWidth="1"/>
  </cols>
  <sheetData>
    <row r="1" spans="1:9" ht="18.75">
      <c r="A1" s="134" t="s">
        <v>131</v>
      </c>
      <c r="B1" s="63"/>
      <c r="C1" s="63"/>
      <c r="D1" s="63"/>
      <c r="E1" s="63"/>
      <c r="F1" s="64"/>
      <c r="G1" s="64"/>
      <c r="H1" s="64"/>
      <c r="I1" s="64"/>
    </row>
    <row r="2" spans="1:9" ht="18.75">
      <c r="A2" s="63" t="s">
        <v>132</v>
      </c>
      <c r="B2" s="63"/>
      <c r="C2" s="63"/>
      <c r="D2" s="63"/>
      <c r="E2" s="63"/>
      <c r="F2" s="64"/>
      <c r="G2" s="64"/>
      <c r="H2" s="64"/>
      <c r="I2" s="64"/>
    </row>
    <row r="3" spans="1:9" ht="18.75">
      <c r="A3" s="63"/>
      <c r="B3" s="63"/>
      <c r="C3" s="63"/>
      <c r="D3" s="63"/>
      <c r="E3" s="63"/>
      <c r="F3" s="64"/>
      <c r="G3" s="64"/>
      <c r="H3" s="64"/>
      <c r="I3" s="64"/>
    </row>
    <row r="4" spans="1:10" ht="15.75" customHeight="1" thickBot="1">
      <c r="A4" s="64"/>
      <c r="B4" s="64"/>
      <c r="C4" s="64"/>
      <c r="D4" s="135"/>
      <c r="J4" s="64" t="s">
        <v>74</v>
      </c>
    </row>
    <row r="5" spans="1:10" ht="15.75" customHeight="1" thickBot="1" thickTop="1">
      <c r="A5" s="136" t="s">
        <v>2</v>
      </c>
      <c r="B5" s="587" t="s">
        <v>49</v>
      </c>
      <c r="C5" s="588"/>
      <c r="D5" s="589"/>
      <c r="E5" s="590" t="s">
        <v>133</v>
      </c>
      <c r="F5" s="585"/>
      <c r="G5" s="586"/>
      <c r="H5" s="138" t="s">
        <v>50</v>
      </c>
      <c r="I5" s="137" t="s">
        <v>51</v>
      </c>
      <c r="J5" s="139"/>
    </row>
    <row r="6" spans="1:10" ht="15.75" customHeight="1" thickTop="1">
      <c r="A6" s="140"/>
      <c r="B6" s="141" t="s">
        <v>52</v>
      </c>
      <c r="C6" s="142" t="s">
        <v>53</v>
      </c>
      <c r="D6" s="143" t="s">
        <v>134</v>
      </c>
      <c r="E6" s="142" t="s">
        <v>52</v>
      </c>
      <c r="F6" s="142" t="s">
        <v>135</v>
      </c>
      <c r="G6" s="142" t="s">
        <v>136</v>
      </c>
      <c r="H6" s="142" t="s">
        <v>54</v>
      </c>
      <c r="I6" s="142" t="s">
        <v>12</v>
      </c>
      <c r="J6" s="142" t="s">
        <v>137</v>
      </c>
    </row>
    <row r="7" spans="1:10" ht="15.75" customHeight="1">
      <c r="A7" s="140"/>
      <c r="B7" s="141"/>
      <c r="C7" s="142" t="s">
        <v>138</v>
      </c>
      <c r="D7" s="143" t="s">
        <v>139</v>
      </c>
      <c r="E7" s="142"/>
      <c r="F7" s="142" t="s">
        <v>10</v>
      </c>
      <c r="G7" s="144" t="s">
        <v>140</v>
      </c>
      <c r="H7" s="142" t="s">
        <v>55</v>
      </c>
      <c r="I7" s="145" t="s">
        <v>17</v>
      </c>
      <c r="J7" s="145" t="s">
        <v>18</v>
      </c>
    </row>
    <row r="8" spans="1:10" ht="15.75" customHeight="1" thickBot="1">
      <c r="A8" s="146"/>
      <c r="B8" s="147"/>
      <c r="C8" s="148" t="s">
        <v>56</v>
      </c>
      <c r="D8" s="76" t="s">
        <v>141</v>
      </c>
      <c r="E8" s="149"/>
      <c r="F8" s="148"/>
      <c r="G8" s="150">
        <v>2009</v>
      </c>
      <c r="H8" s="148"/>
      <c r="I8" s="149"/>
      <c r="J8" s="149"/>
    </row>
    <row r="9" spans="1:11" ht="15.75" customHeight="1" thickTop="1">
      <c r="A9" s="151" t="s">
        <v>142</v>
      </c>
      <c r="B9" s="152">
        <v>4492.71</v>
      </c>
      <c r="C9" s="153">
        <v>0</v>
      </c>
      <c r="D9" s="153">
        <v>0</v>
      </c>
      <c r="E9" s="153">
        <v>0</v>
      </c>
      <c r="F9" s="153">
        <v>1617688.34</v>
      </c>
      <c r="G9" s="153">
        <v>0</v>
      </c>
      <c r="H9" s="153">
        <f aca="true" t="shared" si="0" ref="H9:H16">SUM(I9:J9)</f>
        <v>1613195.63</v>
      </c>
      <c r="I9" s="153">
        <v>150000</v>
      </c>
      <c r="J9" s="154">
        <v>1463195.63</v>
      </c>
      <c r="K9" s="24"/>
    </row>
    <row r="10" spans="1:11" ht="15.75" customHeight="1">
      <c r="A10" s="155" t="s">
        <v>143</v>
      </c>
      <c r="B10" s="152">
        <v>0</v>
      </c>
      <c r="C10" s="153">
        <v>0</v>
      </c>
      <c r="D10" s="153">
        <v>0</v>
      </c>
      <c r="E10" s="153">
        <v>0</v>
      </c>
      <c r="F10" s="153">
        <v>485489.76</v>
      </c>
      <c r="G10" s="153">
        <v>0</v>
      </c>
      <c r="H10" s="153">
        <f t="shared" si="0"/>
        <v>485489.76</v>
      </c>
      <c r="I10" s="153">
        <v>97097</v>
      </c>
      <c r="J10" s="154">
        <v>388392.76</v>
      </c>
      <c r="K10" s="24"/>
    </row>
    <row r="11" spans="1:11" ht="15.75" customHeight="1">
      <c r="A11" s="151" t="s">
        <v>144</v>
      </c>
      <c r="B11" s="152">
        <v>20795.06</v>
      </c>
      <c r="C11" s="156">
        <v>0</v>
      </c>
      <c r="D11" s="153">
        <v>0</v>
      </c>
      <c r="E11" s="153">
        <v>0</v>
      </c>
      <c r="F11" s="153">
        <v>25321.5</v>
      </c>
      <c r="G11" s="153">
        <v>0</v>
      </c>
      <c r="H11" s="153">
        <f t="shared" si="0"/>
        <v>4526.4400000000005</v>
      </c>
      <c r="I11" s="153">
        <v>1000</v>
      </c>
      <c r="J11" s="154">
        <v>3526.44</v>
      </c>
      <c r="K11" s="24"/>
    </row>
    <row r="12" spans="1:11" ht="15.75" customHeight="1">
      <c r="A12" s="155" t="s">
        <v>145</v>
      </c>
      <c r="B12" s="152">
        <v>155490.51</v>
      </c>
      <c r="C12" s="153">
        <v>0</v>
      </c>
      <c r="D12" s="153">
        <v>0</v>
      </c>
      <c r="E12" s="153">
        <v>0</v>
      </c>
      <c r="F12" s="153">
        <v>384566.65</v>
      </c>
      <c r="G12" s="153">
        <v>0</v>
      </c>
      <c r="H12" s="153">
        <f t="shared" si="0"/>
        <v>229076.14</v>
      </c>
      <c r="I12" s="153">
        <v>170000</v>
      </c>
      <c r="J12" s="154">
        <v>59076.14</v>
      </c>
      <c r="K12" s="24"/>
    </row>
    <row r="13" spans="1:11" ht="15.75" customHeight="1">
      <c r="A13" s="151" t="s">
        <v>146</v>
      </c>
      <c r="B13" s="152">
        <v>0</v>
      </c>
      <c r="C13" s="153">
        <v>0</v>
      </c>
      <c r="D13" s="153">
        <v>0</v>
      </c>
      <c r="E13" s="153">
        <v>0</v>
      </c>
      <c r="F13" s="153">
        <v>518280.27</v>
      </c>
      <c r="G13" s="153">
        <v>0</v>
      </c>
      <c r="H13" s="153">
        <f t="shared" si="0"/>
        <v>518280.27</v>
      </c>
      <c r="I13" s="153">
        <v>400000</v>
      </c>
      <c r="J13" s="154">
        <v>118280.27</v>
      </c>
      <c r="K13" s="24"/>
    </row>
    <row r="14" spans="1:11" ht="15.75" customHeight="1">
      <c r="A14" s="157" t="s">
        <v>147</v>
      </c>
      <c r="B14" s="158">
        <v>201020.92</v>
      </c>
      <c r="C14" s="159">
        <v>0</v>
      </c>
      <c r="D14" s="153">
        <v>0</v>
      </c>
      <c r="E14" s="159">
        <v>0</v>
      </c>
      <c r="F14" s="159">
        <v>461611.97</v>
      </c>
      <c r="G14" s="159">
        <v>0</v>
      </c>
      <c r="H14" s="153">
        <f t="shared" si="0"/>
        <v>260591.05</v>
      </c>
      <c r="I14" s="159">
        <v>0</v>
      </c>
      <c r="J14" s="154">
        <v>260591.05</v>
      </c>
      <c r="K14" s="24"/>
    </row>
    <row r="15" spans="1:11" ht="15.75" customHeight="1">
      <c r="A15" s="151" t="s">
        <v>148</v>
      </c>
      <c r="B15" s="160">
        <v>0</v>
      </c>
      <c r="C15" s="156">
        <v>0</v>
      </c>
      <c r="D15" s="153">
        <v>0</v>
      </c>
      <c r="E15" s="156">
        <v>0</v>
      </c>
      <c r="F15" s="153">
        <v>134180</v>
      </c>
      <c r="G15" s="153">
        <v>0</v>
      </c>
      <c r="H15" s="153">
        <f t="shared" si="0"/>
        <v>134180</v>
      </c>
      <c r="I15" s="153">
        <v>107300</v>
      </c>
      <c r="J15" s="154">
        <v>26880</v>
      </c>
      <c r="K15" s="24"/>
    </row>
    <row r="16" spans="1:11" ht="15.75" customHeight="1">
      <c r="A16" s="157" t="s">
        <v>149</v>
      </c>
      <c r="B16" s="152">
        <v>1489702.68</v>
      </c>
      <c r="C16" s="153">
        <v>0</v>
      </c>
      <c r="D16" s="153">
        <v>0</v>
      </c>
      <c r="E16" s="156">
        <v>0</v>
      </c>
      <c r="F16" s="156">
        <v>2431404.1</v>
      </c>
      <c r="G16" s="156">
        <v>0</v>
      </c>
      <c r="H16" s="153">
        <f t="shared" si="0"/>
        <v>941701.4199999999</v>
      </c>
      <c r="I16" s="153">
        <v>500000</v>
      </c>
      <c r="J16" s="154">
        <v>441701.42</v>
      </c>
      <c r="K16" s="24"/>
    </row>
    <row r="17" spans="1:11" ht="15.75" customHeight="1">
      <c r="A17" s="161" t="s">
        <v>150</v>
      </c>
      <c r="B17" s="152">
        <v>38335.13</v>
      </c>
      <c r="C17" s="153">
        <v>0</v>
      </c>
      <c r="D17" s="156">
        <v>0</v>
      </c>
      <c r="E17" s="156">
        <v>0</v>
      </c>
      <c r="F17" s="156">
        <v>307466.5</v>
      </c>
      <c r="G17" s="156">
        <v>0</v>
      </c>
      <c r="H17" s="153">
        <v>307466.5</v>
      </c>
      <c r="I17" s="153">
        <v>245973</v>
      </c>
      <c r="J17" s="154">
        <v>61493.5</v>
      </c>
      <c r="K17" s="24"/>
    </row>
    <row r="18" spans="1:11" ht="15.75" customHeight="1">
      <c r="A18" s="157" t="s">
        <v>151</v>
      </c>
      <c r="B18" s="152">
        <v>0</v>
      </c>
      <c r="C18" s="153">
        <v>0</v>
      </c>
      <c r="D18" s="156">
        <v>0</v>
      </c>
      <c r="E18" s="156">
        <v>0</v>
      </c>
      <c r="F18" s="156">
        <v>57937</v>
      </c>
      <c r="G18" s="156">
        <v>0</v>
      </c>
      <c r="H18" s="153">
        <f aca="true" t="shared" si="1" ref="H18:H29">SUM(I18:J18)</f>
        <v>57937</v>
      </c>
      <c r="I18" s="153">
        <v>46000</v>
      </c>
      <c r="J18" s="154">
        <v>11937</v>
      </c>
      <c r="K18" s="24"/>
    </row>
    <row r="19" spans="1:11" ht="15.75" customHeight="1">
      <c r="A19" s="161" t="s">
        <v>152</v>
      </c>
      <c r="B19" s="152">
        <v>0</v>
      </c>
      <c r="C19" s="153">
        <v>0</v>
      </c>
      <c r="D19" s="156">
        <v>0</v>
      </c>
      <c r="E19" s="156">
        <v>0</v>
      </c>
      <c r="F19" s="156">
        <v>376224</v>
      </c>
      <c r="G19" s="156">
        <v>0</v>
      </c>
      <c r="H19" s="153">
        <f t="shared" si="1"/>
        <v>376224</v>
      </c>
      <c r="I19" s="153">
        <v>11100</v>
      </c>
      <c r="J19" s="154">
        <v>365124</v>
      </c>
      <c r="K19" s="24"/>
    </row>
    <row r="20" spans="1:11" ht="15.75" customHeight="1">
      <c r="A20" s="161" t="s">
        <v>153</v>
      </c>
      <c r="B20" s="152">
        <v>0</v>
      </c>
      <c r="C20" s="153">
        <v>0</v>
      </c>
      <c r="D20" s="156">
        <v>0</v>
      </c>
      <c r="E20" s="156">
        <v>0</v>
      </c>
      <c r="F20" s="156">
        <v>331963.1</v>
      </c>
      <c r="G20" s="156">
        <v>0</v>
      </c>
      <c r="H20" s="153">
        <f t="shared" si="1"/>
        <v>331963.1</v>
      </c>
      <c r="I20" s="153">
        <v>150000</v>
      </c>
      <c r="J20" s="154">
        <v>181963.1</v>
      </c>
      <c r="K20" s="24"/>
    </row>
    <row r="21" spans="1:11" ht="15.75" customHeight="1">
      <c r="A21" s="161" t="s">
        <v>154</v>
      </c>
      <c r="B21" s="152">
        <v>0</v>
      </c>
      <c r="C21" s="153">
        <v>0</v>
      </c>
      <c r="D21" s="156">
        <v>0</v>
      </c>
      <c r="E21" s="156">
        <v>0</v>
      </c>
      <c r="F21" s="156">
        <v>61666.98</v>
      </c>
      <c r="G21" s="156">
        <v>0</v>
      </c>
      <c r="H21" s="153">
        <f t="shared" si="1"/>
        <v>61666.979999999996</v>
      </c>
      <c r="I21" s="153">
        <v>49333</v>
      </c>
      <c r="J21" s="154">
        <v>12333.98</v>
      </c>
      <c r="K21" s="24"/>
    </row>
    <row r="22" spans="1:11" ht="15.75" customHeight="1">
      <c r="A22" s="161" t="s">
        <v>155</v>
      </c>
      <c r="B22" s="152">
        <v>0</v>
      </c>
      <c r="C22" s="153">
        <v>0</v>
      </c>
      <c r="D22" s="156">
        <v>0</v>
      </c>
      <c r="E22" s="156">
        <v>0</v>
      </c>
      <c r="F22" s="156">
        <v>182461</v>
      </c>
      <c r="G22" s="156">
        <v>0</v>
      </c>
      <c r="H22" s="153">
        <f t="shared" si="1"/>
        <v>182461</v>
      </c>
      <c r="I22" s="153">
        <v>145000</v>
      </c>
      <c r="J22" s="154">
        <v>37461</v>
      </c>
      <c r="K22" s="24"/>
    </row>
    <row r="23" spans="1:11" ht="15.75" customHeight="1">
      <c r="A23" s="161" t="s">
        <v>156</v>
      </c>
      <c r="B23" s="152">
        <v>296767.85</v>
      </c>
      <c r="C23" s="153">
        <v>0</v>
      </c>
      <c r="D23" s="156">
        <v>0</v>
      </c>
      <c r="E23" s="156">
        <v>0</v>
      </c>
      <c r="F23" s="156">
        <v>1362787.16</v>
      </c>
      <c r="G23" s="156">
        <v>0</v>
      </c>
      <c r="H23" s="153">
        <f t="shared" si="1"/>
        <v>1066019.31</v>
      </c>
      <c r="I23" s="153">
        <v>200000</v>
      </c>
      <c r="J23" s="154">
        <v>866019.31</v>
      </c>
      <c r="K23" s="24"/>
    </row>
    <row r="24" spans="1:11" ht="15.75" customHeight="1">
      <c r="A24" s="161" t="s">
        <v>157</v>
      </c>
      <c r="B24" s="152">
        <v>7567113.05</v>
      </c>
      <c r="C24" s="153">
        <v>0</v>
      </c>
      <c r="D24" s="156">
        <v>0</v>
      </c>
      <c r="E24" s="156">
        <v>0</v>
      </c>
      <c r="F24" s="156">
        <v>9529211.18</v>
      </c>
      <c r="G24" s="156">
        <v>0</v>
      </c>
      <c r="H24" s="153">
        <f t="shared" si="1"/>
        <v>2198211.18</v>
      </c>
      <c r="I24" s="153">
        <v>1318926</v>
      </c>
      <c r="J24" s="154">
        <v>879285.18</v>
      </c>
      <c r="K24" s="24"/>
    </row>
    <row r="25" spans="1:11" ht="15.75" customHeight="1">
      <c r="A25" s="161" t="s">
        <v>158</v>
      </c>
      <c r="B25" s="152">
        <v>151837.01</v>
      </c>
      <c r="C25" s="153">
        <v>0</v>
      </c>
      <c r="D25" s="156">
        <v>0</v>
      </c>
      <c r="E25" s="156">
        <v>0</v>
      </c>
      <c r="F25" s="156">
        <v>1708885.7</v>
      </c>
      <c r="G25" s="156">
        <v>0</v>
      </c>
      <c r="H25" s="153">
        <f t="shared" si="1"/>
        <v>1557048.69</v>
      </c>
      <c r="I25" s="153">
        <v>1000000</v>
      </c>
      <c r="J25" s="154">
        <v>557048.69</v>
      </c>
      <c r="K25" s="24"/>
    </row>
    <row r="26" spans="1:11" ht="15.75" customHeight="1">
      <c r="A26" s="161" t="s">
        <v>159</v>
      </c>
      <c r="B26" s="152">
        <v>1261.33</v>
      </c>
      <c r="C26" s="153">
        <v>0</v>
      </c>
      <c r="D26" s="156">
        <v>0</v>
      </c>
      <c r="E26" s="156">
        <v>0</v>
      </c>
      <c r="F26" s="156">
        <v>196616.38</v>
      </c>
      <c r="G26" s="156">
        <v>0</v>
      </c>
      <c r="H26" s="153">
        <f t="shared" si="1"/>
        <v>195355.05</v>
      </c>
      <c r="I26" s="153">
        <v>100000</v>
      </c>
      <c r="J26" s="154">
        <v>95355.05</v>
      </c>
      <c r="K26" s="24"/>
    </row>
    <row r="27" spans="1:11" ht="15.75" customHeight="1">
      <c r="A27" s="161" t="s">
        <v>160</v>
      </c>
      <c r="B27" s="152">
        <v>248611.16</v>
      </c>
      <c r="C27" s="153">
        <v>0</v>
      </c>
      <c r="D27" s="156">
        <v>0</v>
      </c>
      <c r="E27" s="156">
        <v>0</v>
      </c>
      <c r="F27" s="156">
        <v>1193542.67</v>
      </c>
      <c r="G27" s="156">
        <v>0</v>
      </c>
      <c r="H27" s="153">
        <f t="shared" si="1"/>
        <v>944931.51</v>
      </c>
      <c r="I27" s="153">
        <v>400000</v>
      </c>
      <c r="J27" s="154">
        <v>544931.51</v>
      </c>
      <c r="K27" s="24"/>
    </row>
    <row r="28" spans="1:11" ht="15.75" customHeight="1">
      <c r="A28" s="161" t="s">
        <v>161</v>
      </c>
      <c r="B28" s="152">
        <v>366009.03</v>
      </c>
      <c r="C28" s="153">
        <v>0</v>
      </c>
      <c r="D28" s="156">
        <v>0</v>
      </c>
      <c r="E28" s="156">
        <v>0</v>
      </c>
      <c r="F28" s="156">
        <v>474514.06</v>
      </c>
      <c r="G28" s="156">
        <v>0</v>
      </c>
      <c r="H28" s="153">
        <f t="shared" si="1"/>
        <v>108505.03</v>
      </c>
      <c r="I28" s="153">
        <v>86000</v>
      </c>
      <c r="J28" s="154">
        <v>22505.03</v>
      </c>
      <c r="K28" s="24"/>
    </row>
    <row r="29" spans="1:11" ht="15.75" customHeight="1" thickBot="1">
      <c r="A29" s="162" t="s">
        <v>162</v>
      </c>
      <c r="B29" s="163">
        <v>0</v>
      </c>
      <c r="C29" s="164">
        <v>0</v>
      </c>
      <c r="D29" s="165">
        <v>0</v>
      </c>
      <c r="E29" s="165">
        <v>0</v>
      </c>
      <c r="F29" s="165">
        <v>598569.51</v>
      </c>
      <c r="G29" s="165">
        <v>0</v>
      </c>
      <c r="H29" s="164">
        <f t="shared" si="1"/>
        <v>598569.51</v>
      </c>
      <c r="I29" s="164">
        <v>450000</v>
      </c>
      <c r="J29" s="166">
        <v>148569.51</v>
      </c>
      <c r="K29" s="24"/>
    </row>
    <row r="30" spans="1:11" ht="15.75" customHeight="1" thickTop="1">
      <c r="A30" s="167"/>
      <c r="B30" s="168"/>
      <c r="C30" s="168"/>
      <c r="D30" s="169"/>
      <c r="E30" s="169"/>
      <c r="F30" s="169"/>
      <c r="G30" s="169"/>
      <c r="H30" s="168"/>
      <c r="I30" s="168"/>
      <c r="J30" s="168"/>
      <c r="K30" s="24"/>
    </row>
    <row r="31" spans="1:11" ht="15.75" customHeight="1" thickBot="1">
      <c r="A31" s="64"/>
      <c r="B31" s="64"/>
      <c r="C31" s="64"/>
      <c r="D31" s="135"/>
      <c r="J31" s="64" t="s">
        <v>74</v>
      </c>
      <c r="K31" s="24"/>
    </row>
    <row r="32" spans="1:11" ht="15.75" customHeight="1" thickBot="1" thickTop="1">
      <c r="A32" s="136" t="s">
        <v>2</v>
      </c>
      <c r="B32" s="587" t="s">
        <v>49</v>
      </c>
      <c r="C32" s="588"/>
      <c r="D32" s="589"/>
      <c r="E32" s="590" t="s">
        <v>133</v>
      </c>
      <c r="F32" s="585"/>
      <c r="G32" s="586"/>
      <c r="H32" s="138" t="s">
        <v>50</v>
      </c>
      <c r="I32" s="137" t="s">
        <v>51</v>
      </c>
      <c r="J32" s="139"/>
      <c r="K32" s="24"/>
    </row>
    <row r="33" spans="1:11" ht="15.75" customHeight="1" thickTop="1">
      <c r="A33" s="140"/>
      <c r="B33" s="141" t="s">
        <v>52</v>
      </c>
      <c r="C33" s="142" t="s">
        <v>53</v>
      </c>
      <c r="D33" s="143" t="s">
        <v>134</v>
      </c>
      <c r="E33" s="142" t="s">
        <v>52</v>
      </c>
      <c r="F33" s="142" t="s">
        <v>135</v>
      </c>
      <c r="G33" s="142" t="s">
        <v>136</v>
      </c>
      <c r="H33" s="142" t="s">
        <v>54</v>
      </c>
      <c r="I33" s="142" t="s">
        <v>12</v>
      </c>
      <c r="J33" s="142" t="s">
        <v>137</v>
      </c>
      <c r="K33" s="24"/>
    </row>
    <row r="34" spans="1:11" ht="15.75" customHeight="1">
      <c r="A34" s="140"/>
      <c r="B34" s="141"/>
      <c r="C34" s="142" t="s">
        <v>138</v>
      </c>
      <c r="D34" s="143" t="s">
        <v>139</v>
      </c>
      <c r="E34" s="142"/>
      <c r="F34" s="142" t="s">
        <v>10</v>
      </c>
      <c r="G34" s="144" t="s">
        <v>140</v>
      </c>
      <c r="H34" s="142" t="s">
        <v>55</v>
      </c>
      <c r="I34" s="145" t="s">
        <v>17</v>
      </c>
      <c r="J34" s="145" t="s">
        <v>18</v>
      </c>
      <c r="K34" s="24"/>
    </row>
    <row r="35" spans="1:11" ht="15.75" customHeight="1" thickBot="1">
      <c r="A35" s="146"/>
      <c r="B35" s="147"/>
      <c r="C35" s="148" t="s">
        <v>56</v>
      </c>
      <c r="D35" s="76" t="s">
        <v>141</v>
      </c>
      <c r="E35" s="149"/>
      <c r="F35" s="148"/>
      <c r="G35" s="150">
        <v>2009</v>
      </c>
      <c r="H35" s="148"/>
      <c r="I35" s="149"/>
      <c r="J35" s="149"/>
      <c r="K35" s="24"/>
    </row>
    <row r="36" spans="1:11" ht="15.75" customHeight="1" thickTop="1">
      <c r="A36" s="161" t="s">
        <v>163</v>
      </c>
      <c r="B36" s="152">
        <v>0</v>
      </c>
      <c r="C36" s="153">
        <v>0</v>
      </c>
      <c r="D36" s="156">
        <v>0</v>
      </c>
      <c r="E36" s="156">
        <v>0</v>
      </c>
      <c r="F36" s="156">
        <v>84522.84</v>
      </c>
      <c r="G36" s="156">
        <v>0</v>
      </c>
      <c r="H36" s="153">
        <f>SUM(I36:J36)</f>
        <v>84522.84</v>
      </c>
      <c r="I36" s="153">
        <v>0</v>
      </c>
      <c r="J36" s="154">
        <v>84522.84</v>
      </c>
      <c r="K36" s="24"/>
    </row>
    <row r="37" spans="1:11" ht="15.75" customHeight="1">
      <c r="A37" s="161" t="s">
        <v>164</v>
      </c>
      <c r="B37" s="152">
        <v>1296.74</v>
      </c>
      <c r="C37" s="153">
        <v>0</v>
      </c>
      <c r="D37" s="156">
        <v>0</v>
      </c>
      <c r="E37" s="156">
        <v>0</v>
      </c>
      <c r="F37" s="156">
        <v>304502.26</v>
      </c>
      <c r="G37" s="156">
        <v>0</v>
      </c>
      <c r="H37" s="153">
        <v>303205.52</v>
      </c>
      <c r="I37" s="153">
        <v>210000</v>
      </c>
      <c r="J37" s="154">
        <v>93205.52</v>
      </c>
      <c r="K37" s="24"/>
    </row>
    <row r="38" spans="1:11" ht="15.75" customHeight="1">
      <c r="A38" s="161" t="s">
        <v>165</v>
      </c>
      <c r="B38" s="152">
        <v>2705.16</v>
      </c>
      <c r="C38" s="153">
        <v>0</v>
      </c>
      <c r="D38" s="156">
        <v>0</v>
      </c>
      <c r="E38" s="156">
        <v>0</v>
      </c>
      <c r="F38" s="156">
        <v>296030.3</v>
      </c>
      <c r="G38" s="156">
        <v>0</v>
      </c>
      <c r="H38" s="153">
        <f aca="true" t="shared" si="2" ref="H38:H54">SUM(I38:J38)</f>
        <v>293325.14</v>
      </c>
      <c r="I38" s="153">
        <v>234000</v>
      </c>
      <c r="J38" s="154">
        <v>59325.14</v>
      </c>
      <c r="K38" s="24"/>
    </row>
    <row r="39" spans="1:11" ht="15.75" customHeight="1">
      <c r="A39" s="161" t="s">
        <v>166</v>
      </c>
      <c r="B39" s="152">
        <v>0</v>
      </c>
      <c r="C39" s="153">
        <v>0</v>
      </c>
      <c r="D39" s="156">
        <v>0</v>
      </c>
      <c r="E39" s="156">
        <v>0</v>
      </c>
      <c r="F39" s="156">
        <v>51995.76</v>
      </c>
      <c r="G39" s="156">
        <v>0</v>
      </c>
      <c r="H39" s="153">
        <f t="shared" si="2"/>
        <v>51995.76</v>
      </c>
      <c r="I39" s="153">
        <v>0</v>
      </c>
      <c r="J39" s="154">
        <v>51995.76</v>
      </c>
      <c r="K39" s="24"/>
    </row>
    <row r="40" spans="1:11" ht="15.75" customHeight="1">
      <c r="A40" s="161" t="s">
        <v>167</v>
      </c>
      <c r="B40" s="152">
        <v>0</v>
      </c>
      <c r="C40" s="153">
        <v>0</v>
      </c>
      <c r="D40" s="156">
        <v>0</v>
      </c>
      <c r="E40" s="156">
        <v>0</v>
      </c>
      <c r="F40" s="156">
        <v>71924</v>
      </c>
      <c r="G40" s="156">
        <v>0</v>
      </c>
      <c r="H40" s="153">
        <f t="shared" si="2"/>
        <v>71924</v>
      </c>
      <c r="I40" s="153">
        <v>25000</v>
      </c>
      <c r="J40" s="154">
        <v>46924</v>
      </c>
      <c r="K40" s="24"/>
    </row>
    <row r="41" spans="1:11" ht="15.75" customHeight="1">
      <c r="A41" s="161" t="s">
        <v>168</v>
      </c>
      <c r="B41" s="152">
        <v>0</v>
      </c>
      <c r="C41" s="153">
        <v>0</v>
      </c>
      <c r="D41" s="156">
        <v>0</v>
      </c>
      <c r="E41" s="156">
        <v>0</v>
      </c>
      <c r="F41" s="156">
        <v>16734.6</v>
      </c>
      <c r="G41" s="156">
        <v>0</v>
      </c>
      <c r="H41" s="153">
        <f t="shared" si="2"/>
        <v>16734.6</v>
      </c>
      <c r="I41" s="153">
        <v>13300</v>
      </c>
      <c r="J41" s="154">
        <v>3434.6</v>
      </c>
      <c r="K41" s="24"/>
    </row>
    <row r="42" spans="1:11" ht="15.75" customHeight="1">
      <c r="A42" s="161" t="s">
        <v>169</v>
      </c>
      <c r="B42" s="152">
        <v>0</v>
      </c>
      <c r="C42" s="153">
        <v>0</v>
      </c>
      <c r="D42" s="156">
        <v>0</v>
      </c>
      <c r="E42" s="156">
        <v>0</v>
      </c>
      <c r="F42" s="156">
        <v>0</v>
      </c>
      <c r="G42" s="156">
        <v>0</v>
      </c>
      <c r="H42" s="153">
        <f t="shared" si="2"/>
        <v>0</v>
      </c>
      <c r="I42" s="153">
        <v>0</v>
      </c>
      <c r="J42" s="154">
        <v>0</v>
      </c>
      <c r="K42" s="24"/>
    </row>
    <row r="43" spans="1:11" ht="15.75" customHeight="1">
      <c r="A43" s="161" t="s">
        <v>170</v>
      </c>
      <c r="B43" s="152">
        <v>0</v>
      </c>
      <c r="C43" s="153">
        <v>0</v>
      </c>
      <c r="D43" s="156">
        <v>0</v>
      </c>
      <c r="E43" s="156">
        <v>0</v>
      </c>
      <c r="F43" s="156">
        <v>17150</v>
      </c>
      <c r="G43" s="156">
        <v>0</v>
      </c>
      <c r="H43" s="153">
        <f t="shared" si="2"/>
        <v>17150</v>
      </c>
      <c r="I43" s="153">
        <v>4288</v>
      </c>
      <c r="J43" s="154">
        <v>12862</v>
      </c>
      <c r="K43" s="24"/>
    </row>
    <row r="44" spans="1:11" ht="15.75" customHeight="1">
      <c r="A44" s="161" t="s">
        <v>171</v>
      </c>
      <c r="B44" s="152">
        <v>0</v>
      </c>
      <c r="C44" s="153">
        <v>0</v>
      </c>
      <c r="D44" s="156">
        <v>0</v>
      </c>
      <c r="E44" s="156">
        <v>0</v>
      </c>
      <c r="F44" s="156">
        <v>32997.94</v>
      </c>
      <c r="G44" s="156">
        <v>0</v>
      </c>
      <c r="H44" s="153">
        <f t="shared" si="2"/>
        <v>32997.94</v>
      </c>
      <c r="I44" s="153">
        <v>26000</v>
      </c>
      <c r="J44" s="154">
        <v>6997.94</v>
      </c>
      <c r="K44" s="24"/>
    </row>
    <row r="45" spans="1:11" ht="15.75" customHeight="1">
      <c r="A45" s="161" t="s">
        <v>172</v>
      </c>
      <c r="B45" s="152">
        <v>0</v>
      </c>
      <c r="C45" s="153">
        <v>0</v>
      </c>
      <c r="D45" s="156">
        <v>0</v>
      </c>
      <c r="E45" s="156">
        <v>0</v>
      </c>
      <c r="F45" s="156">
        <v>140225.99</v>
      </c>
      <c r="G45" s="156">
        <v>0</v>
      </c>
      <c r="H45" s="153">
        <f t="shared" si="2"/>
        <v>140225.99</v>
      </c>
      <c r="I45" s="153">
        <v>112000</v>
      </c>
      <c r="J45" s="154">
        <v>28225.99</v>
      </c>
      <c r="K45" s="24"/>
    </row>
    <row r="46" spans="1:10" ht="15.75" customHeight="1">
      <c r="A46" s="161" t="s">
        <v>173</v>
      </c>
      <c r="B46" s="152">
        <v>0</v>
      </c>
      <c r="C46" s="153">
        <v>0</v>
      </c>
      <c r="D46" s="156">
        <v>0</v>
      </c>
      <c r="E46" s="156">
        <v>0</v>
      </c>
      <c r="F46" s="156">
        <v>741309.01</v>
      </c>
      <c r="G46" s="156">
        <v>0</v>
      </c>
      <c r="H46" s="153">
        <f t="shared" si="2"/>
        <v>741309.01</v>
      </c>
      <c r="I46" s="153">
        <v>593047</v>
      </c>
      <c r="J46" s="154">
        <v>148262.01</v>
      </c>
    </row>
    <row r="47" spans="1:10" ht="15.75" customHeight="1">
      <c r="A47" s="161" t="s">
        <v>174</v>
      </c>
      <c r="B47" s="152">
        <v>0</v>
      </c>
      <c r="C47" s="153">
        <v>0</v>
      </c>
      <c r="D47" s="156">
        <v>0</v>
      </c>
      <c r="E47" s="156">
        <v>0</v>
      </c>
      <c r="F47" s="156">
        <v>72491.83</v>
      </c>
      <c r="G47" s="156">
        <v>0</v>
      </c>
      <c r="H47" s="153">
        <f t="shared" si="2"/>
        <v>72491.83</v>
      </c>
      <c r="I47" s="153">
        <v>50000</v>
      </c>
      <c r="J47" s="154">
        <v>22491.83</v>
      </c>
    </row>
    <row r="48" spans="1:10" ht="15.75" customHeight="1">
      <c r="A48" s="161" t="s">
        <v>175</v>
      </c>
      <c r="B48" s="152">
        <v>0</v>
      </c>
      <c r="C48" s="153">
        <v>754758.8</v>
      </c>
      <c r="D48" s="156">
        <v>0</v>
      </c>
      <c r="E48" s="156">
        <v>0</v>
      </c>
      <c r="F48" s="156">
        <v>46432</v>
      </c>
      <c r="G48" s="156">
        <v>0</v>
      </c>
      <c r="H48" s="153">
        <f t="shared" si="2"/>
        <v>801190.8</v>
      </c>
      <c r="I48" s="153">
        <v>0</v>
      </c>
      <c r="J48" s="154">
        <v>801190.8</v>
      </c>
    </row>
    <row r="49" spans="1:10" ht="15.75" customHeight="1">
      <c r="A49" s="161" t="s">
        <v>176</v>
      </c>
      <c r="B49" s="152">
        <v>0</v>
      </c>
      <c r="C49" s="153">
        <v>0</v>
      </c>
      <c r="D49" s="153">
        <v>0</v>
      </c>
      <c r="E49" s="156">
        <v>0</v>
      </c>
      <c r="F49" s="156">
        <v>4269</v>
      </c>
      <c r="G49" s="156">
        <v>0</v>
      </c>
      <c r="H49" s="153">
        <f t="shared" si="2"/>
        <v>4269</v>
      </c>
      <c r="I49" s="153">
        <v>3000</v>
      </c>
      <c r="J49" s="154">
        <v>1269</v>
      </c>
    </row>
    <row r="50" spans="1:10" ht="15.75" customHeight="1">
      <c r="A50" s="161" t="s">
        <v>177</v>
      </c>
      <c r="B50" s="152">
        <v>72441.8</v>
      </c>
      <c r="C50" s="153">
        <v>0</v>
      </c>
      <c r="D50" s="156">
        <v>0</v>
      </c>
      <c r="E50" s="156">
        <v>0</v>
      </c>
      <c r="F50" s="156">
        <v>137157</v>
      </c>
      <c r="G50" s="156">
        <v>0</v>
      </c>
      <c r="H50" s="153">
        <f t="shared" si="2"/>
        <v>64715.2</v>
      </c>
      <c r="I50" s="153">
        <v>51772</v>
      </c>
      <c r="J50" s="154">
        <v>12943.2</v>
      </c>
    </row>
    <row r="51" spans="1:10" ht="15.75" customHeight="1">
      <c r="A51" s="161" t="s">
        <v>178</v>
      </c>
      <c r="B51" s="152">
        <v>0</v>
      </c>
      <c r="C51" s="153">
        <v>0</v>
      </c>
      <c r="D51" s="156">
        <v>0</v>
      </c>
      <c r="E51" s="156">
        <v>0</v>
      </c>
      <c r="F51" s="156">
        <v>1853.03</v>
      </c>
      <c r="G51" s="156">
        <v>0</v>
      </c>
      <c r="H51" s="153">
        <f t="shared" si="2"/>
        <v>1853.03</v>
      </c>
      <c r="I51" s="153">
        <v>1000</v>
      </c>
      <c r="J51" s="154">
        <v>853.03</v>
      </c>
    </row>
    <row r="52" spans="1:10" ht="15.75" customHeight="1">
      <c r="A52" s="161" t="s">
        <v>179</v>
      </c>
      <c r="B52" s="152">
        <v>0</v>
      </c>
      <c r="C52" s="153">
        <v>0</v>
      </c>
      <c r="D52" s="156">
        <v>0</v>
      </c>
      <c r="E52" s="156">
        <v>0</v>
      </c>
      <c r="F52" s="156">
        <v>202252</v>
      </c>
      <c r="G52" s="156">
        <v>0</v>
      </c>
      <c r="H52" s="153">
        <f t="shared" si="2"/>
        <v>202252</v>
      </c>
      <c r="I52" s="153">
        <v>75000</v>
      </c>
      <c r="J52" s="154">
        <v>127252</v>
      </c>
    </row>
    <row r="53" spans="1:10" ht="15.75" customHeight="1">
      <c r="A53" s="161" t="s">
        <v>180</v>
      </c>
      <c r="B53" s="152">
        <v>0</v>
      </c>
      <c r="C53" s="153">
        <v>0</v>
      </c>
      <c r="D53" s="156">
        <v>0</v>
      </c>
      <c r="E53" s="156">
        <v>0</v>
      </c>
      <c r="F53" s="156">
        <v>88851.15</v>
      </c>
      <c r="G53" s="156">
        <v>0</v>
      </c>
      <c r="H53" s="153">
        <f t="shared" si="2"/>
        <v>88851.15</v>
      </c>
      <c r="I53" s="153">
        <v>50000</v>
      </c>
      <c r="J53" s="154">
        <v>38851.15</v>
      </c>
    </row>
    <row r="54" spans="1:10" ht="15.75" customHeight="1">
      <c r="A54" s="161" t="s">
        <v>181</v>
      </c>
      <c r="B54" s="152">
        <v>0</v>
      </c>
      <c r="C54" s="153">
        <v>0</v>
      </c>
      <c r="D54" s="156">
        <v>0</v>
      </c>
      <c r="E54" s="156">
        <v>0</v>
      </c>
      <c r="F54" s="156">
        <v>429295.26</v>
      </c>
      <c r="G54" s="156">
        <v>0</v>
      </c>
      <c r="H54" s="153">
        <f t="shared" si="2"/>
        <v>429295.26</v>
      </c>
      <c r="I54" s="153">
        <v>340000</v>
      </c>
      <c r="J54" s="154">
        <v>89295.26</v>
      </c>
    </row>
    <row r="55" spans="1:10" ht="15.75" customHeight="1">
      <c r="A55" s="170" t="s">
        <v>182</v>
      </c>
      <c r="B55" s="152">
        <v>0</v>
      </c>
      <c r="C55" s="153">
        <v>0</v>
      </c>
      <c r="D55" s="171">
        <v>17676.81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4">
        <v>0</v>
      </c>
    </row>
    <row r="56" spans="1:10" ht="15.75" customHeight="1">
      <c r="A56" s="157" t="s">
        <v>183</v>
      </c>
      <c r="B56" s="152">
        <v>240596.61</v>
      </c>
      <c r="C56" s="153">
        <v>0</v>
      </c>
      <c r="D56" s="172">
        <v>0</v>
      </c>
      <c r="E56" s="153">
        <v>0</v>
      </c>
      <c r="F56" s="153">
        <v>185073.44</v>
      </c>
      <c r="G56" s="153">
        <v>0</v>
      </c>
      <c r="H56" s="153">
        <v>185073.44</v>
      </c>
      <c r="I56" s="153">
        <v>147900</v>
      </c>
      <c r="J56" s="154">
        <v>37173.44</v>
      </c>
    </row>
    <row r="57" spans="1:10" ht="15.75" customHeight="1">
      <c r="A57" s="157" t="s">
        <v>184</v>
      </c>
      <c r="B57" s="152">
        <v>0</v>
      </c>
      <c r="C57" s="156">
        <v>0</v>
      </c>
      <c r="D57" s="173">
        <v>9298.51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4">
        <v>0</v>
      </c>
    </row>
    <row r="58" spans="1:10" ht="15.75" customHeight="1">
      <c r="A58" s="157" t="s">
        <v>185</v>
      </c>
      <c r="B58" s="152">
        <v>0</v>
      </c>
      <c r="C58" s="153">
        <v>0</v>
      </c>
      <c r="D58" s="173">
        <v>0</v>
      </c>
      <c r="E58" s="153">
        <v>0</v>
      </c>
      <c r="F58" s="153">
        <v>14532</v>
      </c>
      <c r="G58" s="153">
        <v>0</v>
      </c>
      <c r="H58" s="153">
        <v>14532</v>
      </c>
      <c r="I58" s="153">
        <v>4000</v>
      </c>
      <c r="J58" s="154">
        <v>10532</v>
      </c>
    </row>
    <row r="59" spans="1:10" ht="15.75" customHeight="1">
      <c r="A59" s="174" t="s">
        <v>186</v>
      </c>
      <c r="B59" s="158">
        <v>9268.29</v>
      </c>
      <c r="C59" s="159">
        <v>0</v>
      </c>
      <c r="D59" s="173">
        <v>0</v>
      </c>
      <c r="E59" s="159">
        <v>0</v>
      </c>
      <c r="F59" s="159">
        <v>53698</v>
      </c>
      <c r="G59" s="159">
        <v>0</v>
      </c>
      <c r="H59" s="153">
        <v>44429.71</v>
      </c>
      <c r="I59" s="159">
        <v>20000</v>
      </c>
      <c r="J59" s="154">
        <v>24429.71</v>
      </c>
    </row>
    <row r="60" spans="1:10" ht="15.75" customHeight="1" thickBot="1">
      <c r="A60" s="175" t="s">
        <v>187</v>
      </c>
      <c r="B60" s="176">
        <v>0</v>
      </c>
      <c r="C60" s="165">
        <v>0</v>
      </c>
      <c r="D60" s="177">
        <v>0</v>
      </c>
      <c r="E60" s="165">
        <v>0</v>
      </c>
      <c r="F60" s="164">
        <v>11328</v>
      </c>
      <c r="G60" s="164">
        <v>0</v>
      </c>
      <c r="H60" s="164">
        <v>11328</v>
      </c>
      <c r="I60" s="164">
        <v>6000</v>
      </c>
      <c r="J60" s="166">
        <v>5328</v>
      </c>
    </row>
    <row r="61" spans="1:10" ht="15.75" customHeight="1" thickTop="1">
      <c r="A61" s="178"/>
      <c r="B61" s="179"/>
      <c r="C61" s="169"/>
      <c r="D61" s="180"/>
      <c r="E61" s="169"/>
      <c r="F61" s="168"/>
      <c r="G61" s="168"/>
      <c r="H61" s="168"/>
      <c r="I61" s="168"/>
      <c r="J61" s="168"/>
    </row>
    <row r="62" spans="1:10" ht="15.75" customHeight="1" thickBot="1">
      <c r="A62" s="64"/>
      <c r="B62" s="64"/>
      <c r="C62" s="64"/>
      <c r="D62" s="135"/>
      <c r="J62" s="64" t="s">
        <v>74</v>
      </c>
    </row>
    <row r="63" spans="1:10" ht="15.75" customHeight="1" thickBot="1" thickTop="1">
      <c r="A63" s="136" t="s">
        <v>2</v>
      </c>
      <c r="B63" s="587" t="s">
        <v>49</v>
      </c>
      <c r="C63" s="588"/>
      <c r="D63" s="589"/>
      <c r="E63" s="590" t="s">
        <v>133</v>
      </c>
      <c r="F63" s="585"/>
      <c r="G63" s="586"/>
      <c r="H63" s="138" t="s">
        <v>50</v>
      </c>
      <c r="I63" s="137" t="s">
        <v>51</v>
      </c>
      <c r="J63" s="139"/>
    </row>
    <row r="64" spans="1:10" ht="15.75" customHeight="1" thickTop="1">
      <c r="A64" s="140"/>
      <c r="B64" s="141" t="s">
        <v>52</v>
      </c>
      <c r="C64" s="142" t="s">
        <v>53</v>
      </c>
      <c r="D64" s="143" t="s">
        <v>134</v>
      </c>
      <c r="E64" s="142" t="s">
        <v>52</v>
      </c>
      <c r="F64" s="142" t="s">
        <v>135</v>
      </c>
      <c r="G64" s="142" t="s">
        <v>136</v>
      </c>
      <c r="H64" s="142" t="s">
        <v>54</v>
      </c>
      <c r="I64" s="142" t="s">
        <v>12</v>
      </c>
      <c r="J64" s="142" t="s">
        <v>137</v>
      </c>
    </row>
    <row r="65" spans="1:10" ht="15.75" customHeight="1">
      <c r="A65" s="140"/>
      <c r="B65" s="141"/>
      <c r="C65" s="142" t="s">
        <v>138</v>
      </c>
      <c r="D65" s="143" t="s">
        <v>139</v>
      </c>
      <c r="E65" s="142"/>
      <c r="F65" s="142" t="s">
        <v>10</v>
      </c>
      <c r="G65" s="144" t="s">
        <v>140</v>
      </c>
      <c r="H65" s="142" t="s">
        <v>55</v>
      </c>
      <c r="I65" s="145" t="s">
        <v>17</v>
      </c>
      <c r="J65" s="145" t="s">
        <v>18</v>
      </c>
    </row>
    <row r="66" spans="1:10" ht="15.75" customHeight="1" thickBot="1">
      <c r="A66" s="146"/>
      <c r="B66" s="147"/>
      <c r="C66" s="148" t="s">
        <v>56</v>
      </c>
      <c r="D66" s="76" t="s">
        <v>141</v>
      </c>
      <c r="E66" s="149"/>
      <c r="F66" s="148"/>
      <c r="G66" s="150">
        <v>2009</v>
      </c>
      <c r="H66" s="148"/>
      <c r="I66" s="149"/>
      <c r="J66" s="149"/>
    </row>
    <row r="67" spans="1:10" ht="15.75" customHeight="1" thickTop="1">
      <c r="A67" s="181" t="s">
        <v>188</v>
      </c>
      <c r="B67" s="158">
        <v>0</v>
      </c>
      <c r="C67" s="159">
        <v>0</v>
      </c>
      <c r="D67" s="182">
        <v>0</v>
      </c>
      <c r="E67" s="183">
        <v>0</v>
      </c>
      <c r="F67" s="183">
        <v>38808</v>
      </c>
      <c r="G67" s="183">
        <v>0</v>
      </c>
      <c r="H67" s="159">
        <v>38808</v>
      </c>
      <c r="I67" s="159">
        <v>10000</v>
      </c>
      <c r="J67" s="184">
        <v>28808</v>
      </c>
    </row>
    <row r="68" spans="1:10" ht="15.75" customHeight="1">
      <c r="A68" s="185" t="s">
        <v>189</v>
      </c>
      <c r="B68" s="152">
        <v>0</v>
      </c>
      <c r="C68" s="153">
        <v>0</v>
      </c>
      <c r="D68" s="173">
        <v>0</v>
      </c>
      <c r="E68" s="156">
        <v>0</v>
      </c>
      <c r="F68" s="156">
        <v>50976</v>
      </c>
      <c r="G68" s="156">
        <v>0</v>
      </c>
      <c r="H68" s="153">
        <v>50976</v>
      </c>
      <c r="I68" s="153">
        <v>10200</v>
      </c>
      <c r="J68" s="154">
        <v>40776</v>
      </c>
    </row>
    <row r="69" spans="1:10" ht="15.75" customHeight="1">
      <c r="A69" s="186" t="s">
        <v>190</v>
      </c>
      <c r="B69" s="152">
        <v>0</v>
      </c>
      <c r="C69" s="153">
        <v>0</v>
      </c>
      <c r="D69" s="173">
        <v>0</v>
      </c>
      <c r="E69" s="156">
        <v>0</v>
      </c>
      <c r="F69" s="156">
        <v>121191.7</v>
      </c>
      <c r="G69" s="156">
        <v>0</v>
      </c>
      <c r="H69" s="153">
        <v>121191.7</v>
      </c>
      <c r="I69" s="153">
        <v>24000</v>
      </c>
      <c r="J69" s="154">
        <v>97191.7</v>
      </c>
    </row>
    <row r="70" spans="1:10" ht="15.75" customHeight="1">
      <c r="A70" s="185" t="s">
        <v>191</v>
      </c>
      <c r="B70" s="152">
        <v>0</v>
      </c>
      <c r="C70" s="153">
        <v>0</v>
      </c>
      <c r="D70" s="172">
        <v>807.82</v>
      </c>
      <c r="E70" s="156">
        <v>0</v>
      </c>
      <c r="F70" s="156">
        <v>61960</v>
      </c>
      <c r="G70" s="156">
        <v>0</v>
      </c>
      <c r="H70" s="153">
        <v>61960</v>
      </c>
      <c r="I70" s="153">
        <v>30000</v>
      </c>
      <c r="J70" s="154">
        <v>31960</v>
      </c>
    </row>
    <row r="71" spans="1:10" ht="15.75" customHeight="1">
      <c r="A71" s="185" t="s">
        <v>192</v>
      </c>
      <c r="B71" s="152">
        <v>125879.02</v>
      </c>
      <c r="C71" s="153">
        <v>0</v>
      </c>
      <c r="D71" s="173">
        <v>0</v>
      </c>
      <c r="E71" s="156">
        <v>0</v>
      </c>
      <c r="F71" s="156">
        <v>279512.5</v>
      </c>
      <c r="G71" s="156">
        <v>0</v>
      </c>
      <c r="H71" s="153">
        <v>153633.48</v>
      </c>
      <c r="I71" s="153">
        <v>51438</v>
      </c>
      <c r="J71" s="154">
        <v>102195.48</v>
      </c>
    </row>
    <row r="72" spans="1:10" ht="15.75" customHeight="1">
      <c r="A72" s="185" t="s">
        <v>193</v>
      </c>
      <c r="B72" s="152">
        <v>0</v>
      </c>
      <c r="C72" s="153">
        <v>0</v>
      </c>
      <c r="D72" s="173">
        <v>0</v>
      </c>
      <c r="E72" s="156">
        <v>0</v>
      </c>
      <c r="F72" s="156">
        <v>0</v>
      </c>
      <c r="G72" s="156">
        <v>0</v>
      </c>
      <c r="H72" s="153">
        <v>0</v>
      </c>
      <c r="I72" s="187">
        <v>0</v>
      </c>
      <c r="J72" s="154">
        <v>0</v>
      </c>
    </row>
    <row r="73" spans="1:10" ht="15.75" customHeight="1">
      <c r="A73" s="185" t="s">
        <v>194</v>
      </c>
      <c r="B73" s="152">
        <v>0</v>
      </c>
      <c r="C73" s="153">
        <v>0</v>
      </c>
      <c r="D73" s="172">
        <v>9.5</v>
      </c>
      <c r="E73" s="156">
        <v>0</v>
      </c>
      <c r="F73" s="156">
        <v>203146</v>
      </c>
      <c r="G73" s="156">
        <v>0</v>
      </c>
      <c r="H73" s="153">
        <v>203146</v>
      </c>
      <c r="I73" s="153">
        <v>100000</v>
      </c>
      <c r="J73" s="154">
        <v>103146</v>
      </c>
    </row>
    <row r="74" spans="1:10" ht="15.75" customHeight="1">
      <c r="A74" s="185" t="s">
        <v>195</v>
      </c>
      <c r="B74" s="152">
        <v>0</v>
      </c>
      <c r="C74" s="153">
        <v>0</v>
      </c>
      <c r="D74" s="173">
        <v>0</v>
      </c>
      <c r="E74" s="156">
        <v>0</v>
      </c>
      <c r="F74" s="156">
        <v>164407.5</v>
      </c>
      <c r="G74" s="156">
        <v>0</v>
      </c>
      <c r="H74" s="153">
        <v>164407.5</v>
      </c>
      <c r="I74" s="153">
        <v>110000</v>
      </c>
      <c r="J74" s="154">
        <v>54407.5</v>
      </c>
    </row>
    <row r="75" spans="1:10" ht="15.75" customHeight="1">
      <c r="A75" s="185" t="s">
        <v>196</v>
      </c>
      <c r="B75" s="152">
        <v>281271.66</v>
      </c>
      <c r="C75" s="153">
        <v>0</v>
      </c>
      <c r="D75" s="173">
        <v>0</v>
      </c>
      <c r="E75" s="156">
        <v>0</v>
      </c>
      <c r="F75" s="156">
        <v>287201.49</v>
      </c>
      <c r="G75" s="156">
        <v>0</v>
      </c>
      <c r="H75" s="153">
        <v>5929.83</v>
      </c>
      <c r="I75" s="153">
        <v>0</v>
      </c>
      <c r="J75" s="154">
        <v>5929.83</v>
      </c>
    </row>
    <row r="76" spans="1:10" ht="15.75" customHeight="1">
      <c r="A76" s="185" t="s">
        <v>197</v>
      </c>
      <c r="B76" s="152">
        <v>0</v>
      </c>
      <c r="C76" s="153">
        <v>0</v>
      </c>
      <c r="D76" s="173">
        <v>0</v>
      </c>
      <c r="E76" s="156">
        <v>0</v>
      </c>
      <c r="F76" s="156">
        <v>0</v>
      </c>
      <c r="G76" s="156">
        <v>0</v>
      </c>
      <c r="H76" s="153">
        <v>0</v>
      </c>
      <c r="I76" s="153">
        <v>0</v>
      </c>
      <c r="J76" s="154">
        <v>0</v>
      </c>
    </row>
    <row r="77" spans="1:10" ht="15.75" customHeight="1">
      <c r="A77" s="185" t="s">
        <v>198</v>
      </c>
      <c r="B77" s="152">
        <v>48497.59</v>
      </c>
      <c r="C77" s="153">
        <v>0</v>
      </c>
      <c r="D77" s="173">
        <v>0</v>
      </c>
      <c r="E77" s="156">
        <v>0</v>
      </c>
      <c r="F77" s="156">
        <v>0</v>
      </c>
      <c r="G77" s="156">
        <v>0</v>
      </c>
      <c r="H77" s="153">
        <v>0</v>
      </c>
      <c r="I77" s="153">
        <v>0</v>
      </c>
      <c r="J77" s="154">
        <v>0</v>
      </c>
    </row>
    <row r="78" spans="1:10" ht="15.75" customHeight="1">
      <c r="A78" s="185" t="s">
        <v>199</v>
      </c>
      <c r="B78" s="152">
        <v>0</v>
      </c>
      <c r="C78" s="153">
        <v>0</v>
      </c>
      <c r="D78" s="173">
        <v>0</v>
      </c>
      <c r="E78" s="156">
        <v>0</v>
      </c>
      <c r="F78" s="156">
        <v>42551</v>
      </c>
      <c r="G78" s="156">
        <v>0</v>
      </c>
      <c r="H78" s="153">
        <v>42551</v>
      </c>
      <c r="I78" s="153">
        <v>10000</v>
      </c>
      <c r="J78" s="154">
        <v>32551</v>
      </c>
    </row>
    <row r="79" spans="1:10" ht="15.75" customHeight="1">
      <c r="A79" s="185" t="s">
        <v>200</v>
      </c>
      <c r="B79" s="152">
        <v>0</v>
      </c>
      <c r="C79" s="153">
        <v>0</v>
      </c>
      <c r="D79" s="173">
        <v>0</v>
      </c>
      <c r="E79" s="156">
        <v>0</v>
      </c>
      <c r="F79" s="156">
        <v>105458</v>
      </c>
      <c r="G79" s="156">
        <v>0</v>
      </c>
      <c r="H79" s="153">
        <v>105458</v>
      </c>
      <c r="I79" s="153">
        <v>50000</v>
      </c>
      <c r="J79" s="154">
        <v>55458</v>
      </c>
    </row>
    <row r="80" spans="1:10" ht="15.75" customHeight="1">
      <c r="A80" s="185" t="s">
        <v>201</v>
      </c>
      <c r="B80" s="152">
        <v>0</v>
      </c>
      <c r="C80" s="153">
        <v>0</v>
      </c>
      <c r="D80" s="173">
        <v>0</v>
      </c>
      <c r="E80" s="156">
        <v>0</v>
      </c>
      <c r="F80" s="156">
        <v>52174</v>
      </c>
      <c r="G80" s="156">
        <v>0</v>
      </c>
      <c r="H80" s="153">
        <v>52174</v>
      </c>
      <c r="I80" s="153">
        <v>20000</v>
      </c>
      <c r="J80" s="154">
        <v>32174</v>
      </c>
    </row>
    <row r="81" spans="1:10" ht="15.75" customHeight="1">
      <c r="A81" s="185" t="s">
        <v>202</v>
      </c>
      <c r="B81" s="152">
        <v>0</v>
      </c>
      <c r="C81" s="153">
        <v>0</v>
      </c>
      <c r="D81" s="173">
        <v>0</v>
      </c>
      <c r="E81" s="156">
        <v>0</v>
      </c>
      <c r="F81" s="156">
        <v>0</v>
      </c>
      <c r="G81" s="156">
        <v>0</v>
      </c>
      <c r="H81" s="153">
        <v>0</v>
      </c>
      <c r="I81" s="153">
        <v>0</v>
      </c>
      <c r="J81" s="154">
        <v>0</v>
      </c>
    </row>
    <row r="82" spans="1:10" ht="15.75" customHeight="1">
      <c r="A82" s="185" t="s">
        <v>203</v>
      </c>
      <c r="B82" s="152">
        <v>0</v>
      </c>
      <c r="C82" s="153">
        <v>0</v>
      </c>
      <c r="D82" s="173">
        <v>0</v>
      </c>
      <c r="E82" s="156">
        <v>0</v>
      </c>
      <c r="F82" s="156">
        <v>0</v>
      </c>
      <c r="G82" s="156">
        <v>0</v>
      </c>
      <c r="H82" s="153">
        <v>0</v>
      </c>
      <c r="I82" s="153">
        <v>0</v>
      </c>
      <c r="J82" s="154">
        <v>0</v>
      </c>
    </row>
    <row r="83" spans="1:10" ht="15.75" customHeight="1">
      <c r="A83" s="185" t="s">
        <v>204</v>
      </c>
      <c r="B83" s="152">
        <v>0</v>
      </c>
      <c r="C83" s="153">
        <v>0</v>
      </c>
      <c r="D83" s="173">
        <v>0</v>
      </c>
      <c r="E83" s="156">
        <v>0</v>
      </c>
      <c r="F83" s="156">
        <v>0</v>
      </c>
      <c r="G83" s="156">
        <v>0</v>
      </c>
      <c r="H83" s="153">
        <v>0</v>
      </c>
      <c r="I83" s="153">
        <v>0</v>
      </c>
      <c r="J83" s="154">
        <v>0</v>
      </c>
    </row>
    <row r="84" spans="1:10" ht="15.75" customHeight="1">
      <c r="A84" s="185" t="s">
        <v>205</v>
      </c>
      <c r="B84" s="152">
        <v>0</v>
      </c>
      <c r="C84" s="153">
        <v>0</v>
      </c>
      <c r="D84" s="173">
        <v>0</v>
      </c>
      <c r="E84" s="156">
        <v>0</v>
      </c>
      <c r="F84" s="156">
        <v>0</v>
      </c>
      <c r="G84" s="156">
        <v>0</v>
      </c>
      <c r="H84" s="153">
        <v>0</v>
      </c>
      <c r="I84" s="153">
        <v>0</v>
      </c>
      <c r="J84" s="154">
        <v>0</v>
      </c>
    </row>
    <row r="85" spans="1:10" ht="15.75" customHeight="1">
      <c r="A85" s="157" t="s">
        <v>206</v>
      </c>
      <c r="B85" s="152">
        <v>12.38</v>
      </c>
      <c r="C85" s="153">
        <v>0</v>
      </c>
      <c r="D85" s="173">
        <v>0</v>
      </c>
      <c r="E85" s="156">
        <v>0</v>
      </c>
      <c r="F85" s="156">
        <v>41986.5</v>
      </c>
      <c r="G85" s="156">
        <v>0</v>
      </c>
      <c r="H85" s="153">
        <v>41974.12</v>
      </c>
      <c r="I85" s="153">
        <v>33000</v>
      </c>
      <c r="J85" s="154">
        <v>8974.12</v>
      </c>
    </row>
    <row r="86" spans="1:10" ht="15.75" customHeight="1">
      <c r="A86" s="157" t="s">
        <v>207</v>
      </c>
      <c r="B86" s="152">
        <v>0</v>
      </c>
      <c r="C86" s="153">
        <v>0</v>
      </c>
      <c r="D86" s="173">
        <v>0</v>
      </c>
      <c r="E86" s="156">
        <v>0</v>
      </c>
      <c r="F86" s="156">
        <v>292441.9</v>
      </c>
      <c r="G86" s="156">
        <v>0</v>
      </c>
      <c r="H86" s="153">
        <v>292441.9</v>
      </c>
      <c r="I86" s="153">
        <v>200000</v>
      </c>
      <c r="J86" s="154">
        <v>92441.9</v>
      </c>
    </row>
    <row r="87" spans="1:10" ht="15.75" customHeight="1">
      <c r="A87" s="157" t="s">
        <v>208</v>
      </c>
      <c r="B87" s="152">
        <v>0</v>
      </c>
      <c r="C87" s="153">
        <v>0</v>
      </c>
      <c r="D87" s="173">
        <v>0</v>
      </c>
      <c r="E87" s="156">
        <v>0</v>
      </c>
      <c r="F87" s="156">
        <v>34620</v>
      </c>
      <c r="G87" s="156">
        <v>0</v>
      </c>
      <c r="H87" s="153">
        <v>34620</v>
      </c>
      <c r="I87" s="153">
        <v>0</v>
      </c>
      <c r="J87" s="154">
        <v>34620</v>
      </c>
    </row>
    <row r="88" spans="1:10" ht="15.75" customHeight="1">
      <c r="A88" s="174" t="s">
        <v>209</v>
      </c>
      <c r="B88" s="188">
        <v>0</v>
      </c>
      <c r="C88" s="189">
        <v>0</v>
      </c>
      <c r="D88" s="190">
        <v>0</v>
      </c>
      <c r="E88" s="191">
        <v>0</v>
      </c>
      <c r="F88" s="191">
        <v>51849.27</v>
      </c>
      <c r="G88" s="192">
        <v>0</v>
      </c>
      <c r="H88" s="189">
        <v>51849.27</v>
      </c>
      <c r="I88" s="189">
        <v>10000</v>
      </c>
      <c r="J88" s="193">
        <v>41849.27</v>
      </c>
    </row>
    <row r="89" spans="1:10" ht="15.75" customHeight="1">
      <c r="A89" s="157" t="s">
        <v>210</v>
      </c>
      <c r="B89" s="152">
        <v>0</v>
      </c>
      <c r="C89" s="153">
        <v>0</v>
      </c>
      <c r="D89" s="194">
        <v>54406.12</v>
      </c>
      <c r="E89" s="156">
        <v>0</v>
      </c>
      <c r="F89" s="156">
        <v>0</v>
      </c>
      <c r="G89" s="195">
        <v>0</v>
      </c>
      <c r="H89" s="153">
        <v>0</v>
      </c>
      <c r="I89" s="153">
        <v>0</v>
      </c>
      <c r="J89" s="154">
        <v>0</v>
      </c>
    </row>
    <row r="90" spans="1:10" ht="15.75" customHeight="1">
      <c r="A90" s="157" t="s">
        <v>211</v>
      </c>
      <c r="B90" s="152">
        <v>0</v>
      </c>
      <c r="C90" s="153">
        <v>0</v>
      </c>
      <c r="D90" s="173">
        <v>0</v>
      </c>
      <c r="E90" s="156">
        <v>0</v>
      </c>
      <c r="F90" s="156">
        <v>59337.95</v>
      </c>
      <c r="G90" s="195">
        <v>0</v>
      </c>
      <c r="H90" s="153">
        <v>59337.95</v>
      </c>
      <c r="I90" s="153">
        <v>47000</v>
      </c>
      <c r="J90" s="154">
        <v>12337.95</v>
      </c>
    </row>
    <row r="91" spans="1:10" ht="15.75" customHeight="1" thickBot="1">
      <c r="A91" s="196" t="s">
        <v>212</v>
      </c>
      <c r="B91" s="163">
        <v>0</v>
      </c>
      <c r="C91" s="164">
        <v>0</v>
      </c>
      <c r="D91" s="197">
        <v>0</v>
      </c>
      <c r="E91" s="165">
        <v>0</v>
      </c>
      <c r="F91" s="198">
        <v>0</v>
      </c>
      <c r="G91" s="164">
        <v>0</v>
      </c>
      <c r="H91" s="164">
        <v>0</v>
      </c>
      <c r="I91" s="164">
        <v>0</v>
      </c>
      <c r="J91" s="199">
        <v>0</v>
      </c>
    </row>
    <row r="92" spans="1:10" ht="15.75" customHeight="1" thickTop="1">
      <c r="A92" s="143"/>
      <c r="B92" s="168"/>
      <c r="C92" s="168"/>
      <c r="D92" s="200"/>
      <c r="E92" s="169"/>
      <c r="F92" s="201"/>
      <c r="G92" s="168"/>
      <c r="H92" s="168"/>
      <c r="I92" s="168"/>
      <c r="J92" s="180"/>
    </row>
    <row r="93" spans="1:10" ht="15.75" customHeight="1" thickBot="1">
      <c r="A93" s="64"/>
      <c r="B93" s="64"/>
      <c r="C93" s="64"/>
      <c r="D93" s="135"/>
      <c r="J93" s="64" t="s">
        <v>74</v>
      </c>
    </row>
    <row r="94" spans="1:10" ht="15.75" customHeight="1" thickBot="1" thickTop="1">
      <c r="A94" s="136" t="s">
        <v>2</v>
      </c>
      <c r="B94" s="587" t="s">
        <v>49</v>
      </c>
      <c r="C94" s="588"/>
      <c r="D94" s="589"/>
      <c r="E94" s="590" t="s">
        <v>133</v>
      </c>
      <c r="F94" s="585"/>
      <c r="G94" s="586"/>
      <c r="H94" s="138" t="s">
        <v>50</v>
      </c>
      <c r="I94" s="137" t="s">
        <v>51</v>
      </c>
      <c r="J94" s="139"/>
    </row>
    <row r="95" spans="1:10" ht="15.75" customHeight="1" thickTop="1">
      <c r="A95" s="140"/>
      <c r="B95" s="141" t="s">
        <v>52</v>
      </c>
      <c r="C95" s="142" t="s">
        <v>53</v>
      </c>
      <c r="D95" s="143" t="s">
        <v>134</v>
      </c>
      <c r="E95" s="142" t="s">
        <v>52</v>
      </c>
      <c r="F95" s="142" t="s">
        <v>135</v>
      </c>
      <c r="G95" s="142" t="s">
        <v>136</v>
      </c>
      <c r="H95" s="142" t="s">
        <v>54</v>
      </c>
      <c r="I95" s="142" t="s">
        <v>12</v>
      </c>
      <c r="J95" s="142" t="s">
        <v>137</v>
      </c>
    </row>
    <row r="96" spans="1:10" ht="15.75" customHeight="1">
      <c r="A96" s="140"/>
      <c r="B96" s="141"/>
      <c r="C96" s="142" t="s">
        <v>138</v>
      </c>
      <c r="D96" s="143" t="s">
        <v>139</v>
      </c>
      <c r="E96" s="142"/>
      <c r="F96" s="142" t="s">
        <v>10</v>
      </c>
      <c r="G96" s="144" t="s">
        <v>140</v>
      </c>
      <c r="H96" s="142" t="s">
        <v>55</v>
      </c>
      <c r="I96" s="145" t="s">
        <v>17</v>
      </c>
      <c r="J96" s="145" t="s">
        <v>18</v>
      </c>
    </row>
    <row r="97" spans="1:10" ht="15.75" customHeight="1" thickBot="1">
      <c r="A97" s="146"/>
      <c r="B97" s="147"/>
      <c r="C97" s="148" t="s">
        <v>56</v>
      </c>
      <c r="D97" s="76" t="s">
        <v>141</v>
      </c>
      <c r="E97" s="149"/>
      <c r="F97" s="148"/>
      <c r="G97" s="150">
        <v>2009</v>
      </c>
      <c r="H97" s="148"/>
      <c r="I97" s="149"/>
      <c r="J97" s="149"/>
    </row>
    <row r="98" spans="1:10" ht="15.75" customHeight="1" thickTop="1">
      <c r="A98" s="170" t="s">
        <v>213</v>
      </c>
      <c r="B98" s="158">
        <v>0</v>
      </c>
      <c r="C98" s="159">
        <v>0</v>
      </c>
      <c r="D98" s="202">
        <v>0</v>
      </c>
      <c r="E98" s="183">
        <v>0</v>
      </c>
      <c r="F98" s="203">
        <v>0</v>
      </c>
      <c r="G98" s="159">
        <v>0</v>
      </c>
      <c r="H98" s="159">
        <v>0</v>
      </c>
      <c r="I98" s="159">
        <v>0</v>
      </c>
      <c r="J98" s="204">
        <v>0</v>
      </c>
    </row>
    <row r="99" spans="1:10" ht="15.75" customHeight="1">
      <c r="A99" s="157" t="s">
        <v>214</v>
      </c>
      <c r="B99" s="205">
        <v>0</v>
      </c>
      <c r="C99" s="173">
        <v>0</v>
      </c>
      <c r="D99" s="173">
        <v>0</v>
      </c>
      <c r="E99" s="173">
        <v>0</v>
      </c>
      <c r="F99" s="172">
        <v>33684.98</v>
      </c>
      <c r="G99" s="206">
        <v>0</v>
      </c>
      <c r="H99" s="172">
        <v>33684.98</v>
      </c>
      <c r="I99" s="173">
        <v>684</v>
      </c>
      <c r="J99" s="207">
        <v>33000.98</v>
      </c>
    </row>
    <row r="100" spans="1:10" ht="15.75" customHeight="1">
      <c r="A100" s="157" t="s">
        <v>215</v>
      </c>
      <c r="B100" s="208">
        <v>0</v>
      </c>
      <c r="C100" s="172">
        <v>0</v>
      </c>
      <c r="D100" s="172">
        <v>0</v>
      </c>
      <c r="E100" s="172">
        <v>0</v>
      </c>
      <c r="F100" s="172">
        <v>232467.43</v>
      </c>
      <c r="G100" s="172">
        <v>0</v>
      </c>
      <c r="H100" s="172">
        <v>232467.43</v>
      </c>
      <c r="I100" s="172">
        <v>185000</v>
      </c>
      <c r="J100" s="207">
        <v>47467.43</v>
      </c>
    </row>
    <row r="101" spans="1:10" ht="15.75" customHeight="1">
      <c r="A101" s="157" t="s">
        <v>216</v>
      </c>
      <c r="B101" s="208">
        <v>0</v>
      </c>
      <c r="C101" s="172">
        <v>0</v>
      </c>
      <c r="D101" s="172">
        <v>0</v>
      </c>
      <c r="E101" s="172">
        <v>0</v>
      </c>
      <c r="F101" s="172">
        <v>223676</v>
      </c>
      <c r="G101" s="172">
        <v>0</v>
      </c>
      <c r="H101" s="172">
        <v>223676</v>
      </c>
      <c r="I101" s="172">
        <v>120000</v>
      </c>
      <c r="J101" s="207">
        <v>103676</v>
      </c>
    </row>
    <row r="102" spans="1:10" ht="15.75" customHeight="1">
      <c r="A102" s="157" t="s">
        <v>217</v>
      </c>
      <c r="B102" s="208">
        <v>0</v>
      </c>
      <c r="C102" s="172">
        <v>0</v>
      </c>
      <c r="D102" s="172">
        <v>0</v>
      </c>
      <c r="E102" s="172">
        <v>0</v>
      </c>
      <c r="F102" s="172">
        <v>84487</v>
      </c>
      <c r="G102" s="172">
        <v>0</v>
      </c>
      <c r="H102" s="172">
        <v>84487</v>
      </c>
      <c r="I102" s="172">
        <v>10000</v>
      </c>
      <c r="J102" s="207">
        <v>74487</v>
      </c>
    </row>
    <row r="103" spans="1:10" ht="15.75" customHeight="1">
      <c r="A103" s="157" t="s">
        <v>218</v>
      </c>
      <c r="B103" s="208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0</v>
      </c>
      <c r="H103" s="172">
        <v>0</v>
      </c>
      <c r="I103" s="172">
        <v>0</v>
      </c>
      <c r="J103" s="207">
        <v>0</v>
      </c>
    </row>
    <row r="104" spans="1:10" ht="15.75" customHeight="1">
      <c r="A104" s="157" t="s">
        <v>219</v>
      </c>
      <c r="B104" s="208">
        <v>761.28</v>
      </c>
      <c r="C104" s="172">
        <v>0</v>
      </c>
      <c r="D104" s="172">
        <v>0</v>
      </c>
      <c r="E104" s="172">
        <v>0</v>
      </c>
      <c r="F104" s="172">
        <v>87523</v>
      </c>
      <c r="G104" s="172">
        <v>0</v>
      </c>
      <c r="H104" s="172">
        <v>86761.72</v>
      </c>
      <c r="I104" s="172">
        <v>68600</v>
      </c>
      <c r="J104" s="207">
        <v>18161.72</v>
      </c>
    </row>
    <row r="105" spans="1:10" ht="15.75" customHeight="1">
      <c r="A105" s="170" t="s">
        <v>220</v>
      </c>
      <c r="B105" s="158">
        <v>0</v>
      </c>
      <c r="C105" s="159">
        <v>0</v>
      </c>
      <c r="D105" s="159">
        <v>0</v>
      </c>
      <c r="E105" s="159">
        <v>0</v>
      </c>
      <c r="F105" s="159">
        <v>50837.36</v>
      </c>
      <c r="G105" s="159">
        <v>0</v>
      </c>
      <c r="H105" s="209">
        <v>50837.36</v>
      </c>
      <c r="I105" s="159">
        <v>40000</v>
      </c>
      <c r="J105" s="184">
        <v>10837.36</v>
      </c>
    </row>
    <row r="106" spans="1:10" ht="15.75" customHeight="1">
      <c r="A106" s="157" t="s">
        <v>221</v>
      </c>
      <c r="B106" s="152">
        <v>0</v>
      </c>
      <c r="C106" s="153">
        <v>0</v>
      </c>
      <c r="D106" s="153">
        <v>0</v>
      </c>
      <c r="E106" s="153">
        <v>0</v>
      </c>
      <c r="F106" s="153">
        <v>35108.86</v>
      </c>
      <c r="G106" s="153">
        <v>0</v>
      </c>
      <c r="H106" s="210">
        <v>35108.86</v>
      </c>
      <c r="I106" s="187">
        <v>28000</v>
      </c>
      <c r="J106" s="211">
        <v>7108.86</v>
      </c>
    </row>
    <row r="107" spans="1:10" ht="15.75" customHeight="1">
      <c r="A107" s="157" t="s">
        <v>222</v>
      </c>
      <c r="B107" s="212">
        <v>15269.21</v>
      </c>
      <c r="C107" s="187">
        <v>0</v>
      </c>
      <c r="D107" s="187">
        <v>0</v>
      </c>
      <c r="E107" s="187">
        <v>0</v>
      </c>
      <c r="F107" s="187">
        <v>73369.47</v>
      </c>
      <c r="G107" s="187">
        <v>0</v>
      </c>
      <c r="H107" s="210">
        <v>58100.26</v>
      </c>
      <c r="I107" s="187">
        <v>20000</v>
      </c>
      <c r="J107" s="211">
        <v>38100.26</v>
      </c>
    </row>
    <row r="108" spans="1:10" ht="15.75" customHeight="1">
      <c r="A108" s="157" t="s">
        <v>223</v>
      </c>
      <c r="B108" s="212">
        <v>0</v>
      </c>
      <c r="C108" s="187">
        <v>0</v>
      </c>
      <c r="D108" s="187">
        <v>0</v>
      </c>
      <c r="E108" s="187">
        <v>0</v>
      </c>
      <c r="F108" s="187">
        <v>20808.35</v>
      </c>
      <c r="G108" s="187">
        <v>0</v>
      </c>
      <c r="H108" s="210">
        <v>20808.35</v>
      </c>
      <c r="I108" s="187">
        <v>10404</v>
      </c>
      <c r="J108" s="211">
        <v>10404.35</v>
      </c>
    </row>
    <row r="109" spans="1:10" ht="15.75" customHeight="1">
      <c r="A109" s="157" t="s">
        <v>224</v>
      </c>
      <c r="B109" s="152">
        <v>469517.75</v>
      </c>
      <c r="C109" s="153">
        <v>0</v>
      </c>
      <c r="D109" s="153">
        <v>0</v>
      </c>
      <c r="E109" s="153">
        <v>0</v>
      </c>
      <c r="F109" s="153">
        <v>604117.5</v>
      </c>
      <c r="G109" s="159">
        <v>0</v>
      </c>
      <c r="H109" s="213">
        <v>134599.75</v>
      </c>
      <c r="I109" s="153">
        <v>60000</v>
      </c>
      <c r="J109" s="154">
        <v>74599.75</v>
      </c>
    </row>
    <row r="110" spans="1:10" ht="15.75" customHeight="1">
      <c r="A110" s="185" t="s">
        <v>225</v>
      </c>
      <c r="B110" s="214">
        <v>0</v>
      </c>
      <c r="C110" s="156">
        <v>0</v>
      </c>
      <c r="D110" s="153">
        <v>0</v>
      </c>
      <c r="E110" s="156">
        <v>0</v>
      </c>
      <c r="F110" s="153">
        <v>0</v>
      </c>
      <c r="G110" s="153">
        <v>0</v>
      </c>
      <c r="H110" s="213">
        <v>0</v>
      </c>
      <c r="I110" s="153">
        <v>0</v>
      </c>
      <c r="J110" s="154">
        <v>0</v>
      </c>
    </row>
    <row r="111" spans="1:10" ht="15.75" customHeight="1">
      <c r="A111" s="185" t="s">
        <v>226</v>
      </c>
      <c r="B111" s="152">
        <v>0</v>
      </c>
      <c r="C111" s="153">
        <v>0</v>
      </c>
      <c r="D111" s="153">
        <v>0</v>
      </c>
      <c r="E111" s="156">
        <v>0</v>
      </c>
      <c r="F111" s="156">
        <v>257079.53</v>
      </c>
      <c r="G111" s="156">
        <v>0</v>
      </c>
      <c r="H111" s="215">
        <v>257079.53</v>
      </c>
      <c r="I111" s="153">
        <v>205000</v>
      </c>
      <c r="J111" s="154">
        <v>52079.53</v>
      </c>
    </row>
    <row r="112" spans="1:10" ht="15.75" customHeight="1">
      <c r="A112" s="185" t="s">
        <v>227</v>
      </c>
      <c r="B112" s="152">
        <v>0</v>
      </c>
      <c r="C112" s="153">
        <v>0</v>
      </c>
      <c r="D112" s="153">
        <v>0</v>
      </c>
      <c r="E112" s="156">
        <v>0</v>
      </c>
      <c r="F112" s="156">
        <v>665078.2</v>
      </c>
      <c r="G112" s="156">
        <v>0</v>
      </c>
      <c r="H112" s="215">
        <v>665078.2</v>
      </c>
      <c r="I112" s="153">
        <v>532062</v>
      </c>
      <c r="J112" s="154">
        <v>133016.2</v>
      </c>
    </row>
    <row r="113" spans="1:10" ht="15.75" customHeight="1">
      <c r="A113" s="185" t="s">
        <v>228</v>
      </c>
      <c r="B113" s="152">
        <v>188770.53</v>
      </c>
      <c r="C113" s="153">
        <v>0</v>
      </c>
      <c r="D113" s="153">
        <v>0</v>
      </c>
      <c r="E113" s="156">
        <v>0</v>
      </c>
      <c r="F113" s="156">
        <v>175196.49</v>
      </c>
      <c r="G113" s="156">
        <v>0</v>
      </c>
      <c r="H113" s="215">
        <v>175196.49</v>
      </c>
      <c r="I113" s="153">
        <v>50000</v>
      </c>
      <c r="J113" s="154">
        <v>125196.49</v>
      </c>
    </row>
    <row r="114" spans="1:10" ht="15.75" customHeight="1">
      <c r="A114" s="185" t="s">
        <v>229</v>
      </c>
      <c r="B114" s="212">
        <v>1977113.93</v>
      </c>
      <c r="C114" s="187">
        <v>0</v>
      </c>
      <c r="D114" s="187">
        <v>0</v>
      </c>
      <c r="E114" s="195">
        <v>0</v>
      </c>
      <c r="F114" s="195">
        <v>4017591.32</v>
      </c>
      <c r="G114" s="195">
        <v>0</v>
      </c>
      <c r="H114" s="216">
        <v>4017591.32</v>
      </c>
      <c r="I114" s="187">
        <v>3000000</v>
      </c>
      <c r="J114" s="211">
        <v>1017591.32</v>
      </c>
    </row>
    <row r="115" spans="1:10" ht="15.75" customHeight="1">
      <c r="A115" s="185" t="s">
        <v>230</v>
      </c>
      <c r="B115" s="152">
        <v>12738.17</v>
      </c>
      <c r="C115" s="153">
        <v>0</v>
      </c>
      <c r="D115" s="153">
        <v>0</v>
      </c>
      <c r="E115" s="156">
        <v>0</v>
      </c>
      <c r="F115" s="156">
        <v>339909.6</v>
      </c>
      <c r="G115" s="156">
        <v>0</v>
      </c>
      <c r="H115" s="215">
        <v>327171.43</v>
      </c>
      <c r="I115" s="153">
        <v>260000</v>
      </c>
      <c r="J115" s="154">
        <v>67171.43</v>
      </c>
    </row>
    <row r="116" spans="1:10" ht="15.75" customHeight="1">
      <c r="A116" s="185" t="s">
        <v>231</v>
      </c>
      <c r="B116" s="152">
        <v>0</v>
      </c>
      <c r="C116" s="153">
        <v>0</v>
      </c>
      <c r="D116" s="153">
        <v>0</v>
      </c>
      <c r="E116" s="156">
        <v>0</v>
      </c>
      <c r="F116" s="156">
        <v>162645.64</v>
      </c>
      <c r="G116" s="156">
        <v>0</v>
      </c>
      <c r="H116" s="215">
        <v>162645.64</v>
      </c>
      <c r="I116" s="153">
        <v>104686</v>
      </c>
      <c r="J116" s="154">
        <v>57959.64</v>
      </c>
    </row>
    <row r="117" spans="1:10" ht="15.75" customHeight="1">
      <c r="A117" s="185" t="s">
        <v>232</v>
      </c>
      <c r="B117" s="152">
        <v>0</v>
      </c>
      <c r="C117" s="153">
        <v>0</v>
      </c>
      <c r="D117" s="153">
        <v>0</v>
      </c>
      <c r="E117" s="156">
        <v>0</v>
      </c>
      <c r="F117" s="156">
        <v>552118.78</v>
      </c>
      <c r="G117" s="156">
        <v>0</v>
      </c>
      <c r="H117" s="215">
        <v>552118.78</v>
      </c>
      <c r="I117" s="153">
        <v>386482</v>
      </c>
      <c r="J117" s="154">
        <v>165636.78</v>
      </c>
    </row>
    <row r="118" spans="1:10" ht="15.75" customHeight="1">
      <c r="A118" s="185" t="s">
        <v>233</v>
      </c>
      <c r="B118" s="152">
        <v>0</v>
      </c>
      <c r="C118" s="153">
        <v>0</v>
      </c>
      <c r="D118" s="153">
        <v>0</v>
      </c>
      <c r="E118" s="156">
        <v>0</v>
      </c>
      <c r="F118" s="156">
        <v>174722.87</v>
      </c>
      <c r="G118" s="156">
        <v>0</v>
      </c>
      <c r="H118" s="216">
        <v>174722.87</v>
      </c>
      <c r="I118" s="187">
        <v>139000</v>
      </c>
      <c r="J118" s="211">
        <v>35722.87</v>
      </c>
    </row>
    <row r="119" spans="1:10" ht="15.75" customHeight="1">
      <c r="A119" s="185" t="s">
        <v>234</v>
      </c>
      <c r="B119" s="152">
        <v>0</v>
      </c>
      <c r="C119" s="153">
        <v>0</v>
      </c>
      <c r="D119" s="153">
        <v>0</v>
      </c>
      <c r="E119" s="156">
        <v>0</v>
      </c>
      <c r="F119" s="156">
        <v>161495.78</v>
      </c>
      <c r="G119" s="156">
        <v>0</v>
      </c>
      <c r="H119" s="215">
        <v>161495.78</v>
      </c>
      <c r="I119" s="153">
        <v>100000</v>
      </c>
      <c r="J119" s="154">
        <v>61495.78</v>
      </c>
    </row>
    <row r="120" spans="1:10" ht="15.75" customHeight="1">
      <c r="A120" s="161" t="s">
        <v>235</v>
      </c>
      <c r="B120" s="212">
        <v>18656.45</v>
      </c>
      <c r="C120" s="187">
        <v>0</v>
      </c>
      <c r="D120" s="187">
        <v>0</v>
      </c>
      <c r="E120" s="195">
        <v>0</v>
      </c>
      <c r="F120" s="195">
        <v>190244</v>
      </c>
      <c r="G120" s="195">
        <v>0</v>
      </c>
      <c r="H120" s="216">
        <v>190244</v>
      </c>
      <c r="I120" s="187">
        <v>150000</v>
      </c>
      <c r="J120" s="211">
        <v>40244</v>
      </c>
    </row>
    <row r="121" spans="1:10" ht="15.75" customHeight="1">
      <c r="A121" s="185" t="s">
        <v>236</v>
      </c>
      <c r="B121" s="152">
        <v>0</v>
      </c>
      <c r="C121" s="153">
        <v>0</v>
      </c>
      <c r="D121" s="153">
        <v>0</v>
      </c>
      <c r="E121" s="156">
        <v>0</v>
      </c>
      <c r="F121" s="156">
        <v>117113</v>
      </c>
      <c r="G121" s="156">
        <v>0</v>
      </c>
      <c r="H121" s="215">
        <v>117113</v>
      </c>
      <c r="I121" s="153">
        <v>93000</v>
      </c>
      <c r="J121" s="154">
        <v>24113</v>
      </c>
    </row>
    <row r="122" spans="1:10" ht="15.75" customHeight="1" thickBot="1">
      <c r="A122" s="175" t="s">
        <v>237</v>
      </c>
      <c r="B122" s="163">
        <v>540962.2</v>
      </c>
      <c r="C122" s="164">
        <v>0</v>
      </c>
      <c r="D122" s="164">
        <v>0</v>
      </c>
      <c r="E122" s="165">
        <v>0</v>
      </c>
      <c r="F122" s="165">
        <v>329305.77</v>
      </c>
      <c r="G122" s="165">
        <v>0</v>
      </c>
      <c r="H122" s="217">
        <v>0</v>
      </c>
      <c r="I122" s="164">
        <v>0</v>
      </c>
      <c r="J122" s="166">
        <v>0</v>
      </c>
    </row>
    <row r="123" spans="1:10" ht="15.75" customHeight="1" thickTop="1">
      <c r="A123" s="178"/>
      <c r="B123" s="168"/>
      <c r="C123" s="168"/>
      <c r="D123" s="168"/>
      <c r="E123" s="169"/>
      <c r="F123" s="169"/>
      <c r="G123" s="169"/>
      <c r="H123" s="218"/>
      <c r="I123" s="168"/>
      <c r="J123" s="168"/>
    </row>
    <row r="124" spans="1:10" ht="15.75" customHeight="1" thickBot="1">
      <c r="A124" s="64"/>
      <c r="B124" s="64"/>
      <c r="C124" s="64"/>
      <c r="D124" s="135"/>
      <c r="J124" s="64" t="s">
        <v>74</v>
      </c>
    </row>
    <row r="125" spans="1:10" ht="15.75" customHeight="1" thickBot="1" thickTop="1">
      <c r="A125" s="136" t="s">
        <v>2</v>
      </c>
      <c r="B125" s="587" t="s">
        <v>49</v>
      </c>
      <c r="C125" s="588"/>
      <c r="D125" s="589"/>
      <c r="E125" s="590" t="s">
        <v>133</v>
      </c>
      <c r="F125" s="585"/>
      <c r="G125" s="586"/>
      <c r="H125" s="138" t="s">
        <v>50</v>
      </c>
      <c r="I125" s="137" t="s">
        <v>51</v>
      </c>
      <c r="J125" s="139"/>
    </row>
    <row r="126" spans="1:10" ht="15.75" customHeight="1" thickTop="1">
      <c r="A126" s="140"/>
      <c r="B126" s="141" t="s">
        <v>52</v>
      </c>
      <c r="C126" s="142" t="s">
        <v>53</v>
      </c>
      <c r="D126" s="143" t="s">
        <v>134</v>
      </c>
      <c r="E126" s="142" t="s">
        <v>52</v>
      </c>
      <c r="F126" s="142" t="s">
        <v>135</v>
      </c>
      <c r="G126" s="142" t="s">
        <v>136</v>
      </c>
      <c r="H126" s="142" t="s">
        <v>54</v>
      </c>
      <c r="I126" s="142" t="s">
        <v>12</v>
      </c>
      <c r="J126" s="142" t="s">
        <v>137</v>
      </c>
    </row>
    <row r="127" spans="1:10" ht="15.75" customHeight="1">
      <c r="A127" s="140"/>
      <c r="B127" s="141"/>
      <c r="C127" s="142" t="s">
        <v>138</v>
      </c>
      <c r="D127" s="143" t="s">
        <v>139</v>
      </c>
      <c r="E127" s="142"/>
      <c r="F127" s="142" t="s">
        <v>10</v>
      </c>
      <c r="G127" s="144" t="s">
        <v>140</v>
      </c>
      <c r="H127" s="142" t="s">
        <v>55</v>
      </c>
      <c r="I127" s="145" t="s">
        <v>17</v>
      </c>
      <c r="J127" s="145" t="s">
        <v>18</v>
      </c>
    </row>
    <row r="128" spans="1:10" ht="15.75" customHeight="1" thickBot="1">
      <c r="A128" s="146"/>
      <c r="B128" s="147"/>
      <c r="C128" s="148" t="s">
        <v>56</v>
      </c>
      <c r="D128" s="76" t="s">
        <v>141</v>
      </c>
      <c r="E128" s="149"/>
      <c r="F128" s="148"/>
      <c r="G128" s="150">
        <v>2009</v>
      </c>
      <c r="H128" s="148"/>
      <c r="I128" s="149"/>
      <c r="J128" s="149"/>
    </row>
    <row r="129" spans="1:10" ht="15.75" customHeight="1" thickTop="1">
      <c r="A129" s="181" t="s">
        <v>238</v>
      </c>
      <c r="B129" s="158">
        <v>31934.98</v>
      </c>
      <c r="C129" s="159">
        <v>0</v>
      </c>
      <c r="D129" s="219">
        <v>0</v>
      </c>
      <c r="E129" s="183">
        <v>0</v>
      </c>
      <c r="F129" s="183">
        <v>34783.11</v>
      </c>
      <c r="G129" s="220">
        <v>0</v>
      </c>
      <c r="H129" s="221">
        <v>34783.11</v>
      </c>
      <c r="I129" s="222">
        <v>27826</v>
      </c>
      <c r="J129" s="223">
        <v>6957.11</v>
      </c>
    </row>
    <row r="130" spans="1:10" ht="15.75" customHeight="1">
      <c r="A130" s="181" t="s">
        <v>239</v>
      </c>
      <c r="B130" s="158">
        <v>1102.07</v>
      </c>
      <c r="C130" s="159">
        <v>0</v>
      </c>
      <c r="D130" s="156">
        <v>0</v>
      </c>
      <c r="E130" s="183">
        <v>0</v>
      </c>
      <c r="F130" s="183">
        <v>167905.17</v>
      </c>
      <c r="G130" s="153">
        <v>0</v>
      </c>
      <c r="H130" s="221">
        <v>167905.17</v>
      </c>
      <c r="I130" s="159">
        <v>134324</v>
      </c>
      <c r="J130" s="184">
        <v>33581.17</v>
      </c>
    </row>
    <row r="131" spans="1:10" ht="15.75" customHeight="1">
      <c r="A131" s="185" t="s">
        <v>240</v>
      </c>
      <c r="B131" s="152">
        <v>0</v>
      </c>
      <c r="C131" s="153">
        <v>0</v>
      </c>
      <c r="D131" s="156">
        <v>0</v>
      </c>
      <c r="E131" s="156">
        <v>0</v>
      </c>
      <c r="F131" s="156">
        <v>405606.03</v>
      </c>
      <c r="G131" s="153">
        <v>0</v>
      </c>
      <c r="H131" s="215">
        <v>405606.03</v>
      </c>
      <c r="I131" s="153">
        <v>324485</v>
      </c>
      <c r="J131" s="154">
        <v>81121.03</v>
      </c>
    </row>
    <row r="132" spans="1:10" ht="15.75" customHeight="1">
      <c r="A132" s="185" t="s">
        <v>241</v>
      </c>
      <c r="B132" s="152">
        <v>196623.42</v>
      </c>
      <c r="C132" s="153">
        <v>0</v>
      </c>
      <c r="D132" s="153">
        <v>0</v>
      </c>
      <c r="E132" s="156">
        <v>0</v>
      </c>
      <c r="F132" s="156">
        <v>299076</v>
      </c>
      <c r="G132" s="153">
        <v>0</v>
      </c>
      <c r="H132" s="215">
        <v>102452.58</v>
      </c>
      <c r="I132" s="187">
        <v>82000</v>
      </c>
      <c r="J132" s="211">
        <v>20452.58</v>
      </c>
    </row>
    <row r="133" spans="1:10" ht="15.75" customHeight="1">
      <c r="A133" s="157" t="s">
        <v>242</v>
      </c>
      <c r="B133" s="152">
        <v>1445.69</v>
      </c>
      <c r="C133" s="153">
        <v>0</v>
      </c>
      <c r="D133" s="153">
        <v>0</v>
      </c>
      <c r="E133" s="153">
        <v>0</v>
      </c>
      <c r="F133" s="153">
        <v>210789.02</v>
      </c>
      <c r="G133" s="153">
        <v>0</v>
      </c>
      <c r="H133" s="213">
        <v>209343.33</v>
      </c>
      <c r="I133" s="153">
        <v>167500</v>
      </c>
      <c r="J133" s="154">
        <v>41843.33</v>
      </c>
    </row>
    <row r="134" spans="1:10" ht="15.75" customHeight="1">
      <c r="A134" s="157" t="s">
        <v>243</v>
      </c>
      <c r="B134" s="152">
        <v>0</v>
      </c>
      <c r="C134" s="153">
        <v>0</v>
      </c>
      <c r="D134" s="153">
        <v>0</v>
      </c>
      <c r="E134" s="153">
        <v>0</v>
      </c>
      <c r="F134" s="153">
        <v>521158.61</v>
      </c>
      <c r="G134" s="153">
        <v>0</v>
      </c>
      <c r="H134" s="213">
        <v>521158.61</v>
      </c>
      <c r="I134" s="153">
        <v>94048</v>
      </c>
      <c r="J134" s="154">
        <v>427110.61</v>
      </c>
    </row>
    <row r="135" spans="1:10" ht="15.75" customHeight="1">
      <c r="A135" s="157" t="s">
        <v>244</v>
      </c>
      <c r="B135" s="152">
        <v>0</v>
      </c>
      <c r="C135" s="153">
        <v>0</v>
      </c>
      <c r="D135" s="153">
        <v>0</v>
      </c>
      <c r="E135" s="153">
        <v>0</v>
      </c>
      <c r="F135" s="153">
        <v>130742.62</v>
      </c>
      <c r="G135" s="153">
        <v>0</v>
      </c>
      <c r="H135" s="213">
        <v>130742.62</v>
      </c>
      <c r="I135" s="153">
        <v>80000</v>
      </c>
      <c r="J135" s="154">
        <v>50742.62</v>
      </c>
    </row>
    <row r="136" spans="1:10" ht="15.75" customHeight="1">
      <c r="A136" s="157" t="s">
        <v>245</v>
      </c>
      <c r="B136" s="152">
        <v>0</v>
      </c>
      <c r="C136" s="153">
        <v>0</v>
      </c>
      <c r="D136" s="153">
        <v>0</v>
      </c>
      <c r="E136" s="153">
        <v>0</v>
      </c>
      <c r="F136" s="153">
        <v>25550</v>
      </c>
      <c r="G136" s="153">
        <v>0</v>
      </c>
      <c r="H136" s="213">
        <v>25550</v>
      </c>
      <c r="I136" s="153">
        <v>21000</v>
      </c>
      <c r="J136" s="154">
        <v>4550</v>
      </c>
    </row>
    <row r="137" spans="1:10" ht="15.75" customHeight="1">
      <c r="A137" s="157" t="s">
        <v>246</v>
      </c>
      <c r="B137" s="152">
        <v>0</v>
      </c>
      <c r="C137" s="153">
        <v>0</v>
      </c>
      <c r="D137" s="153">
        <v>0</v>
      </c>
      <c r="E137" s="153">
        <v>0</v>
      </c>
      <c r="F137" s="153">
        <v>462000</v>
      </c>
      <c r="G137" s="172">
        <v>0</v>
      </c>
      <c r="H137" s="213">
        <v>462000</v>
      </c>
      <c r="I137" s="153">
        <v>360000</v>
      </c>
      <c r="J137" s="154">
        <v>102000</v>
      </c>
    </row>
    <row r="138" spans="1:10" ht="15.75" customHeight="1">
      <c r="A138" s="157" t="s">
        <v>247</v>
      </c>
      <c r="B138" s="152">
        <v>1511.46</v>
      </c>
      <c r="C138" s="153">
        <v>0</v>
      </c>
      <c r="D138" s="153">
        <v>0</v>
      </c>
      <c r="E138" s="153">
        <v>0</v>
      </c>
      <c r="F138" s="153">
        <v>4171950.01</v>
      </c>
      <c r="G138" s="153">
        <v>0</v>
      </c>
      <c r="H138" s="213">
        <v>4170438.55</v>
      </c>
      <c r="I138" s="153">
        <v>2000000</v>
      </c>
      <c r="J138" s="154">
        <v>2170438.55</v>
      </c>
    </row>
    <row r="139" spans="1:10" ht="15.75" customHeight="1">
      <c r="A139" s="157" t="s">
        <v>248</v>
      </c>
      <c r="B139" s="152">
        <v>0</v>
      </c>
      <c r="C139" s="153">
        <v>0</v>
      </c>
      <c r="D139" s="153">
        <v>0</v>
      </c>
      <c r="E139" s="153">
        <v>0</v>
      </c>
      <c r="F139" s="153">
        <v>145146.56</v>
      </c>
      <c r="G139" s="153">
        <v>0</v>
      </c>
      <c r="H139" s="213">
        <v>145146.56</v>
      </c>
      <c r="I139" s="153">
        <v>100000</v>
      </c>
      <c r="J139" s="154">
        <v>45146.56</v>
      </c>
    </row>
    <row r="140" spans="1:10" ht="15.75" customHeight="1">
      <c r="A140" s="157" t="s">
        <v>249</v>
      </c>
      <c r="B140" s="152">
        <v>434046.46</v>
      </c>
      <c r="C140" s="153">
        <v>0</v>
      </c>
      <c r="D140" s="153">
        <v>0</v>
      </c>
      <c r="E140" s="153">
        <v>0</v>
      </c>
      <c r="F140" s="153">
        <v>412303.5</v>
      </c>
      <c r="G140" s="172">
        <v>0</v>
      </c>
      <c r="H140" s="213">
        <v>0</v>
      </c>
      <c r="I140" s="187">
        <v>0</v>
      </c>
      <c r="J140" s="211">
        <v>0</v>
      </c>
    </row>
    <row r="141" spans="1:10" ht="15.75" customHeight="1">
      <c r="A141" s="157" t="s">
        <v>250</v>
      </c>
      <c r="B141" s="152">
        <v>0</v>
      </c>
      <c r="C141" s="153">
        <v>0</v>
      </c>
      <c r="D141" s="153">
        <v>0</v>
      </c>
      <c r="E141" s="153">
        <v>0</v>
      </c>
      <c r="F141" s="153">
        <v>133591.79</v>
      </c>
      <c r="G141" s="172">
        <v>0</v>
      </c>
      <c r="H141" s="213">
        <v>133591.79</v>
      </c>
      <c r="I141" s="153">
        <v>30000</v>
      </c>
      <c r="J141" s="154">
        <v>103591.79</v>
      </c>
    </row>
    <row r="142" spans="1:10" ht="15.75" customHeight="1">
      <c r="A142" s="157" t="s">
        <v>251</v>
      </c>
      <c r="B142" s="152">
        <v>0</v>
      </c>
      <c r="C142" s="153">
        <v>0</v>
      </c>
      <c r="D142" s="153">
        <v>0</v>
      </c>
      <c r="E142" s="153">
        <v>0</v>
      </c>
      <c r="F142" s="153">
        <v>334791.84</v>
      </c>
      <c r="G142" s="172">
        <v>0</v>
      </c>
      <c r="H142" s="213">
        <v>334791.84</v>
      </c>
      <c r="I142" s="153">
        <v>275577</v>
      </c>
      <c r="J142" s="154">
        <v>59214.84</v>
      </c>
    </row>
    <row r="143" spans="1:10" ht="15.75" customHeight="1">
      <c r="A143" s="157" t="s">
        <v>252</v>
      </c>
      <c r="B143" s="152">
        <v>75137.48</v>
      </c>
      <c r="C143" s="153">
        <v>0</v>
      </c>
      <c r="D143" s="153">
        <v>0</v>
      </c>
      <c r="E143" s="153">
        <v>0</v>
      </c>
      <c r="F143" s="153">
        <v>215857.36</v>
      </c>
      <c r="G143" s="172">
        <v>0</v>
      </c>
      <c r="H143" s="213">
        <v>140719.88</v>
      </c>
      <c r="I143" s="187">
        <v>110000</v>
      </c>
      <c r="J143" s="211">
        <v>30719.88</v>
      </c>
    </row>
    <row r="144" spans="1:10" ht="15.75" customHeight="1">
      <c r="A144" s="157" t="s">
        <v>253</v>
      </c>
      <c r="B144" s="152">
        <v>0</v>
      </c>
      <c r="C144" s="153">
        <v>0</v>
      </c>
      <c r="D144" s="153">
        <v>0</v>
      </c>
      <c r="E144" s="153">
        <v>0</v>
      </c>
      <c r="F144" s="153">
        <v>320607.2</v>
      </c>
      <c r="G144" s="172">
        <v>-7428.1</v>
      </c>
      <c r="H144" s="213">
        <v>313179.1</v>
      </c>
      <c r="I144" s="153">
        <v>120000.5</v>
      </c>
      <c r="J144" s="154">
        <v>193178.6</v>
      </c>
    </row>
    <row r="145" spans="1:10" ht="15.75" customHeight="1">
      <c r="A145" s="157" t="s">
        <v>254</v>
      </c>
      <c r="B145" s="152">
        <v>57523.73</v>
      </c>
      <c r="C145" s="153">
        <v>0</v>
      </c>
      <c r="D145" s="153">
        <v>0</v>
      </c>
      <c r="E145" s="153">
        <v>0</v>
      </c>
      <c r="F145" s="153">
        <v>1152030.62</v>
      </c>
      <c r="G145" s="213">
        <v>0</v>
      </c>
      <c r="H145" s="213">
        <v>1094506.89</v>
      </c>
      <c r="I145" s="153">
        <v>100000</v>
      </c>
      <c r="J145" s="154">
        <v>994506.89</v>
      </c>
    </row>
    <row r="146" spans="1:10" ht="15.75" customHeight="1">
      <c r="A146" s="157" t="s">
        <v>255</v>
      </c>
      <c r="B146" s="152">
        <v>0</v>
      </c>
      <c r="C146" s="153">
        <v>0</v>
      </c>
      <c r="D146" s="153">
        <v>0</v>
      </c>
      <c r="E146" s="153">
        <v>0</v>
      </c>
      <c r="F146" s="153">
        <v>2914727.11</v>
      </c>
      <c r="G146" s="153">
        <v>0</v>
      </c>
      <c r="H146" s="213">
        <v>2914727.11</v>
      </c>
      <c r="I146" s="153">
        <v>164726.42</v>
      </c>
      <c r="J146" s="154">
        <v>2750000.69</v>
      </c>
    </row>
    <row r="147" spans="1:10" ht="15.75" customHeight="1">
      <c r="A147" s="224" t="s">
        <v>256</v>
      </c>
      <c r="B147" s="225">
        <v>0</v>
      </c>
      <c r="C147" s="226">
        <v>0</v>
      </c>
      <c r="D147" s="227">
        <v>0</v>
      </c>
      <c r="E147" s="226">
        <v>0</v>
      </c>
      <c r="F147" s="226">
        <v>347058</v>
      </c>
      <c r="G147" s="226">
        <v>0</v>
      </c>
      <c r="H147" s="226">
        <f>F147-B147</f>
        <v>347058</v>
      </c>
      <c r="I147" s="226">
        <v>277500</v>
      </c>
      <c r="J147" s="228">
        <f aca="true" t="shared" si="3" ref="J147:J153">H147-I147</f>
        <v>69558</v>
      </c>
    </row>
    <row r="148" spans="1:10" ht="15.75" customHeight="1">
      <c r="A148" s="229" t="s">
        <v>257</v>
      </c>
      <c r="B148" s="230">
        <v>1375597.06</v>
      </c>
      <c r="C148" s="231">
        <v>0</v>
      </c>
      <c r="D148" s="231">
        <v>0</v>
      </c>
      <c r="E148" s="231">
        <v>0</v>
      </c>
      <c r="F148" s="231">
        <v>260088.57</v>
      </c>
      <c r="G148" s="231">
        <v>0</v>
      </c>
      <c r="H148" s="231">
        <v>0</v>
      </c>
      <c r="I148" s="231">
        <v>0</v>
      </c>
      <c r="J148" s="232">
        <f t="shared" si="3"/>
        <v>0</v>
      </c>
    </row>
    <row r="149" spans="1:10" ht="15.75" customHeight="1">
      <c r="A149" s="233" t="s">
        <v>258</v>
      </c>
      <c r="B149" s="230">
        <v>0</v>
      </c>
      <c r="C149" s="234">
        <v>0</v>
      </c>
      <c r="D149" s="231">
        <v>0</v>
      </c>
      <c r="E149" s="231">
        <v>0</v>
      </c>
      <c r="F149" s="231">
        <v>63989.43</v>
      </c>
      <c r="G149" s="231">
        <v>0</v>
      </c>
      <c r="H149" s="231">
        <f>F149-B149</f>
        <v>63989.43</v>
      </c>
      <c r="I149" s="231">
        <v>50965</v>
      </c>
      <c r="J149" s="232">
        <f t="shared" si="3"/>
        <v>13024.43</v>
      </c>
    </row>
    <row r="150" spans="1:10" ht="15.75" customHeight="1">
      <c r="A150" s="229" t="s">
        <v>259</v>
      </c>
      <c r="B150" s="230">
        <v>0</v>
      </c>
      <c r="C150" s="231">
        <v>0</v>
      </c>
      <c r="D150" s="231">
        <v>0</v>
      </c>
      <c r="E150" s="231">
        <v>0</v>
      </c>
      <c r="F150" s="231">
        <v>0</v>
      </c>
      <c r="G150" s="231">
        <v>0</v>
      </c>
      <c r="H150" s="231">
        <f>F150-B150</f>
        <v>0</v>
      </c>
      <c r="I150" s="231">
        <v>0</v>
      </c>
      <c r="J150" s="232">
        <f t="shared" si="3"/>
        <v>0</v>
      </c>
    </row>
    <row r="151" spans="1:10" ht="15.75" customHeight="1">
      <c r="A151" s="235" t="s">
        <v>260</v>
      </c>
      <c r="B151" s="230">
        <v>28670</v>
      </c>
      <c r="C151" s="231">
        <v>0</v>
      </c>
      <c r="D151" s="231">
        <v>0</v>
      </c>
      <c r="E151" s="231">
        <v>0</v>
      </c>
      <c r="F151" s="231">
        <v>0</v>
      </c>
      <c r="G151" s="231">
        <v>0</v>
      </c>
      <c r="H151" s="231">
        <v>0</v>
      </c>
      <c r="I151" s="231">
        <v>0</v>
      </c>
      <c r="J151" s="232">
        <f t="shared" si="3"/>
        <v>0</v>
      </c>
    </row>
    <row r="152" spans="1:10" ht="15.75" customHeight="1">
      <c r="A152" s="235" t="s">
        <v>261</v>
      </c>
      <c r="B152" s="225">
        <v>0</v>
      </c>
      <c r="C152" s="226">
        <v>0</v>
      </c>
      <c r="D152" s="231">
        <v>0</v>
      </c>
      <c r="E152" s="226">
        <v>0</v>
      </c>
      <c r="F152" s="226">
        <v>137523.8</v>
      </c>
      <c r="G152" s="226">
        <v>0</v>
      </c>
      <c r="H152" s="231">
        <f>F152-B152</f>
        <v>137523.8</v>
      </c>
      <c r="I152" s="226">
        <v>110000</v>
      </c>
      <c r="J152" s="232">
        <f t="shared" si="3"/>
        <v>27523.79999999999</v>
      </c>
    </row>
    <row r="153" spans="1:10" ht="15.75" customHeight="1" thickBot="1">
      <c r="A153" s="236" t="s">
        <v>262</v>
      </c>
      <c r="B153" s="237">
        <v>0</v>
      </c>
      <c r="C153" s="238">
        <v>0</v>
      </c>
      <c r="D153" s="239">
        <v>0</v>
      </c>
      <c r="E153" s="238">
        <v>0</v>
      </c>
      <c r="F153" s="239">
        <v>80269</v>
      </c>
      <c r="G153" s="239">
        <v>0</v>
      </c>
      <c r="H153" s="239">
        <f>F153-B153</f>
        <v>80269</v>
      </c>
      <c r="I153" s="239">
        <v>10000</v>
      </c>
      <c r="J153" s="240">
        <f t="shared" si="3"/>
        <v>70269</v>
      </c>
    </row>
    <row r="154" spans="1:10" ht="15.75" customHeight="1" thickTop="1">
      <c r="A154" s="241"/>
      <c r="B154" s="242"/>
      <c r="C154" s="243"/>
      <c r="D154" s="244"/>
      <c r="E154" s="243"/>
      <c r="F154" s="244"/>
      <c r="G154" s="244"/>
      <c r="H154" s="244"/>
      <c r="I154" s="244"/>
      <c r="J154" s="244"/>
    </row>
    <row r="155" spans="1:10" ht="15.75" customHeight="1" thickBot="1">
      <c r="A155" s="64"/>
      <c r="B155" s="64"/>
      <c r="C155" s="64"/>
      <c r="D155" s="135"/>
      <c r="J155" s="64" t="s">
        <v>74</v>
      </c>
    </row>
    <row r="156" spans="1:10" ht="15.75" customHeight="1" thickBot="1" thickTop="1">
      <c r="A156" s="136" t="s">
        <v>2</v>
      </c>
      <c r="B156" s="587" t="s">
        <v>49</v>
      </c>
      <c r="C156" s="587"/>
      <c r="D156" s="591"/>
      <c r="E156" s="590" t="s">
        <v>133</v>
      </c>
      <c r="F156" s="587"/>
      <c r="G156" s="591"/>
      <c r="H156" s="138" t="s">
        <v>50</v>
      </c>
      <c r="I156" s="137" t="s">
        <v>51</v>
      </c>
      <c r="J156" s="139"/>
    </row>
    <row r="157" spans="1:10" ht="15.75" customHeight="1" thickTop="1">
      <c r="A157" s="140"/>
      <c r="B157" s="141" t="s">
        <v>52</v>
      </c>
      <c r="C157" s="142" t="s">
        <v>53</v>
      </c>
      <c r="D157" s="143" t="s">
        <v>134</v>
      </c>
      <c r="E157" s="142" t="s">
        <v>52</v>
      </c>
      <c r="F157" s="142" t="s">
        <v>135</v>
      </c>
      <c r="G157" s="142" t="s">
        <v>136</v>
      </c>
      <c r="H157" s="142" t="s">
        <v>54</v>
      </c>
      <c r="I157" s="142" t="s">
        <v>12</v>
      </c>
      <c r="J157" s="142" t="s">
        <v>137</v>
      </c>
    </row>
    <row r="158" spans="1:10" ht="15.75" customHeight="1">
      <c r="A158" s="140"/>
      <c r="B158" s="141"/>
      <c r="C158" s="142" t="s">
        <v>138</v>
      </c>
      <c r="D158" s="143" t="s">
        <v>139</v>
      </c>
      <c r="E158" s="142"/>
      <c r="F158" s="142" t="s">
        <v>10</v>
      </c>
      <c r="G158" s="144" t="s">
        <v>140</v>
      </c>
      <c r="H158" s="142" t="s">
        <v>55</v>
      </c>
      <c r="I158" s="145" t="s">
        <v>17</v>
      </c>
      <c r="J158" s="145" t="s">
        <v>18</v>
      </c>
    </row>
    <row r="159" spans="1:10" ht="15.75" customHeight="1" thickBot="1">
      <c r="A159" s="146"/>
      <c r="B159" s="147"/>
      <c r="C159" s="148" t="s">
        <v>56</v>
      </c>
      <c r="D159" s="76" t="s">
        <v>141</v>
      </c>
      <c r="E159" s="149"/>
      <c r="F159" s="148"/>
      <c r="G159" s="150">
        <v>2009</v>
      </c>
      <c r="H159" s="148"/>
      <c r="I159" s="149"/>
      <c r="J159" s="149"/>
    </row>
    <row r="160" spans="1:10" ht="15.75" customHeight="1" thickTop="1">
      <c r="A160" s="229" t="s">
        <v>263</v>
      </c>
      <c r="B160" s="225">
        <v>0</v>
      </c>
      <c r="C160" s="226">
        <v>0</v>
      </c>
      <c r="D160" s="226">
        <v>0</v>
      </c>
      <c r="E160" s="245">
        <v>0</v>
      </c>
      <c r="F160" s="245">
        <v>294104</v>
      </c>
      <c r="G160" s="245">
        <v>0</v>
      </c>
      <c r="H160" s="226">
        <f>F160-B160</f>
        <v>294104</v>
      </c>
      <c r="I160" s="226">
        <v>235282.32</v>
      </c>
      <c r="J160" s="228">
        <f aca="true" t="shared" si="4" ref="J160:J181">H160-I160</f>
        <v>58821.67999999999</v>
      </c>
    </row>
    <row r="161" spans="1:10" ht="15.75" customHeight="1">
      <c r="A161" s="235" t="s">
        <v>264</v>
      </c>
      <c r="B161" s="230">
        <v>0</v>
      </c>
      <c r="C161" s="231">
        <v>0</v>
      </c>
      <c r="D161" s="231">
        <v>0</v>
      </c>
      <c r="E161" s="234">
        <v>0</v>
      </c>
      <c r="F161" s="234">
        <v>163130.4</v>
      </c>
      <c r="G161" s="234">
        <v>0</v>
      </c>
      <c r="H161" s="231">
        <f>F161-B161</f>
        <v>163130.4</v>
      </c>
      <c r="I161" s="231">
        <v>80000</v>
      </c>
      <c r="J161" s="232">
        <f t="shared" si="4"/>
        <v>83130.4</v>
      </c>
    </row>
    <row r="162" spans="1:10" ht="15.75" customHeight="1">
      <c r="A162" s="235" t="s">
        <v>265</v>
      </c>
      <c r="B162" s="230">
        <v>28377.58</v>
      </c>
      <c r="C162" s="231">
        <v>0</v>
      </c>
      <c r="D162" s="231">
        <v>0</v>
      </c>
      <c r="E162" s="234">
        <v>0</v>
      </c>
      <c r="F162" s="234">
        <v>233717.13</v>
      </c>
      <c r="G162" s="234">
        <v>0</v>
      </c>
      <c r="H162" s="231">
        <f>F162-B162</f>
        <v>205339.55</v>
      </c>
      <c r="I162" s="231">
        <v>25000</v>
      </c>
      <c r="J162" s="232">
        <f t="shared" si="4"/>
        <v>180339.55</v>
      </c>
    </row>
    <row r="163" spans="1:10" ht="15.75" customHeight="1">
      <c r="A163" s="235" t="s">
        <v>266</v>
      </c>
      <c r="B163" s="230">
        <v>0</v>
      </c>
      <c r="C163" s="231">
        <v>0</v>
      </c>
      <c r="D163" s="231">
        <v>0</v>
      </c>
      <c r="E163" s="234">
        <v>0</v>
      </c>
      <c r="F163" s="234">
        <v>147634</v>
      </c>
      <c r="G163" s="234">
        <v>0</v>
      </c>
      <c r="H163" s="231">
        <f>F163-B163</f>
        <v>147634</v>
      </c>
      <c r="I163" s="231">
        <v>118000</v>
      </c>
      <c r="J163" s="232">
        <f t="shared" si="4"/>
        <v>29634</v>
      </c>
    </row>
    <row r="164" spans="1:10" ht="15.75" customHeight="1">
      <c r="A164" s="235" t="s">
        <v>267</v>
      </c>
      <c r="B164" s="230">
        <v>78196.25</v>
      </c>
      <c r="C164" s="231">
        <v>0</v>
      </c>
      <c r="D164" s="231">
        <v>0</v>
      </c>
      <c r="E164" s="234">
        <v>0</v>
      </c>
      <c r="F164" s="234">
        <v>9427.8</v>
      </c>
      <c r="G164" s="234">
        <v>0</v>
      </c>
      <c r="H164" s="231">
        <v>9427.8</v>
      </c>
      <c r="I164" s="231">
        <v>0</v>
      </c>
      <c r="J164" s="232">
        <f t="shared" si="4"/>
        <v>9427.8</v>
      </c>
    </row>
    <row r="165" spans="1:10" ht="15.75" customHeight="1">
      <c r="A165" s="233" t="s">
        <v>268</v>
      </c>
      <c r="B165" s="230">
        <v>5483.54</v>
      </c>
      <c r="C165" s="231">
        <v>0</v>
      </c>
      <c r="D165" s="231">
        <v>0</v>
      </c>
      <c r="E165" s="234">
        <v>0</v>
      </c>
      <c r="F165" s="234">
        <v>157860.9</v>
      </c>
      <c r="G165" s="234">
        <v>0</v>
      </c>
      <c r="H165" s="231">
        <f aca="true" t="shared" si="5" ref="H165:H181">F165-B165</f>
        <v>152377.36</v>
      </c>
      <c r="I165" s="231">
        <v>121900</v>
      </c>
      <c r="J165" s="232">
        <f t="shared" si="4"/>
        <v>30477.359999999986</v>
      </c>
    </row>
    <row r="166" spans="1:10" ht="15.75" customHeight="1">
      <c r="A166" s="233" t="s">
        <v>269</v>
      </c>
      <c r="B166" s="230">
        <v>199060.83</v>
      </c>
      <c r="C166" s="231">
        <v>0</v>
      </c>
      <c r="D166" s="231">
        <v>0</v>
      </c>
      <c r="E166" s="234">
        <v>0</v>
      </c>
      <c r="F166" s="234">
        <v>286092.96</v>
      </c>
      <c r="G166" s="234">
        <v>0</v>
      </c>
      <c r="H166" s="231">
        <f t="shared" si="5"/>
        <v>87032.13000000003</v>
      </c>
      <c r="I166" s="231">
        <v>60922.75</v>
      </c>
      <c r="J166" s="232">
        <f t="shared" si="4"/>
        <v>26109.380000000034</v>
      </c>
    </row>
    <row r="167" spans="1:10" ht="15.75" customHeight="1">
      <c r="A167" s="235" t="s">
        <v>270</v>
      </c>
      <c r="B167" s="230">
        <v>0</v>
      </c>
      <c r="C167" s="231">
        <v>0</v>
      </c>
      <c r="D167" s="231">
        <v>0</v>
      </c>
      <c r="E167" s="234">
        <v>0</v>
      </c>
      <c r="F167" s="234">
        <v>326.98</v>
      </c>
      <c r="G167" s="234">
        <v>0</v>
      </c>
      <c r="H167" s="231">
        <f t="shared" si="5"/>
        <v>326.98</v>
      </c>
      <c r="I167" s="231">
        <v>0</v>
      </c>
      <c r="J167" s="232">
        <f t="shared" si="4"/>
        <v>326.98</v>
      </c>
    </row>
    <row r="168" spans="1:10" ht="15.75" customHeight="1">
      <c r="A168" s="235" t="s">
        <v>271</v>
      </c>
      <c r="B168" s="230">
        <v>0</v>
      </c>
      <c r="C168" s="231">
        <v>0</v>
      </c>
      <c r="D168" s="231">
        <v>0</v>
      </c>
      <c r="E168" s="234">
        <v>0</v>
      </c>
      <c r="F168" s="234">
        <v>183962.32</v>
      </c>
      <c r="G168" s="234">
        <v>0</v>
      </c>
      <c r="H168" s="231">
        <f t="shared" si="5"/>
        <v>183962.32</v>
      </c>
      <c r="I168" s="231">
        <v>100000</v>
      </c>
      <c r="J168" s="232">
        <f t="shared" si="4"/>
        <v>83962.32</v>
      </c>
    </row>
    <row r="169" spans="1:10" ht="15.75" customHeight="1">
      <c r="A169" s="235" t="s">
        <v>272</v>
      </c>
      <c r="B169" s="230">
        <v>817.61</v>
      </c>
      <c r="C169" s="231">
        <v>0</v>
      </c>
      <c r="D169" s="231">
        <v>0</v>
      </c>
      <c r="E169" s="234">
        <v>0</v>
      </c>
      <c r="F169" s="234">
        <v>54695</v>
      </c>
      <c r="G169" s="234">
        <v>0</v>
      </c>
      <c r="H169" s="231">
        <f t="shared" si="5"/>
        <v>53877.39</v>
      </c>
      <c r="I169" s="231">
        <v>43101</v>
      </c>
      <c r="J169" s="232">
        <f t="shared" si="4"/>
        <v>10776.39</v>
      </c>
    </row>
    <row r="170" spans="1:10" ht="15.75" customHeight="1">
      <c r="A170" s="235" t="s">
        <v>273</v>
      </c>
      <c r="B170" s="230">
        <v>0</v>
      </c>
      <c r="C170" s="231">
        <v>0</v>
      </c>
      <c r="D170" s="231">
        <v>0</v>
      </c>
      <c r="E170" s="234">
        <v>0</v>
      </c>
      <c r="F170" s="234">
        <v>276184.92</v>
      </c>
      <c r="G170" s="234">
        <v>0</v>
      </c>
      <c r="H170" s="231">
        <f t="shared" si="5"/>
        <v>276184.92</v>
      </c>
      <c r="I170" s="231">
        <v>220000</v>
      </c>
      <c r="J170" s="232">
        <f t="shared" si="4"/>
        <v>56184.919999999984</v>
      </c>
    </row>
    <row r="171" spans="1:10" ht="15.75" customHeight="1">
      <c r="A171" s="235" t="s">
        <v>274</v>
      </c>
      <c r="B171" s="230">
        <v>0</v>
      </c>
      <c r="C171" s="231">
        <v>0</v>
      </c>
      <c r="D171" s="231">
        <v>0</v>
      </c>
      <c r="E171" s="234">
        <v>0</v>
      </c>
      <c r="F171" s="234">
        <v>297423</v>
      </c>
      <c r="G171" s="234">
        <v>0</v>
      </c>
      <c r="H171" s="231">
        <f t="shared" si="5"/>
        <v>297423</v>
      </c>
      <c r="I171" s="231">
        <v>100000</v>
      </c>
      <c r="J171" s="232">
        <f t="shared" si="4"/>
        <v>197423</v>
      </c>
    </row>
    <row r="172" spans="1:10" ht="15.75" customHeight="1">
      <c r="A172" s="235" t="s">
        <v>275</v>
      </c>
      <c r="B172" s="230">
        <v>0</v>
      </c>
      <c r="C172" s="231">
        <v>0</v>
      </c>
      <c r="D172" s="231">
        <v>0</v>
      </c>
      <c r="E172" s="234">
        <v>0</v>
      </c>
      <c r="F172" s="234">
        <v>299594.91</v>
      </c>
      <c r="G172" s="234">
        <v>0</v>
      </c>
      <c r="H172" s="231">
        <f t="shared" si="5"/>
        <v>299594.91</v>
      </c>
      <c r="I172" s="231">
        <v>170315</v>
      </c>
      <c r="J172" s="232">
        <f t="shared" si="4"/>
        <v>129279.90999999997</v>
      </c>
    </row>
    <row r="173" spans="1:10" ht="15.75" customHeight="1">
      <c r="A173" s="235" t="s">
        <v>276</v>
      </c>
      <c r="B173" s="230">
        <v>30555.11</v>
      </c>
      <c r="C173" s="231">
        <v>0</v>
      </c>
      <c r="D173" s="231">
        <v>0</v>
      </c>
      <c r="E173" s="234">
        <v>0</v>
      </c>
      <c r="F173" s="234">
        <v>293478.06</v>
      </c>
      <c r="G173" s="234">
        <v>0</v>
      </c>
      <c r="H173" s="231">
        <f t="shared" si="5"/>
        <v>262922.95</v>
      </c>
      <c r="I173" s="231">
        <v>200000</v>
      </c>
      <c r="J173" s="232">
        <f t="shared" si="4"/>
        <v>62922.95000000001</v>
      </c>
    </row>
    <row r="174" spans="1:10" ht="15.75" customHeight="1">
      <c r="A174" s="235" t="s">
        <v>277</v>
      </c>
      <c r="B174" s="230">
        <v>0</v>
      </c>
      <c r="C174" s="231">
        <v>0</v>
      </c>
      <c r="D174" s="231">
        <v>0</v>
      </c>
      <c r="E174" s="234">
        <v>0</v>
      </c>
      <c r="F174" s="234">
        <v>38600.98</v>
      </c>
      <c r="G174" s="234">
        <v>0</v>
      </c>
      <c r="H174" s="231">
        <f t="shared" si="5"/>
        <v>38600.98</v>
      </c>
      <c r="I174" s="231">
        <v>20000</v>
      </c>
      <c r="J174" s="232">
        <f t="shared" si="4"/>
        <v>18600.980000000003</v>
      </c>
    </row>
    <row r="175" spans="1:10" ht="15.75" customHeight="1">
      <c r="A175" s="235" t="s">
        <v>278</v>
      </c>
      <c r="B175" s="230">
        <v>0</v>
      </c>
      <c r="C175" s="231">
        <v>0</v>
      </c>
      <c r="D175" s="231">
        <v>0</v>
      </c>
      <c r="E175" s="234">
        <v>0</v>
      </c>
      <c r="F175" s="234">
        <v>269883.09</v>
      </c>
      <c r="G175" s="234">
        <v>0</v>
      </c>
      <c r="H175" s="231">
        <f t="shared" si="5"/>
        <v>269883.09</v>
      </c>
      <c r="I175" s="231">
        <v>134942</v>
      </c>
      <c r="J175" s="232">
        <f t="shared" si="4"/>
        <v>134941.09000000003</v>
      </c>
    </row>
    <row r="176" spans="1:10" ht="15.75" customHeight="1">
      <c r="A176" s="235" t="s">
        <v>279</v>
      </c>
      <c r="B176" s="230">
        <v>0</v>
      </c>
      <c r="C176" s="231">
        <v>0</v>
      </c>
      <c r="D176" s="231">
        <v>0</v>
      </c>
      <c r="E176" s="234">
        <v>0</v>
      </c>
      <c r="F176" s="234">
        <v>1500</v>
      </c>
      <c r="G176" s="234">
        <v>0</v>
      </c>
      <c r="H176" s="231">
        <f t="shared" si="5"/>
        <v>1500</v>
      </c>
      <c r="I176" s="231">
        <v>0</v>
      </c>
      <c r="J176" s="232">
        <f t="shared" si="4"/>
        <v>1500</v>
      </c>
    </row>
    <row r="177" spans="1:10" ht="15.75" customHeight="1">
      <c r="A177" s="235" t="s">
        <v>280</v>
      </c>
      <c r="B177" s="230">
        <v>0</v>
      </c>
      <c r="C177" s="231">
        <v>0</v>
      </c>
      <c r="D177" s="231">
        <v>0</v>
      </c>
      <c r="E177" s="234">
        <v>0</v>
      </c>
      <c r="F177" s="234">
        <v>233558.4</v>
      </c>
      <c r="G177" s="234">
        <v>0</v>
      </c>
      <c r="H177" s="231">
        <f t="shared" si="5"/>
        <v>233558.4</v>
      </c>
      <c r="I177" s="231">
        <v>120000</v>
      </c>
      <c r="J177" s="232">
        <f t="shared" si="4"/>
        <v>113558.4</v>
      </c>
    </row>
    <row r="178" spans="1:10" ht="15.75" customHeight="1">
      <c r="A178" s="235" t="s">
        <v>281</v>
      </c>
      <c r="B178" s="230">
        <v>0</v>
      </c>
      <c r="C178" s="231">
        <v>0</v>
      </c>
      <c r="D178" s="231">
        <v>0</v>
      </c>
      <c r="E178" s="234">
        <v>0</v>
      </c>
      <c r="F178" s="234">
        <v>66364</v>
      </c>
      <c r="G178" s="234">
        <v>0</v>
      </c>
      <c r="H178" s="231">
        <f t="shared" si="5"/>
        <v>66364</v>
      </c>
      <c r="I178" s="231">
        <v>15000</v>
      </c>
      <c r="J178" s="232">
        <f t="shared" si="4"/>
        <v>51364</v>
      </c>
    </row>
    <row r="179" spans="1:10" ht="15.75" customHeight="1">
      <c r="A179" s="235" t="s">
        <v>282</v>
      </c>
      <c r="B179" s="230">
        <v>0</v>
      </c>
      <c r="C179" s="231">
        <v>0</v>
      </c>
      <c r="D179" s="231">
        <v>0</v>
      </c>
      <c r="E179" s="234">
        <v>0</v>
      </c>
      <c r="F179" s="234">
        <v>23688.4</v>
      </c>
      <c r="G179" s="234">
        <v>0</v>
      </c>
      <c r="H179" s="231">
        <f t="shared" si="5"/>
        <v>23688.4</v>
      </c>
      <c r="I179" s="231">
        <v>0</v>
      </c>
      <c r="J179" s="232">
        <f t="shared" si="4"/>
        <v>23688.4</v>
      </c>
    </row>
    <row r="180" spans="1:10" ht="15.75" customHeight="1">
      <c r="A180" s="235" t="s">
        <v>283</v>
      </c>
      <c r="B180" s="230">
        <v>282.65</v>
      </c>
      <c r="C180" s="231">
        <v>0</v>
      </c>
      <c r="D180" s="231">
        <v>0</v>
      </c>
      <c r="E180" s="234">
        <v>0</v>
      </c>
      <c r="F180" s="234">
        <v>836180.05</v>
      </c>
      <c r="G180" s="234">
        <v>0</v>
      </c>
      <c r="H180" s="231">
        <f t="shared" si="5"/>
        <v>835897.4</v>
      </c>
      <c r="I180" s="231">
        <v>150000</v>
      </c>
      <c r="J180" s="232">
        <f t="shared" si="4"/>
        <v>685897.4</v>
      </c>
    </row>
    <row r="181" spans="1:10" ht="15.75" customHeight="1">
      <c r="A181" s="235" t="s">
        <v>284</v>
      </c>
      <c r="B181" s="230">
        <v>0</v>
      </c>
      <c r="C181" s="231">
        <v>0</v>
      </c>
      <c r="D181" s="231">
        <v>0</v>
      </c>
      <c r="E181" s="234">
        <v>0</v>
      </c>
      <c r="F181" s="234">
        <v>0</v>
      </c>
      <c r="G181" s="234">
        <v>0</v>
      </c>
      <c r="H181" s="231">
        <f t="shared" si="5"/>
        <v>0</v>
      </c>
      <c r="I181" s="231">
        <v>0</v>
      </c>
      <c r="J181" s="232">
        <f t="shared" si="4"/>
        <v>0</v>
      </c>
    </row>
    <row r="182" spans="1:10" ht="15.75" customHeight="1">
      <c r="A182" s="235" t="s">
        <v>285</v>
      </c>
      <c r="B182" s="230">
        <v>210649.11</v>
      </c>
      <c r="C182" s="231">
        <v>0</v>
      </c>
      <c r="D182" s="231">
        <v>0</v>
      </c>
      <c r="E182" s="234">
        <v>0</v>
      </c>
      <c r="F182" s="234">
        <v>122488</v>
      </c>
      <c r="G182" s="234">
        <v>0</v>
      </c>
      <c r="H182" s="231">
        <v>0</v>
      </c>
      <c r="I182" s="231">
        <v>0</v>
      </c>
      <c r="J182" s="232">
        <v>0</v>
      </c>
    </row>
    <row r="183" spans="1:10" ht="15.75" customHeight="1">
      <c r="A183" s="235" t="s">
        <v>286</v>
      </c>
      <c r="B183" s="230">
        <v>0</v>
      </c>
      <c r="C183" s="231">
        <v>0</v>
      </c>
      <c r="D183" s="231">
        <v>0</v>
      </c>
      <c r="E183" s="234">
        <v>0</v>
      </c>
      <c r="F183" s="231">
        <v>110322</v>
      </c>
      <c r="G183" s="234">
        <v>0</v>
      </c>
      <c r="H183" s="231">
        <f>F183-B183</f>
        <v>110322</v>
      </c>
      <c r="I183" s="231">
        <v>50322</v>
      </c>
      <c r="J183" s="232">
        <f>H183-I183</f>
        <v>60000</v>
      </c>
    </row>
    <row r="184" spans="1:10" ht="15.75" customHeight="1" thickBot="1">
      <c r="A184" s="236" t="s">
        <v>287</v>
      </c>
      <c r="B184" s="246">
        <v>253250.23</v>
      </c>
      <c r="C184" s="239">
        <v>0</v>
      </c>
      <c r="D184" s="239">
        <v>0</v>
      </c>
      <c r="E184" s="238">
        <v>0</v>
      </c>
      <c r="F184" s="238">
        <v>621511.47</v>
      </c>
      <c r="G184" s="238">
        <v>0</v>
      </c>
      <c r="H184" s="239">
        <f>F184-B184</f>
        <v>368261.24</v>
      </c>
      <c r="I184" s="239">
        <v>150000</v>
      </c>
      <c r="J184" s="240">
        <f>H184-I184</f>
        <v>218261.24</v>
      </c>
    </row>
    <row r="185" spans="1:11" ht="15.75" customHeight="1" thickTop="1">
      <c r="A185" s="241"/>
      <c r="B185" s="244"/>
      <c r="C185" s="244"/>
      <c r="D185" s="244"/>
      <c r="E185" s="243"/>
      <c r="F185" s="243"/>
      <c r="G185" s="243"/>
      <c r="H185" s="244"/>
      <c r="I185" s="244"/>
      <c r="J185" s="244"/>
      <c r="K185" s="24"/>
    </row>
    <row r="186" spans="1:11" ht="15.75" customHeight="1" thickBot="1">
      <c r="A186" s="64"/>
      <c r="B186" s="64"/>
      <c r="C186" s="64"/>
      <c r="D186" s="135"/>
      <c r="J186" s="64" t="s">
        <v>74</v>
      </c>
      <c r="K186" s="24"/>
    </row>
    <row r="187" spans="1:11" ht="15.75" customHeight="1" thickBot="1" thickTop="1">
      <c r="A187" s="136" t="s">
        <v>2</v>
      </c>
      <c r="B187" s="587" t="s">
        <v>49</v>
      </c>
      <c r="C187" s="587"/>
      <c r="D187" s="591"/>
      <c r="E187" s="590" t="s">
        <v>133</v>
      </c>
      <c r="F187" s="587"/>
      <c r="G187" s="591"/>
      <c r="H187" s="138" t="s">
        <v>50</v>
      </c>
      <c r="I187" s="137" t="s">
        <v>51</v>
      </c>
      <c r="J187" s="139"/>
      <c r="K187" s="24"/>
    </row>
    <row r="188" spans="1:11" ht="15.75" customHeight="1" thickTop="1">
      <c r="A188" s="140"/>
      <c r="B188" s="141" t="s">
        <v>52</v>
      </c>
      <c r="C188" s="142" t="s">
        <v>53</v>
      </c>
      <c r="D188" s="143" t="s">
        <v>134</v>
      </c>
      <c r="E188" s="142" t="s">
        <v>52</v>
      </c>
      <c r="F188" s="142" t="s">
        <v>135</v>
      </c>
      <c r="G188" s="142" t="s">
        <v>136</v>
      </c>
      <c r="H188" s="142" t="s">
        <v>54</v>
      </c>
      <c r="I188" s="142" t="s">
        <v>12</v>
      </c>
      <c r="J188" s="142" t="s">
        <v>137</v>
      </c>
      <c r="K188" s="24"/>
    </row>
    <row r="189" spans="1:11" ht="15.75" customHeight="1">
      <c r="A189" s="140"/>
      <c r="B189" s="141"/>
      <c r="C189" s="142" t="s">
        <v>138</v>
      </c>
      <c r="D189" s="143" t="s">
        <v>139</v>
      </c>
      <c r="E189" s="142"/>
      <c r="F189" s="142" t="s">
        <v>10</v>
      </c>
      <c r="G189" s="144" t="s">
        <v>140</v>
      </c>
      <c r="H189" s="142" t="s">
        <v>55</v>
      </c>
      <c r="I189" s="145" t="s">
        <v>17</v>
      </c>
      <c r="J189" s="145" t="s">
        <v>18</v>
      </c>
      <c r="K189" s="24"/>
    </row>
    <row r="190" spans="1:11" ht="15.75" customHeight="1" thickBot="1">
      <c r="A190" s="146"/>
      <c r="B190" s="147"/>
      <c r="C190" s="148" t="s">
        <v>56</v>
      </c>
      <c r="D190" s="76" t="s">
        <v>141</v>
      </c>
      <c r="E190" s="149"/>
      <c r="F190" s="148"/>
      <c r="G190" s="150">
        <v>2009</v>
      </c>
      <c r="H190" s="148"/>
      <c r="I190" s="149"/>
      <c r="J190" s="149"/>
      <c r="K190" s="24"/>
    </row>
    <row r="191" spans="1:10" ht="15.75" customHeight="1" thickTop="1">
      <c r="A191" s="229" t="s">
        <v>288</v>
      </c>
      <c r="B191" s="225">
        <v>187.64</v>
      </c>
      <c r="C191" s="226">
        <v>0</v>
      </c>
      <c r="D191" s="226">
        <v>0</v>
      </c>
      <c r="E191" s="245">
        <v>0</v>
      </c>
      <c r="F191" s="245">
        <v>268758.2</v>
      </c>
      <c r="G191" s="245">
        <v>0</v>
      </c>
      <c r="H191" s="226">
        <f>F191-B191</f>
        <v>268570.56</v>
      </c>
      <c r="I191" s="226">
        <v>213824</v>
      </c>
      <c r="J191" s="228">
        <f aca="true" t="shared" si="6" ref="J191:J215">H191-I191</f>
        <v>54746.56</v>
      </c>
    </row>
    <row r="192" spans="1:10" ht="15.75" customHeight="1">
      <c r="A192" s="235" t="s">
        <v>289</v>
      </c>
      <c r="B192" s="230">
        <v>0</v>
      </c>
      <c r="C192" s="231">
        <v>0</v>
      </c>
      <c r="D192" s="231">
        <v>0</v>
      </c>
      <c r="E192" s="234">
        <v>0</v>
      </c>
      <c r="F192" s="234">
        <v>73849.34</v>
      </c>
      <c r="G192" s="234">
        <v>0</v>
      </c>
      <c r="H192" s="231">
        <f>F192-B192</f>
        <v>73849.34</v>
      </c>
      <c r="I192" s="231">
        <v>0</v>
      </c>
      <c r="J192" s="232">
        <f t="shared" si="6"/>
        <v>73849.34</v>
      </c>
    </row>
    <row r="193" spans="1:10" ht="15.75" customHeight="1">
      <c r="A193" s="235" t="s">
        <v>290</v>
      </c>
      <c r="B193" s="230">
        <v>0</v>
      </c>
      <c r="C193" s="231">
        <v>0</v>
      </c>
      <c r="D193" s="231">
        <v>0</v>
      </c>
      <c r="E193" s="234">
        <v>0</v>
      </c>
      <c r="F193" s="234">
        <v>0</v>
      </c>
      <c r="G193" s="234">
        <v>0</v>
      </c>
      <c r="H193" s="231">
        <v>0</v>
      </c>
      <c r="I193" s="231">
        <v>0</v>
      </c>
      <c r="J193" s="232">
        <f t="shared" si="6"/>
        <v>0</v>
      </c>
    </row>
    <row r="194" spans="1:10" ht="15.75" customHeight="1">
      <c r="A194" s="235" t="s">
        <v>291</v>
      </c>
      <c r="B194" s="230">
        <v>0</v>
      </c>
      <c r="C194" s="231">
        <v>0</v>
      </c>
      <c r="D194" s="231">
        <v>0</v>
      </c>
      <c r="E194" s="234">
        <v>0</v>
      </c>
      <c r="F194" s="234">
        <v>220506.68</v>
      </c>
      <c r="G194" s="234">
        <v>0</v>
      </c>
      <c r="H194" s="231">
        <f aca="true" t="shared" si="7" ref="H194:H200">F194-B194</f>
        <v>220506.68</v>
      </c>
      <c r="I194" s="231">
        <v>100000</v>
      </c>
      <c r="J194" s="232">
        <f t="shared" si="6"/>
        <v>120506.68</v>
      </c>
    </row>
    <row r="195" spans="1:10" ht="15.75" customHeight="1">
      <c r="A195" s="235" t="s">
        <v>292</v>
      </c>
      <c r="B195" s="230">
        <v>0</v>
      </c>
      <c r="C195" s="231">
        <v>0</v>
      </c>
      <c r="D195" s="231">
        <v>0</v>
      </c>
      <c r="E195" s="234">
        <v>0</v>
      </c>
      <c r="F195" s="234">
        <v>28587.98</v>
      </c>
      <c r="G195" s="234">
        <v>0</v>
      </c>
      <c r="H195" s="231">
        <f t="shared" si="7"/>
        <v>28587.98</v>
      </c>
      <c r="I195" s="231">
        <v>22800</v>
      </c>
      <c r="J195" s="232">
        <f t="shared" si="6"/>
        <v>5787.98</v>
      </c>
    </row>
    <row r="196" spans="1:10" ht="15.75" customHeight="1">
      <c r="A196" s="235" t="s">
        <v>293</v>
      </c>
      <c r="B196" s="230">
        <v>0</v>
      </c>
      <c r="C196" s="231">
        <v>0</v>
      </c>
      <c r="D196" s="231">
        <v>0</v>
      </c>
      <c r="E196" s="234">
        <v>0</v>
      </c>
      <c r="F196" s="234">
        <v>3300</v>
      </c>
      <c r="G196" s="234">
        <v>0</v>
      </c>
      <c r="H196" s="231">
        <f t="shared" si="7"/>
        <v>3300</v>
      </c>
      <c r="I196" s="231">
        <v>2600</v>
      </c>
      <c r="J196" s="232">
        <f t="shared" si="6"/>
        <v>700</v>
      </c>
    </row>
    <row r="197" spans="1:10" ht="15.75" customHeight="1">
      <c r="A197" s="235" t="s">
        <v>294</v>
      </c>
      <c r="B197" s="230">
        <v>0</v>
      </c>
      <c r="C197" s="231">
        <v>0</v>
      </c>
      <c r="D197" s="231">
        <v>0</v>
      </c>
      <c r="E197" s="234">
        <v>0</v>
      </c>
      <c r="F197" s="234">
        <v>0</v>
      </c>
      <c r="G197" s="234">
        <v>0</v>
      </c>
      <c r="H197" s="231">
        <f t="shared" si="7"/>
        <v>0</v>
      </c>
      <c r="I197" s="231">
        <v>0</v>
      </c>
      <c r="J197" s="232">
        <f t="shared" si="6"/>
        <v>0</v>
      </c>
    </row>
    <row r="198" spans="1:10" ht="15.75" customHeight="1">
      <c r="A198" s="235" t="s">
        <v>295</v>
      </c>
      <c r="B198" s="230">
        <v>0</v>
      </c>
      <c r="C198" s="231">
        <v>0</v>
      </c>
      <c r="D198" s="231">
        <v>0</v>
      </c>
      <c r="E198" s="234">
        <v>0</v>
      </c>
      <c r="F198" s="234">
        <v>59300</v>
      </c>
      <c r="G198" s="234">
        <v>0</v>
      </c>
      <c r="H198" s="231">
        <f t="shared" si="7"/>
        <v>59300</v>
      </c>
      <c r="I198" s="231">
        <v>47440</v>
      </c>
      <c r="J198" s="232">
        <f t="shared" si="6"/>
        <v>11860</v>
      </c>
    </row>
    <row r="199" spans="1:10" ht="15.75" customHeight="1">
      <c r="A199" s="235" t="s">
        <v>296</v>
      </c>
      <c r="B199" s="230">
        <v>0.27</v>
      </c>
      <c r="C199" s="231">
        <v>0</v>
      </c>
      <c r="D199" s="231">
        <v>0</v>
      </c>
      <c r="E199" s="234">
        <v>0</v>
      </c>
      <c r="F199" s="234">
        <v>886</v>
      </c>
      <c r="G199" s="234">
        <v>0</v>
      </c>
      <c r="H199" s="231">
        <f t="shared" si="7"/>
        <v>885.73</v>
      </c>
      <c r="I199" s="231">
        <v>0</v>
      </c>
      <c r="J199" s="232">
        <f t="shared" si="6"/>
        <v>885.73</v>
      </c>
    </row>
    <row r="200" spans="1:10" ht="15.75" customHeight="1">
      <c r="A200" s="247" t="s">
        <v>297</v>
      </c>
      <c r="B200" s="230">
        <v>0</v>
      </c>
      <c r="C200" s="231">
        <v>0</v>
      </c>
      <c r="D200" s="231">
        <v>0</v>
      </c>
      <c r="E200" s="234">
        <v>0</v>
      </c>
      <c r="F200" s="234">
        <v>87567.16</v>
      </c>
      <c r="G200" s="234">
        <v>0</v>
      </c>
      <c r="H200" s="231">
        <f t="shared" si="7"/>
        <v>87567.16</v>
      </c>
      <c r="I200" s="231">
        <v>30000</v>
      </c>
      <c r="J200" s="232">
        <f t="shared" si="6"/>
        <v>57567.16</v>
      </c>
    </row>
    <row r="201" spans="1:10" ht="15.75" customHeight="1">
      <c r="A201" s="248" t="s">
        <v>298</v>
      </c>
      <c r="B201" s="249">
        <v>0</v>
      </c>
      <c r="C201" s="222">
        <v>0</v>
      </c>
      <c r="D201" s="250">
        <v>0</v>
      </c>
      <c r="E201" s="222">
        <v>0</v>
      </c>
      <c r="F201" s="222">
        <v>523072.76</v>
      </c>
      <c r="G201" s="222">
        <v>0</v>
      </c>
      <c r="H201" s="222">
        <f>C201+F201</f>
        <v>523072.76</v>
      </c>
      <c r="I201" s="222">
        <v>300000</v>
      </c>
      <c r="J201" s="223">
        <f t="shared" si="6"/>
        <v>223072.76</v>
      </c>
    </row>
    <row r="202" spans="1:10" ht="15.75" customHeight="1">
      <c r="A202" s="248" t="s">
        <v>299</v>
      </c>
      <c r="B202" s="212">
        <v>0</v>
      </c>
      <c r="C202" s="187">
        <v>0</v>
      </c>
      <c r="D202" s="187">
        <v>523677.89</v>
      </c>
      <c r="E202" s="187">
        <v>0</v>
      </c>
      <c r="F202" s="187">
        <v>230661</v>
      </c>
      <c r="G202" s="187">
        <v>0</v>
      </c>
      <c r="H202" s="187">
        <f>C202+F202</f>
        <v>230661</v>
      </c>
      <c r="I202" s="187">
        <v>46000</v>
      </c>
      <c r="J202" s="211">
        <f t="shared" si="6"/>
        <v>184661</v>
      </c>
    </row>
    <row r="203" spans="1:10" ht="15.75" customHeight="1">
      <c r="A203" s="248" t="s">
        <v>300</v>
      </c>
      <c r="B203" s="212">
        <v>85359.01</v>
      </c>
      <c r="C203" s="195">
        <v>0</v>
      </c>
      <c r="D203" s="187">
        <v>0</v>
      </c>
      <c r="E203" s="187">
        <v>0</v>
      </c>
      <c r="F203" s="187">
        <v>164329.38</v>
      </c>
      <c r="G203" s="187">
        <v>0</v>
      </c>
      <c r="H203" s="187">
        <f>F203-B203</f>
        <v>78970.37000000001</v>
      </c>
      <c r="I203" s="187">
        <v>50000</v>
      </c>
      <c r="J203" s="211">
        <f t="shared" si="6"/>
        <v>28970.37000000001</v>
      </c>
    </row>
    <row r="204" spans="1:10" ht="15.75" customHeight="1">
      <c r="A204" s="248" t="s">
        <v>301</v>
      </c>
      <c r="B204" s="212">
        <v>2641.6</v>
      </c>
      <c r="C204" s="187">
        <v>0</v>
      </c>
      <c r="D204" s="187">
        <v>0</v>
      </c>
      <c r="E204" s="187">
        <v>0</v>
      </c>
      <c r="F204" s="187">
        <v>171573.34</v>
      </c>
      <c r="G204" s="187">
        <v>0</v>
      </c>
      <c r="H204" s="187">
        <f>F204-B204</f>
        <v>168931.74</v>
      </c>
      <c r="I204" s="187">
        <v>135000</v>
      </c>
      <c r="J204" s="211">
        <f t="shared" si="6"/>
        <v>33931.73999999999</v>
      </c>
    </row>
    <row r="205" spans="1:10" ht="15.75" customHeight="1">
      <c r="A205" s="248" t="s">
        <v>302</v>
      </c>
      <c r="B205" s="212">
        <v>1258.58</v>
      </c>
      <c r="C205" s="187">
        <v>0</v>
      </c>
      <c r="D205" s="187">
        <v>0</v>
      </c>
      <c r="E205" s="187">
        <v>0</v>
      </c>
      <c r="F205" s="187">
        <v>109461.14</v>
      </c>
      <c r="G205" s="187">
        <v>0</v>
      </c>
      <c r="H205" s="187">
        <f>F205-B205</f>
        <v>108202.56</v>
      </c>
      <c r="I205" s="187">
        <v>40000</v>
      </c>
      <c r="J205" s="211">
        <f t="shared" si="6"/>
        <v>68202.56</v>
      </c>
    </row>
    <row r="206" spans="1:10" ht="15.75" customHeight="1">
      <c r="A206" s="251" t="s">
        <v>303</v>
      </c>
      <c r="B206" s="249">
        <v>0</v>
      </c>
      <c r="C206" s="222">
        <v>0</v>
      </c>
      <c r="D206" s="187">
        <v>0</v>
      </c>
      <c r="E206" s="187">
        <v>0</v>
      </c>
      <c r="F206" s="187">
        <v>0</v>
      </c>
      <c r="G206" s="187">
        <v>0</v>
      </c>
      <c r="H206" s="187">
        <f>C206+F206</f>
        <v>0</v>
      </c>
      <c r="I206" s="222">
        <v>0</v>
      </c>
      <c r="J206" s="211">
        <f t="shared" si="6"/>
        <v>0</v>
      </c>
    </row>
    <row r="207" spans="1:10" ht="15.75" customHeight="1">
      <c r="A207" s="248" t="s">
        <v>304</v>
      </c>
      <c r="B207" s="252">
        <v>0</v>
      </c>
      <c r="C207" s="195">
        <v>0</v>
      </c>
      <c r="D207" s="187">
        <v>0</v>
      </c>
      <c r="E207" s="187">
        <v>0</v>
      </c>
      <c r="F207" s="187">
        <v>72282</v>
      </c>
      <c r="G207" s="187">
        <v>0</v>
      </c>
      <c r="H207" s="187">
        <f>C207+F207</f>
        <v>72282</v>
      </c>
      <c r="I207" s="187">
        <v>4160</v>
      </c>
      <c r="J207" s="211">
        <f t="shared" si="6"/>
        <v>68122</v>
      </c>
    </row>
    <row r="208" spans="1:10" ht="15.75" customHeight="1">
      <c r="A208" s="248" t="s">
        <v>305</v>
      </c>
      <c r="B208" s="212">
        <v>0</v>
      </c>
      <c r="C208" s="187">
        <v>0</v>
      </c>
      <c r="D208" s="187">
        <v>0</v>
      </c>
      <c r="E208" s="187">
        <v>0</v>
      </c>
      <c r="F208" s="187">
        <v>9351.74</v>
      </c>
      <c r="G208" s="187">
        <v>0</v>
      </c>
      <c r="H208" s="187">
        <f>C208+F208</f>
        <v>9351.74</v>
      </c>
      <c r="I208" s="187">
        <v>5000</v>
      </c>
      <c r="J208" s="211">
        <f t="shared" si="6"/>
        <v>4351.74</v>
      </c>
    </row>
    <row r="209" spans="1:10" ht="15.75" customHeight="1">
      <c r="A209" s="253" t="s">
        <v>306</v>
      </c>
      <c r="B209" s="212">
        <v>99.2</v>
      </c>
      <c r="C209" s="187">
        <v>0</v>
      </c>
      <c r="D209" s="187">
        <v>0</v>
      </c>
      <c r="E209" s="187">
        <v>0</v>
      </c>
      <c r="F209" s="187">
        <v>0</v>
      </c>
      <c r="G209" s="187">
        <v>0</v>
      </c>
      <c r="H209" s="187">
        <f>C209+F209</f>
        <v>0</v>
      </c>
      <c r="I209" s="187">
        <v>0</v>
      </c>
      <c r="J209" s="211">
        <f t="shared" si="6"/>
        <v>0</v>
      </c>
    </row>
    <row r="210" spans="1:10" ht="15.75" customHeight="1">
      <c r="A210" s="253" t="s">
        <v>307</v>
      </c>
      <c r="B210" s="212">
        <v>496.44</v>
      </c>
      <c r="C210" s="187">
        <v>0</v>
      </c>
      <c r="D210" s="187">
        <v>0</v>
      </c>
      <c r="E210" s="187">
        <v>0</v>
      </c>
      <c r="F210" s="187">
        <v>67384</v>
      </c>
      <c r="G210" s="187">
        <v>0</v>
      </c>
      <c r="H210" s="187">
        <f>F210-B210</f>
        <v>66887.56</v>
      </c>
      <c r="I210" s="187">
        <v>15767</v>
      </c>
      <c r="J210" s="211">
        <f t="shared" si="6"/>
        <v>51120.56</v>
      </c>
    </row>
    <row r="211" spans="1:10" ht="15.75" customHeight="1">
      <c r="A211" s="253" t="s">
        <v>308</v>
      </c>
      <c r="B211" s="212">
        <v>0</v>
      </c>
      <c r="C211" s="187">
        <v>0</v>
      </c>
      <c r="D211" s="187">
        <v>0</v>
      </c>
      <c r="E211" s="187">
        <v>0</v>
      </c>
      <c r="F211" s="187">
        <v>280647.76</v>
      </c>
      <c r="G211" s="187">
        <v>0</v>
      </c>
      <c r="H211" s="187">
        <f>C211+F211</f>
        <v>280647.76</v>
      </c>
      <c r="I211" s="187">
        <v>100000</v>
      </c>
      <c r="J211" s="211">
        <f t="shared" si="6"/>
        <v>180647.76</v>
      </c>
    </row>
    <row r="212" spans="1:10" ht="15.75" customHeight="1">
      <c r="A212" s="248" t="s">
        <v>309</v>
      </c>
      <c r="B212" s="212">
        <v>0</v>
      </c>
      <c r="C212" s="187">
        <v>0</v>
      </c>
      <c r="D212" s="187">
        <v>0</v>
      </c>
      <c r="E212" s="187">
        <v>0</v>
      </c>
      <c r="F212" s="187">
        <v>5400</v>
      </c>
      <c r="G212" s="187">
        <v>0</v>
      </c>
      <c r="H212" s="187">
        <f>C212+F212</f>
        <v>5400</v>
      </c>
      <c r="I212" s="187">
        <v>2000</v>
      </c>
      <c r="J212" s="211">
        <f t="shared" si="6"/>
        <v>3400</v>
      </c>
    </row>
    <row r="213" spans="1:10" ht="15.75" customHeight="1">
      <c r="A213" s="254" t="s">
        <v>310</v>
      </c>
      <c r="B213" s="212">
        <v>0</v>
      </c>
      <c r="C213" s="187">
        <v>0</v>
      </c>
      <c r="D213" s="187">
        <v>0</v>
      </c>
      <c r="E213" s="187">
        <v>0</v>
      </c>
      <c r="F213" s="187">
        <v>331015.37</v>
      </c>
      <c r="G213" s="187">
        <v>0</v>
      </c>
      <c r="H213" s="187">
        <f>C213+F213</f>
        <v>331015.37</v>
      </c>
      <c r="I213" s="187">
        <v>250000</v>
      </c>
      <c r="J213" s="211">
        <f t="shared" si="6"/>
        <v>81015.37</v>
      </c>
    </row>
    <row r="214" spans="1:10" ht="15.75" customHeight="1">
      <c r="A214" s="254" t="s">
        <v>311</v>
      </c>
      <c r="B214" s="212">
        <v>0</v>
      </c>
      <c r="C214" s="187">
        <v>0</v>
      </c>
      <c r="D214" s="187">
        <v>0</v>
      </c>
      <c r="E214" s="187">
        <v>0</v>
      </c>
      <c r="F214" s="187">
        <v>326137.5</v>
      </c>
      <c r="G214" s="187">
        <v>0</v>
      </c>
      <c r="H214" s="187">
        <f>C214+F214</f>
        <v>326137.5</v>
      </c>
      <c r="I214" s="187">
        <v>195352</v>
      </c>
      <c r="J214" s="211">
        <f t="shared" si="6"/>
        <v>130785.5</v>
      </c>
    </row>
    <row r="215" spans="1:10" ht="15.75" customHeight="1" thickBot="1">
      <c r="A215" s="255" t="s">
        <v>312</v>
      </c>
      <c r="B215" s="256">
        <v>0</v>
      </c>
      <c r="C215" s="257">
        <v>2529.03</v>
      </c>
      <c r="D215" s="257">
        <v>0</v>
      </c>
      <c r="E215" s="257">
        <v>0</v>
      </c>
      <c r="F215" s="257">
        <v>0</v>
      </c>
      <c r="G215" s="257">
        <v>0</v>
      </c>
      <c r="H215" s="257">
        <f>C215+F215</f>
        <v>2529.03</v>
      </c>
      <c r="I215" s="257">
        <v>0</v>
      </c>
      <c r="J215" s="258">
        <f t="shared" si="6"/>
        <v>2529.03</v>
      </c>
    </row>
    <row r="216" spans="1:11" ht="15.75" customHeight="1" thickTop="1">
      <c r="A216" s="259"/>
      <c r="B216" s="260"/>
      <c r="C216" s="260"/>
      <c r="D216" s="260"/>
      <c r="E216" s="260"/>
      <c r="F216" s="260"/>
      <c r="G216" s="260"/>
      <c r="H216" s="260"/>
      <c r="I216" s="260"/>
      <c r="J216" s="260"/>
      <c r="K216" s="24"/>
    </row>
    <row r="217" spans="1:11" ht="15.75" customHeight="1" thickBot="1">
      <c r="A217" s="64"/>
      <c r="B217" s="64"/>
      <c r="C217" s="64"/>
      <c r="D217" s="135"/>
      <c r="J217" s="64" t="s">
        <v>74</v>
      </c>
      <c r="K217" s="24"/>
    </row>
    <row r="218" spans="1:11" ht="15.75" customHeight="1" thickBot="1" thickTop="1">
      <c r="A218" s="136" t="s">
        <v>2</v>
      </c>
      <c r="B218" s="587" t="s">
        <v>49</v>
      </c>
      <c r="C218" s="587"/>
      <c r="D218" s="591"/>
      <c r="E218" s="590" t="s">
        <v>133</v>
      </c>
      <c r="F218" s="587"/>
      <c r="G218" s="591"/>
      <c r="H218" s="138" t="s">
        <v>50</v>
      </c>
      <c r="I218" s="137" t="s">
        <v>51</v>
      </c>
      <c r="J218" s="139"/>
      <c r="K218" s="24"/>
    </row>
    <row r="219" spans="1:11" ht="15.75" customHeight="1" thickTop="1">
      <c r="A219" s="140"/>
      <c r="B219" s="141" t="s">
        <v>52</v>
      </c>
      <c r="C219" s="142" t="s">
        <v>53</v>
      </c>
      <c r="D219" s="143" t="s">
        <v>134</v>
      </c>
      <c r="E219" s="142" t="s">
        <v>52</v>
      </c>
      <c r="F219" s="142" t="s">
        <v>135</v>
      </c>
      <c r="G219" s="142" t="s">
        <v>136</v>
      </c>
      <c r="H219" s="142" t="s">
        <v>54</v>
      </c>
      <c r="I219" s="142" t="s">
        <v>12</v>
      </c>
      <c r="J219" s="142" t="s">
        <v>137</v>
      </c>
      <c r="K219" s="24"/>
    </row>
    <row r="220" spans="1:11" ht="15.75" customHeight="1">
      <c r="A220" s="140"/>
      <c r="B220" s="141"/>
      <c r="C220" s="142" t="s">
        <v>138</v>
      </c>
      <c r="D220" s="143" t="s">
        <v>139</v>
      </c>
      <c r="E220" s="142"/>
      <c r="F220" s="142" t="s">
        <v>10</v>
      </c>
      <c r="G220" s="144" t="s">
        <v>140</v>
      </c>
      <c r="H220" s="142" t="s">
        <v>55</v>
      </c>
      <c r="I220" s="145" t="s">
        <v>17</v>
      </c>
      <c r="J220" s="145" t="s">
        <v>18</v>
      </c>
      <c r="K220" s="24"/>
    </row>
    <row r="221" spans="1:11" ht="15.75" customHeight="1" thickBot="1">
      <c r="A221" s="146"/>
      <c r="B221" s="147"/>
      <c r="C221" s="148" t="s">
        <v>56</v>
      </c>
      <c r="D221" s="76" t="s">
        <v>141</v>
      </c>
      <c r="E221" s="149"/>
      <c r="F221" s="148"/>
      <c r="G221" s="150">
        <v>2009</v>
      </c>
      <c r="H221" s="148"/>
      <c r="I221" s="149"/>
      <c r="J221" s="149"/>
      <c r="K221" s="24"/>
    </row>
    <row r="222" spans="1:10" ht="15.75" customHeight="1" thickTop="1">
      <c r="A222" s="261" t="s">
        <v>313</v>
      </c>
      <c r="B222" s="249">
        <v>0</v>
      </c>
      <c r="C222" s="222">
        <v>83219.5</v>
      </c>
      <c r="D222" s="222">
        <v>0</v>
      </c>
      <c r="E222" s="222">
        <v>0</v>
      </c>
      <c r="F222" s="222">
        <v>48660</v>
      </c>
      <c r="G222" s="222">
        <v>0</v>
      </c>
      <c r="H222" s="222">
        <f aca="true" t="shared" si="8" ref="H222:H233">C222+F222</f>
        <v>131879.5</v>
      </c>
      <c r="I222" s="222">
        <v>10000</v>
      </c>
      <c r="J222" s="223">
        <f aca="true" t="shared" si="9" ref="J222:J245">H222-I222</f>
        <v>121879.5</v>
      </c>
    </row>
    <row r="223" spans="1:10" ht="15.75" customHeight="1">
      <c r="A223" s="254" t="s">
        <v>314</v>
      </c>
      <c r="B223" s="212">
        <v>0</v>
      </c>
      <c r="C223" s="187">
        <v>773246.12</v>
      </c>
      <c r="D223" s="187">
        <v>0</v>
      </c>
      <c r="E223" s="187">
        <v>0</v>
      </c>
      <c r="F223" s="187">
        <v>0</v>
      </c>
      <c r="G223" s="187">
        <v>0</v>
      </c>
      <c r="H223" s="187">
        <f t="shared" si="8"/>
        <v>773246.12</v>
      </c>
      <c r="I223" s="187">
        <v>386000</v>
      </c>
      <c r="J223" s="211">
        <f t="shared" si="9"/>
        <v>387246.12</v>
      </c>
    </row>
    <row r="224" spans="1:10" ht="15.75" customHeight="1">
      <c r="A224" s="262" t="s">
        <v>315</v>
      </c>
      <c r="B224" s="212">
        <v>0</v>
      </c>
      <c r="C224" s="187">
        <v>117101.64</v>
      </c>
      <c r="D224" s="187">
        <v>0</v>
      </c>
      <c r="E224" s="187">
        <v>0</v>
      </c>
      <c r="F224" s="187">
        <v>14020</v>
      </c>
      <c r="G224" s="187">
        <v>0</v>
      </c>
      <c r="H224" s="187">
        <f t="shared" si="8"/>
        <v>131121.64</v>
      </c>
      <c r="I224" s="187">
        <v>104800</v>
      </c>
      <c r="J224" s="211">
        <f t="shared" si="9"/>
        <v>26321.640000000014</v>
      </c>
    </row>
    <row r="225" spans="1:10" ht="15.75" customHeight="1">
      <c r="A225" s="254" t="s">
        <v>316</v>
      </c>
      <c r="B225" s="212">
        <v>0</v>
      </c>
      <c r="C225" s="187">
        <v>119335</v>
      </c>
      <c r="D225" s="187">
        <v>0</v>
      </c>
      <c r="E225" s="187">
        <v>0</v>
      </c>
      <c r="F225" s="187">
        <v>0</v>
      </c>
      <c r="G225" s="187">
        <v>0</v>
      </c>
      <c r="H225" s="187">
        <f t="shared" si="8"/>
        <v>119335</v>
      </c>
      <c r="I225" s="187">
        <v>95400</v>
      </c>
      <c r="J225" s="211">
        <f t="shared" si="9"/>
        <v>23935</v>
      </c>
    </row>
    <row r="226" spans="1:10" ht="15.75" customHeight="1">
      <c r="A226" s="254" t="s">
        <v>317</v>
      </c>
      <c r="B226" s="212">
        <v>0</v>
      </c>
      <c r="C226" s="187">
        <v>90243.06</v>
      </c>
      <c r="D226" s="187">
        <v>0</v>
      </c>
      <c r="E226" s="187">
        <v>0</v>
      </c>
      <c r="F226" s="187">
        <v>131338.55</v>
      </c>
      <c r="G226" s="187">
        <v>0</v>
      </c>
      <c r="H226" s="187">
        <f t="shared" si="8"/>
        <v>221581.61</v>
      </c>
      <c r="I226" s="187">
        <v>176814</v>
      </c>
      <c r="J226" s="211">
        <f t="shared" si="9"/>
        <v>44767.609999999986</v>
      </c>
    </row>
    <row r="227" spans="1:10" ht="15.75" customHeight="1">
      <c r="A227" s="262" t="s">
        <v>318</v>
      </c>
      <c r="B227" s="212">
        <v>0</v>
      </c>
      <c r="C227" s="187">
        <v>81495.17</v>
      </c>
      <c r="D227" s="187">
        <v>0</v>
      </c>
      <c r="E227" s="187">
        <v>0</v>
      </c>
      <c r="F227" s="187">
        <v>0</v>
      </c>
      <c r="G227" s="187">
        <v>0</v>
      </c>
      <c r="H227" s="187">
        <f t="shared" si="8"/>
        <v>81495.17</v>
      </c>
      <c r="I227" s="187">
        <v>0</v>
      </c>
      <c r="J227" s="211">
        <f t="shared" si="9"/>
        <v>81495.17</v>
      </c>
    </row>
    <row r="228" spans="1:10" ht="15.75" customHeight="1">
      <c r="A228" s="263" t="s">
        <v>319</v>
      </c>
      <c r="B228" s="158">
        <v>0</v>
      </c>
      <c r="C228" s="159">
        <v>4.72</v>
      </c>
      <c r="D228" s="159">
        <v>0</v>
      </c>
      <c r="E228" s="183">
        <v>0</v>
      </c>
      <c r="F228" s="183">
        <v>202004.9</v>
      </c>
      <c r="G228" s="183">
        <v>0</v>
      </c>
      <c r="H228" s="159">
        <f t="shared" si="8"/>
        <v>202009.62</v>
      </c>
      <c r="I228" s="159">
        <v>101005</v>
      </c>
      <c r="J228" s="184">
        <f t="shared" si="9"/>
        <v>101004.62</v>
      </c>
    </row>
    <row r="229" spans="1:10" ht="15.75" customHeight="1">
      <c r="A229" s="264" t="s">
        <v>320</v>
      </c>
      <c r="B229" s="152">
        <v>0</v>
      </c>
      <c r="C229" s="153">
        <v>21876</v>
      </c>
      <c r="D229" s="159">
        <v>0</v>
      </c>
      <c r="E229" s="156">
        <v>0</v>
      </c>
      <c r="F229" s="156">
        <v>0</v>
      </c>
      <c r="G229" s="156">
        <v>0</v>
      </c>
      <c r="H229" s="153">
        <f t="shared" si="8"/>
        <v>21876</v>
      </c>
      <c r="I229" s="153">
        <v>4000</v>
      </c>
      <c r="J229" s="154">
        <f t="shared" si="9"/>
        <v>17876</v>
      </c>
    </row>
    <row r="230" spans="1:10" ht="15.75" customHeight="1">
      <c r="A230" s="263" t="s">
        <v>321</v>
      </c>
      <c r="B230" s="158">
        <v>0</v>
      </c>
      <c r="C230" s="159">
        <v>27190.3</v>
      </c>
      <c r="D230" s="159">
        <v>0</v>
      </c>
      <c r="E230" s="156">
        <v>0</v>
      </c>
      <c r="F230" s="183">
        <v>72875</v>
      </c>
      <c r="G230" s="183">
        <v>0</v>
      </c>
      <c r="H230" s="153">
        <f t="shared" si="8"/>
        <v>100065.3</v>
      </c>
      <c r="I230" s="159">
        <v>79846.22</v>
      </c>
      <c r="J230" s="154">
        <f t="shared" si="9"/>
        <v>20219.08</v>
      </c>
    </row>
    <row r="231" spans="1:10" ht="15.75" customHeight="1">
      <c r="A231" s="265" t="s">
        <v>322</v>
      </c>
      <c r="B231" s="158">
        <v>0</v>
      </c>
      <c r="C231" s="159">
        <v>113145.26</v>
      </c>
      <c r="D231" s="159">
        <v>0</v>
      </c>
      <c r="E231" s="156">
        <v>0</v>
      </c>
      <c r="F231" s="183">
        <v>106813</v>
      </c>
      <c r="G231" s="183">
        <v>0</v>
      </c>
      <c r="H231" s="153">
        <f t="shared" si="8"/>
        <v>219958.26</v>
      </c>
      <c r="I231" s="159">
        <v>175000</v>
      </c>
      <c r="J231" s="154">
        <f t="shared" si="9"/>
        <v>44958.26000000001</v>
      </c>
    </row>
    <row r="232" spans="1:10" ht="15.75" customHeight="1">
      <c r="A232" s="266" t="s">
        <v>323</v>
      </c>
      <c r="B232" s="152">
        <v>0</v>
      </c>
      <c r="C232" s="153">
        <v>185290</v>
      </c>
      <c r="D232" s="159">
        <v>0</v>
      </c>
      <c r="E232" s="156">
        <v>0</v>
      </c>
      <c r="F232" s="156">
        <v>0</v>
      </c>
      <c r="G232" s="156">
        <v>0</v>
      </c>
      <c r="H232" s="153">
        <f t="shared" si="8"/>
        <v>185290</v>
      </c>
      <c r="I232" s="153">
        <v>120000</v>
      </c>
      <c r="J232" s="154">
        <f t="shared" si="9"/>
        <v>65290</v>
      </c>
    </row>
    <row r="233" spans="1:10" ht="15.75" customHeight="1">
      <c r="A233" s="266" t="s">
        <v>324</v>
      </c>
      <c r="B233" s="152">
        <v>0</v>
      </c>
      <c r="C233" s="153">
        <v>192847.64</v>
      </c>
      <c r="D233" s="159">
        <v>0</v>
      </c>
      <c r="E233" s="156">
        <v>0</v>
      </c>
      <c r="F233" s="156">
        <v>23983.3</v>
      </c>
      <c r="G233" s="156">
        <v>0</v>
      </c>
      <c r="H233" s="153">
        <f t="shared" si="8"/>
        <v>216830.94</v>
      </c>
      <c r="I233" s="153">
        <v>108415</v>
      </c>
      <c r="J233" s="154">
        <f t="shared" si="9"/>
        <v>108415.94</v>
      </c>
    </row>
    <row r="234" spans="1:10" ht="15.75" customHeight="1">
      <c r="A234" s="266" t="s">
        <v>325</v>
      </c>
      <c r="B234" s="152">
        <v>290842.94</v>
      </c>
      <c r="C234" s="153">
        <v>0</v>
      </c>
      <c r="D234" s="159">
        <v>0</v>
      </c>
      <c r="E234" s="156">
        <v>0</v>
      </c>
      <c r="F234" s="156">
        <v>38576</v>
      </c>
      <c r="G234" s="156">
        <v>0</v>
      </c>
      <c r="H234" s="153">
        <v>0</v>
      </c>
      <c r="I234" s="153">
        <v>0</v>
      </c>
      <c r="J234" s="154">
        <f t="shared" si="9"/>
        <v>0</v>
      </c>
    </row>
    <row r="235" spans="1:10" ht="15.75" customHeight="1">
      <c r="A235" s="266" t="s">
        <v>326</v>
      </c>
      <c r="B235" s="152">
        <v>124.56</v>
      </c>
      <c r="C235" s="153">
        <v>0</v>
      </c>
      <c r="D235" s="159">
        <v>0</v>
      </c>
      <c r="E235" s="156">
        <v>0</v>
      </c>
      <c r="F235" s="156">
        <v>546172.7</v>
      </c>
      <c r="G235" s="156">
        <v>0</v>
      </c>
      <c r="H235" s="153">
        <f>C235+F235-B235</f>
        <v>546048.1399999999</v>
      </c>
      <c r="I235" s="153">
        <v>0</v>
      </c>
      <c r="J235" s="154">
        <f t="shared" si="9"/>
        <v>546048.1399999999</v>
      </c>
    </row>
    <row r="236" spans="1:10" ht="15.75" customHeight="1">
      <c r="A236" s="265" t="s">
        <v>327</v>
      </c>
      <c r="B236" s="158">
        <v>0</v>
      </c>
      <c r="C236" s="159">
        <v>12990.47</v>
      </c>
      <c r="D236" s="159">
        <v>0</v>
      </c>
      <c r="E236" s="156">
        <v>0</v>
      </c>
      <c r="F236" s="183">
        <v>70526</v>
      </c>
      <c r="G236" s="183">
        <v>0</v>
      </c>
      <c r="H236" s="153">
        <f aca="true" t="shared" si="10" ref="H236:H245">C236+F236</f>
        <v>83516.47</v>
      </c>
      <c r="I236" s="159">
        <v>66000</v>
      </c>
      <c r="J236" s="154">
        <f t="shared" si="9"/>
        <v>17516.47</v>
      </c>
    </row>
    <row r="237" spans="1:10" ht="15.75" customHeight="1">
      <c r="A237" s="266" t="s">
        <v>328</v>
      </c>
      <c r="B237" s="152">
        <v>0</v>
      </c>
      <c r="C237" s="153">
        <v>362552.18</v>
      </c>
      <c r="D237" s="159">
        <v>0</v>
      </c>
      <c r="E237" s="156">
        <v>0</v>
      </c>
      <c r="F237" s="156">
        <v>66099.42</v>
      </c>
      <c r="G237" s="156">
        <v>0</v>
      </c>
      <c r="H237" s="153">
        <f t="shared" si="10"/>
        <v>428651.6</v>
      </c>
      <c r="I237" s="153">
        <v>215000</v>
      </c>
      <c r="J237" s="154">
        <f t="shared" si="9"/>
        <v>213651.59999999998</v>
      </c>
    </row>
    <row r="238" spans="1:10" ht="15.75" customHeight="1">
      <c r="A238" s="266" t="s">
        <v>329</v>
      </c>
      <c r="B238" s="152">
        <v>0</v>
      </c>
      <c r="C238" s="153">
        <v>218319</v>
      </c>
      <c r="D238" s="159">
        <v>0</v>
      </c>
      <c r="E238" s="156">
        <v>0</v>
      </c>
      <c r="F238" s="156">
        <v>0</v>
      </c>
      <c r="G238" s="156">
        <v>0</v>
      </c>
      <c r="H238" s="153">
        <f t="shared" si="10"/>
        <v>218319</v>
      </c>
      <c r="I238" s="153">
        <v>50000</v>
      </c>
      <c r="J238" s="154">
        <f t="shared" si="9"/>
        <v>168319</v>
      </c>
    </row>
    <row r="239" spans="1:10" ht="15.75" customHeight="1">
      <c r="A239" s="264" t="s">
        <v>330</v>
      </c>
      <c r="B239" s="152">
        <v>0</v>
      </c>
      <c r="C239" s="153">
        <v>152217.07</v>
      </c>
      <c r="D239" s="159">
        <v>0</v>
      </c>
      <c r="E239" s="156">
        <v>0</v>
      </c>
      <c r="F239" s="156">
        <v>27933</v>
      </c>
      <c r="G239" s="156">
        <v>0</v>
      </c>
      <c r="H239" s="153">
        <f t="shared" si="10"/>
        <v>180150.07</v>
      </c>
      <c r="I239" s="153">
        <v>144000</v>
      </c>
      <c r="J239" s="154">
        <f t="shared" si="9"/>
        <v>36150.07000000001</v>
      </c>
    </row>
    <row r="240" spans="1:10" ht="15.75" customHeight="1">
      <c r="A240" s="264" t="s">
        <v>331</v>
      </c>
      <c r="B240" s="152">
        <v>0</v>
      </c>
      <c r="C240" s="153">
        <v>110159.07</v>
      </c>
      <c r="D240" s="159">
        <v>0</v>
      </c>
      <c r="E240" s="156">
        <v>0</v>
      </c>
      <c r="F240" s="156">
        <v>0</v>
      </c>
      <c r="G240" s="156">
        <v>0</v>
      </c>
      <c r="H240" s="153">
        <f t="shared" si="10"/>
        <v>110159.07</v>
      </c>
      <c r="I240" s="153">
        <v>110000</v>
      </c>
      <c r="J240" s="154">
        <f t="shared" si="9"/>
        <v>159.07000000000698</v>
      </c>
    </row>
    <row r="241" spans="1:10" ht="15.75" customHeight="1">
      <c r="A241" s="267" t="s">
        <v>332</v>
      </c>
      <c r="B241" s="152">
        <v>0</v>
      </c>
      <c r="C241" s="153">
        <v>195977.45</v>
      </c>
      <c r="D241" s="159">
        <v>0</v>
      </c>
      <c r="E241" s="156">
        <v>0</v>
      </c>
      <c r="F241" s="156">
        <v>0</v>
      </c>
      <c r="G241" s="156">
        <v>0</v>
      </c>
      <c r="H241" s="153">
        <f t="shared" si="10"/>
        <v>195977.45</v>
      </c>
      <c r="I241" s="153">
        <v>150000</v>
      </c>
      <c r="J241" s="154">
        <f t="shared" si="9"/>
        <v>45977.45000000001</v>
      </c>
    </row>
    <row r="242" spans="1:10" ht="15.75" customHeight="1">
      <c r="A242" s="266" t="s">
        <v>333</v>
      </c>
      <c r="B242" s="152">
        <v>0</v>
      </c>
      <c r="C242" s="153">
        <v>123559.89</v>
      </c>
      <c r="D242" s="159">
        <v>0</v>
      </c>
      <c r="E242" s="156">
        <v>0</v>
      </c>
      <c r="F242" s="156">
        <v>0</v>
      </c>
      <c r="G242" s="156">
        <v>0</v>
      </c>
      <c r="H242" s="153">
        <f t="shared" si="10"/>
        <v>123559.89</v>
      </c>
      <c r="I242" s="153">
        <v>98800</v>
      </c>
      <c r="J242" s="154">
        <f t="shared" si="9"/>
        <v>24759.89</v>
      </c>
    </row>
    <row r="243" spans="1:10" ht="15.75" customHeight="1">
      <c r="A243" s="266" t="s">
        <v>334</v>
      </c>
      <c r="B243" s="152">
        <v>0</v>
      </c>
      <c r="C243" s="153">
        <v>67266.71</v>
      </c>
      <c r="D243" s="153">
        <v>0</v>
      </c>
      <c r="E243" s="156">
        <v>0</v>
      </c>
      <c r="F243" s="156">
        <v>43556</v>
      </c>
      <c r="G243" s="156">
        <v>0</v>
      </c>
      <c r="H243" s="153">
        <f t="shared" si="10"/>
        <v>110822.71</v>
      </c>
      <c r="I243" s="153">
        <v>80000</v>
      </c>
      <c r="J243" s="154">
        <f t="shared" si="9"/>
        <v>30822.710000000006</v>
      </c>
    </row>
    <row r="244" spans="1:10" ht="15.75" customHeight="1">
      <c r="A244" s="268" t="s">
        <v>335</v>
      </c>
      <c r="B244" s="152">
        <v>0</v>
      </c>
      <c r="C244" s="153">
        <v>50034.02</v>
      </c>
      <c r="D244" s="159">
        <v>0</v>
      </c>
      <c r="E244" s="156">
        <v>0</v>
      </c>
      <c r="F244" s="156">
        <v>8859</v>
      </c>
      <c r="G244" s="156">
        <v>0</v>
      </c>
      <c r="H244" s="153">
        <f t="shared" si="10"/>
        <v>58893.02</v>
      </c>
      <c r="I244" s="153">
        <v>50000</v>
      </c>
      <c r="J244" s="154">
        <f t="shared" si="9"/>
        <v>8893.019999999997</v>
      </c>
    </row>
    <row r="245" spans="1:10" ht="15.75" customHeight="1" thickBot="1">
      <c r="A245" s="269" t="s">
        <v>336</v>
      </c>
      <c r="B245" s="163">
        <v>0</v>
      </c>
      <c r="C245" s="165">
        <v>150083.81</v>
      </c>
      <c r="D245" s="270">
        <v>0</v>
      </c>
      <c r="E245" s="165">
        <v>0</v>
      </c>
      <c r="F245" s="165">
        <v>0</v>
      </c>
      <c r="G245" s="198">
        <v>0</v>
      </c>
      <c r="H245" s="164">
        <f t="shared" si="10"/>
        <v>150083.81</v>
      </c>
      <c r="I245" s="164">
        <v>100000</v>
      </c>
      <c r="J245" s="166">
        <f t="shared" si="9"/>
        <v>50083.81</v>
      </c>
    </row>
    <row r="246" ht="15.75" customHeight="1" thickTop="1"/>
    <row r="247" ht="15.75" customHeight="1"/>
    <row r="248" ht="15.75" customHeight="1" thickBot="1">
      <c r="K248" s="64" t="s">
        <v>74</v>
      </c>
    </row>
    <row r="249" spans="1:11" ht="15.75" customHeight="1" thickBot="1" thickTop="1">
      <c r="A249" s="271" t="s">
        <v>2</v>
      </c>
      <c r="B249" s="592" t="s">
        <v>25</v>
      </c>
      <c r="C249" s="592"/>
      <c r="D249" s="592"/>
      <c r="E249" s="593"/>
      <c r="F249" s="272" t="s">
        <v>38</v>
      </c>
      <c r="G249" s="272" t="s">
        <v>38</v>
      </c>
      <c r="H249" s="273" t="s">
        <v>337</v>
      </c>
      <c r="I249" s="272" t="s">
        <v>38</v>
      </c>
      <c r="J249" s="274" t="s">
        <v>39</v>
      </c>
      <c r="K249" s="272" t="s">
        <v>338</v>
      </c>
    </row>
    <row r="250" spans="1:11" ht="15.75" customHeight="1" thickTop="1">
      <c r="A250" s="275"/>
      <c r="B250" s="276" t="s">
        <v>58</v>
      </c>
      <c r="C250" s="277" t="s">
        <v>59</v>
      </c>
      <c r="D250" s="277" t="s">
        <v>31</v>
      </c>
      <c r="E250" s="278" t="s">
        <v>339</v>
      </c>
      <c r="F250" s="278" t="s">
        <v>340</v>
      </c>
      <c r="G250" s="278" t="s">
        <v>28</v>
      </c>
      <c r="H250" s="279" t="s">
        <v>60</v>
      </c>
      <c r="I250" s="279" t="s">
        <v>341</v>
      </c>
      <c r="J250" s="124" t="s">
        <v>45</v>
      </c>
      <c r="K250" s="278" t="s">
        <v>342</v>
      </c>
    </row>
    <row r="251" spans="1:11" ht="15.75" customHeight="1" thickBot="1">
      <c r="A251" s="280"/>
      <c r="B251" s="281" t="s">
        <v>61</v>
      </c>
      <c r="C251" s="282" t="s">
        <v>62</v>
      </c>
      <c r="D251" s="282" t="s">
        <v>34</v>
      </c>
      <c r="E251" s="283" t="s">
        <v>343</v>
      </c>
      <c r="F251" s="284" t="s">
        <v>344</v>
      </c>
      <c r="G251" s="284" t="s">
        <v>33</v>
      </c>
      <c r="H251" s="285"/>
      <c r="I251" s="282"/>
      <c r="J251" s="286"/>
      <c r="K251" s="284" t="s">
        <v>48</v>
      </c>
    </row>
    <row r="252" spans="1:12" ht="15.75" customHeight="1" thickTop="1">
      <c r="A252" s="151" t="s">
        <v>142</v>
      </c>
      <c r="B252" s="214">
        <v>4492.71</v>
      </c>
      <c r="C252" s="156">
        <v>0</v>
      </c>
      <c r="D252" s="156">
        <v>0</v>
      </c>
      <c r="E252" s="156">
        <v>0</v>
      </c>
      <c r="F252" s="156">
        <v>0</v>
      </c>
      <c r="G252" s="195">
        <v>32671.14</v>
      </c>
      <c r="H252" s="195">
        <v>0</v>
      </c>
      <c r="I252" s="195">
        <v>0</v>
      </c>
      <c r="J252" s="195">
        <v>0</v>
      </c>
      <c r="K252" s="287">
        <v>32671.14</v>
      </c>
      <c r="L252" s="51"/>
    </row>
    <row r="253" spans="1:12" ht="15.75" customHeight="1">
      <c r="A253" s="155" t="s">
        <v>143</v>
      </c>
      <c r="B253" s="288">
        <v>0</v>
      </c>
      <c r="C253" s="183">
        <v>0</v>
      </c>
      <c r="D253" s="156">
        <v>0</v>
      </c>
      <c r="E253" s="156">
        <v>0</v>
      </c>
      <c r="F253" s="156">
        <v>0</v>
      </c>
      <c r="G253" s="203">
        <v>204</v>
      </c>
      <c r="H253" s="195">
        <v>0</v>
      </c>
      <c r="I253" s="195">
        <v>0</v>
      </c>
      <c r="J253" s="203">
        <v>0</v>
      </c>
      <c r="K253" s="289">
        <v>204</v>
      </c>
      <c r="L253" s="51"/>
    </row>
    <row r="254" spans="1:12" ht="15.75" customHeight="1">
      <c r="A254" s="151" t="s">
        <v>144</v>
      </c>
      <c r="B254" s="214">
        <v>20795.06</v>
      </c>
      <c r="C254" s="156">
        <v>0</v>
      </c>
      <c r="D254" s="156">
        <v>0</v>
      </c>
      <c r="E254" s="156">
        <v>0</v>
      </c>
      <c r="F254" s="156">
        <v>0</v>
      </c>
      <c r="G254" s="195">
        <v>204</v>
      </c>
      <c r="H254" s="195">
        <v>0</v>
      </c>
      <c r="I254" s="195">
        <v>0</v>
      </c>
      <c r="J254" s="156">
        <v>0</v>
      </c>
      <c r="K254" s="287">
        <v>204</v>
      </c>
      <c r="L254" s="51"/>
    </row>
    <row r="255" spans="1:12" ht="15.75" customHeight="1">
      <c r="A255" s="155" t="s">
        <v>145</v>
      </c>
      <c r="B255" s="288">
        <v>155490.51</v>
      </c>
      <c r="C255" s="183">
        <v>0</v>
      </c>
      <c r="D255" s="156">
        <v>0</v>
      </c>
      <c r="E255" s="156">
        <v>0</v>
      </c>
      <c r="F255" s="156">
        <v>0</v>
      </c>
      <c r="G255" s="203">
        <v>0</v>
      </c>
      <c r="H255" s="195">
        <v>0</v>
      </c>
      <c r="I255" s="195">
        <v>0</v>
      </c>
      <c r="J255" s="183">
        <v>0</v>
      </c>
      <c r="K255" s="289">
        <v>0</v>
      </c>
      <c r="L255" s="51"/>
    </row>
    <row r="256" spans="1:12" ht="15.75" customHeight="1">
      <c r="A256" s="151" t="s">
        <v>146</v>
      </c>
      <c r="B256" s="214">
        <v>0</v>
      </c>
      <c r="C256" s="156">
        <v>0</v>
      </c>
      <c r="D256" s="156">
        <v>0</v>
      </c>
      <c r="E256" s="156">
        <v>0</v>
      </c>
      <c r="F256" s="156">
        <v>0</v>
      </c>
      <c r="G256" s="156">
        <v>1428</v>
      </c>
      <c r="H256" s="195">
        <v>0</v>
      </c>
      <c r="I256" s="195">
        <v>0</v>
      </c>
      <c r="J256" s="156">
        <v>0</v>
      </c>
      <c r="K256" s="287">
        <v>1428</v>
      </c>
      <c r="L256" s="51"/>
    </row>
    <row r="257" spans="1:12" ht="15.75" customHeight="1">
      <c r="A257" s="157" t="s">
        <v>147</v>
      </c>
      <c r="B257" s="214">
        <v>201020.92</v>
      </c>
      <c r="C257" s="156">
        <v>0</v>
      </c>
      <c r="D257" s="156">
        <v>0</v>
      </c>
      <c r="E257" s="156">
        <v>0</v>
      </c>
      <c r="F257" s="156">
        <v>0</v>
      </c>
      <c r="G257" s="156">
        <v>25855</v>
      </c>
      <c r="H257" s="195">
        <v>0</v>
      </c>
      <c r="I257" s="195">
        <v>0</v>
      </c>
      <c r="J257" s="156">
        <v>0</v>
      </c>
      <c r="K257" s="287">
        <v>25855</v>
      </c>
      <c r="L257" s="51"/>
    </row>
    <row r="258" spans="1:12" ht="15.75" customHeight="1">
      <c r="A258" s="151" t="s">
        <v>148</v>
      </c>
      <c r="B258" s="214">
        <v>0</v>
      </c>
      <c r="C258" s="156">
        <v>0</v>
      </c>
      <c r="D258" s="156">
        <v>0</v>
      </c>
      <c r="E258" s="156">
        <v>0</v>
      </c>
      <c r="F258" s="156">
        <v>0</v>
      </c>
      <c r="G258" s="156">
        <v>612</v>
      </c>
      <c r="H258" s="195">
        <v>0</v>
      </c>
      <c r="I258" s="195">
        <v>0</v>
      </c>
      <c r="J258" s="156">
        <v>0</v>
      </c>
      <c r="K258" s="287">
        <v>612</v>
      </c>
      <c r="L258" s="51"/>
    </row>
    <row r="259" spans="1:12" ht="15.75" customHeight="1">
      <c r="A259" s="157" t="s">
        <v>149</v>
      </c>
      <c r="B259" s="214">
        <v>1489702.68</v>
      </c>
      <c r="C259" s="156">
        <v>0</v>
      </c>
      <c r="D259" s="156">
        <v>0</v>
      </c>
      <c r="E259" s="156">
        <v>0</v>
      </c>
      <c r="F259" s="156">
        <v>0</v>
      </c>
      <c r="G259" s="195">
        <v>0</v>
      </c>
      <c r="H259" s="195">
        <v>0</v>
      </c>
      <c r="I259" s="195">
        <v>0</v>
      </c>
      <c r="J259" s="156">
        <v>0</v>
      </c>
      <c r="K259" s="287">
        <v>0</v>
      </c>
      <c r="L259" s="51"/>
    </row>
    <row r="260" spans="1:12" ht="15.75" customHeight="1">
      <c r="A260" s="161" t="s">
        <v>345</v>
      </c>
      <c r="B260" s="214">
        <v>0</v>
      </c>
      <c r="C260" s="156">
        <v>38335.13</v>
      </c>
      <c r="D260" s="156">
        <v>0</v>
      </c>
      <c r="E260" s="156">
        <v>0</v>
      </c>
      <c r="F260" s="156">
        <v>0</v>
      </c>
      <c r="G260" s="195">
        <v>1530</v>
      </c>
      <c r="H260" s="195">
        <v>0</v>
      </c>
      <c r="I260" s="195">
        <v>0</v>
      </c>
      <c r="J260" s="156">
        <v>0</v>
      </c>
      <c r="K260" s="287">
        <v>1530</v>
      </c>
      <c r="L260" s="51"/>
    </row>
    <row r="261" spans="1:12" ht="15.75" customHeight="1">
      <c r="A261" s="157" t="s">
        <v>151</v>
      </c>
      <c r="B261" s="214">
        <v>0</v>
      </c>
      <c r="C261" s="156">
        <v>0</v>
      </c>
      <c r="D261" s="156">
        <v>0</v>
      </c>
      <c r="E261" s="156">
        <v>0</v>
      </c>
      <c r="F261" s="156">
        <v>0</v>
      </c>
      <c r="G261" s="195">
        <v>0</v>
      </c>
      <c r="H261" s="195">
        <v>0</v>
      </c>
      <c r="I261" s="195">
        <v>0</v>
      </c>
      <c r="J261" s="156">
        <v>0</v>
      </c>
      <c r="K261" s="287">
        <v>0</v>
      </c>
      <c r="L261" s="51"/>
    </row>
    <row r="262" spans="1:12" ht="15.75" customHeight="1">
      <c r="A262" s="161" t="s">
        <v>152</v>
      </c>
      <c r="B262" s="214">
        <v>0</v>
      </c>
      <c r="C262" s="156">
        <v>0</v>
      </c>
      <c r="D262" s="156">
        <v>0</v>
      </c>
      <c r="E262" s="156">
        <v>0</v>
      </c>
      <c r="F262" s="156">
        <v>0</v>
      </c>
      <c r="G262" s="156">
        <v>306</v>
      </c>
      <c r="H262" s="195">
        <v>0</v>
      </c>
      <c r="I262" s="195">
        <v>0</v>
      </c>
      <c r="J262" s="156">
        <v>13616.8</v>
      </c>
      <c r="K262" s="287">
        <v>13922.8</v>
      </c>
      <c r="L262" s="51"/>
    </row>
    <row r="263" spans="1:12" ht="15.75" customHeight="1">
      <c r="A263" s="161" t="s">
        <v>153</v>
      </c>
      <c r="B263" s="214">
        <v>0</v>
      </c>
      <c r="C263" s="156">
        <v>0</v>
      </c>
      <c r="D263" s="156">
        <v>0</v>
      </c>
      <c r="E263" s="156">
        <v>0</v>
      </c>
      <c r="F263" s="156">
        <v>150</v>
      </c>
      <c r="G263" s="156">
        <v>714</v>
      </c>
      <c r="H263" s="195">
        <v>0</v>
      </c>
      <c r="I263" s="195">
        <v>0</v>
      </c>
      <c r="J263" s="156">
        <v>0</v>
      </c>
      <c r="K263" s="287">
        <v>864</v>
      </c>
      <c r="L263" s="51"/>
    </row>
    <row r="264" spans="1:12" ht="15.75" customHeight="1">
      <c r="A264" s="161" t="s">
        <v>154</v>
      </c>
      <c r="B264" s="214">
        <v>0</v>
      </c>
      <c r="C264" s="156">
        <v>0</v>
      </c>
      <c r="D264" s="156">
        <v>0</v>
      </c>
      <c r="E264" s="156">
        <v>0</v>
      </c>
      <c r="F264" s="156">
        <v>0</v>
      </c>
      <c r="G264" s="156">
        <v>612.5</v>
      </c>
      <c r="H264" s="195">
        <v>0</v>
      </c>
      <c r="I264" s="195">
        <v>0</v>
      </c>
      <c r="J264" s="156">
        <v>0</v>
      </c>
      <c r="K264" s="287">
        <v>612.5</v>
      </c>
      <c r="L264" s="51"/>
    </row>
    <row r="265" spans="1:12" ht="15.75" customHeight="1">
      <c r="A265" s="161" t="s">
        <v>155</v>
      </c>
      <c r="B265" s="214">
        <v>0</v>
      </c>
      <c r="C265" s="156">
        <v>0</v>
      </c>
      <c r="D265" s="156">
        <v>0</v>
      </c>
      <c r="E265" s="156">
        <v>0</v>
      </c>
      <c r="F265" s="156">
        <v>0</v>
      </c>
      <c r="G265" s="156">
        <v>0</v>
      </c>
      <c r="H265" s="195">
        <v>0</v>
      </c>
      <c r="I265" s="195">
        <v>0</v>
      </c>
      <c r="J265" s="156">
        <v>0</v>
      </c>
      <c r="K265" s="287">
        <v>0</v>
      </c>
      <c r="L265" s="51"/>
    </row>
    <row r="266" spans="1:12" ht="15.75" customHeight="1">
      <c r="A266" s="161" t="s">
        <v>156</v>
      </c>
      <c r="B266" s="214">
        <v>296767.85</v>
      </c>
      <c r="C266" s="156">
        <v>0</v>
      </c>
      <c r="D266" s="156">
        <v>0</v>
      </c>
      <c r="E266" s="156">
        <v>0</v>
      </c>
      <c r="F266" s="156">
        <v>0</v>
      </c>
      <c r="G266" s="156">
        <v>102</v>
      </c>
      <c r="H266" s="195">
        <v>0</v>
      </c>
      <c r="I266" s="195">
        <v>0</v>
      </c>
      <c r="J266" s="156">
        <v>37480</v>
      </c>
      <c r="K266" s="287">
        <v>37582</v>
      </c>
      <c r="L266" s="51"/>
    </row>
    <row r="267" spans="1:12" ht="15.75" customHeight="1">
      <c r="A267" s="161" t="s">
        <v>157</v>
      </c>
      <c r="B267" s="214">
        <v>7331000</v>
      </c>
      <c r="C267" s="156">
        <v>236113.05</v>
      </c>
      <c r="D267" s="156">
        <v>0</v>
      </c>
      <c r="E267" s="156">
        <v>0</v>
      </c>
      <c r="F267" s="156">
        <v>89700</v>
      </c>
      <c r="G267" s="156">
        <v>0</v>
      </c>
      <c r="H267" s="195">
        <v>0</v>
      </c>
      <c r="I267" s="195">
        <v>0</v>
      </c>
      <c r="J267" s="156">
        <v>0</v>
      </c>
      <c r="K267" s="287">
        <v>89700</v>
      </c>
      <c r="L267" s="51"/>
    </row>
    <row r="268" spans="1:12" ht="15.75" customHeight="1">
      <c r="A268" s="161" t="s">
        <v>158</v>
      </c>
      <c r="B268" s="214">
        <v>151837.01</v>
      </c>
      <c r="C268" s="156">
        <v>0</v>
      </c>
      <c r="D268" s="156">
        <v>0</v>
      </c>
      <c r="E268" s="156">
        <v>0</v>
      </c>
      <c r="F268" s="156">
        <v>0</v>
      </c>
      <c r="G268" s="156">
        <v>45006</v>
      </c>
      <c r="H268" s="195">
        <v>0</v>
      </c>
      <c r="I268" s="195">
        <v>0</v>
      </c>
      <c r="J268" s="156">
        <v>0</v>
      </c>
      <c r="K268" s="287">
        <v>45006</v>
      </c>
      <c r="L268" s="51"/>
    </row>
    <row r="269" spans="1:12" ht="15.75" customHeight="1">
      <c r="A269" s="161" t="s">
        <v>159</v>
      </c>
      <c r="B269" s="214">
        <v>1261.33</v>
      </c>
      <c r="C269" s="156">
        <v>0</v>
      </c>
      <c r="D269" s="156">
        <v>0</v>
      </c>
      <c r="E269" s="156">
        <v>0</v>
      </c>
      <c r="F269" s="156">
        <v>0</v>
      </c>
      <c r="G269" s="156">
        <v>8525.6</v>
      </c>
      <c r="H269" s="195">
        <v>0</v>
      </c>
      <c r="I269" s="195">
        <v>0</v>
      </c>
      <c r="J269" s="156">
        <v>94743.6</v>
      </c>
      <c r="K269" s="287">
        <v>103269.2</v>
      </c>
      <c r="L269" s="51"/>
    </row>
    <row r="270" spans="1:12" ht="15.75" customHeight="1">
      <c r="A270" s="161" t="s">
        <v>160</v>
      </c>
      <c r="B270" s="214">
        <v>248611.16</v>
      </c>
      <c r="C270" s="156">
        <v>0</v>
      </c>
      <c r="D270" s="156">
        <v>0</v>
      </c>
      <c r="E270" s="156">
        <v>0</v>
      </c>
      <c r="F270" s="156">
        <v>0</v>
      </c>
      <c r="G270" s="156">
        <v>0</v>
      </c>
      <c r="H270" s="195">
        <v>0</v>
      </c>
      <c r="I270" s="195">
        <v>0</v>
      </c>
      <c r="J270" s="156">
        <v>0</v>
      </c>
      <c r="K270" s="287">
        <v>0</v>
      </c>
      <c r="L270" s="51"/>
    </row>
    <row r="271" spans="1:12" ht="15.75" customHeight="1">
      <c r="A271" s="161" t="s">
        <v>161</v>
      </c>
      <c r="B271" s="214">
        <v>366009.03</v>
      </c>
      <c r="C271" s="156">
        <v>0</v>
      </c>
      <c r="D271" s="156">
        <v>0</v>
      </c>
      <c r="E271" s="156">
        <v>0</v>
      </c>
      <c r="F271" s="156">
        <v>0</v>
      </c>
      <c r="G271" s="156">
        <v>0</v>
      </c>
      <c r="H271" s="195">
        <v>0</v>
      </c>
      <c r="I271" s="195">
        <v>0</v>
      </c>
      <c r="J271" s="156">
        <v>0</v>
      </c>
      <c r="K271" s="287">
        <v>0</v>
      </c>
      <c r="L271" s="51"/>
    </row>
    <row r="272" spans="1:12" ht="15.75" customHeight="1">
      <c r="A272" s="161" t="s">
        <v>162</v>
      </c>
      <c r="B272" s="214">
        <v>0</v>
      </c>
      <c r="C272" s="156">
        <v>0</v>
      </c>
      <c r="D272" s="156">
        <v>0</v>
      </c>
      <c r="E272" s="156">
        <v>0</v>
      </c>
      <c r="F272" s="156">
        <v>0</v>
      </c>
      <c r="G272" s="156">
        <v>0</v>
      </c>
      <c r="H272" s="195">
        <v>0</v>
      </c>
      <c r="I272" s="195">
        <v>0</v>
      </c>
      <c r="J272" s="156">
        <v>0</v>
      </c>
      <c r="K272" s="287">
        <v>0</v>
      </c>
      <c r="L272" s="51"/>
    </row>
    <row r="273" spans="1:12" ht="15.75" customHeight="1">
      <c r="A273" s="161" t="s">
        <v>163</v>
      </c>
      <c r="B273" s="214">
        <v>0</v>
      </c>
      <c r="C273" s="156">
        <v>0</v>
      </c>
      <c r="D273" s="156">
        <v>0</v>
      </c>
      <c r="E273" s="156">
        <v>0</v>
      </c>
      <c r="F273" s="156">
        <v>158252.17</v>
      </c>
      <c r="G273" s="156">
        <v>0</v>
      </c>
      <c r="H273" s="195">
        <v>0</v>
      </c>
      <c r="I273" s="195">
        <v>0</v>
      </c>
      <c r="J273" s="156">
        <v>0</v>
      </c>
      <c r="K273" s="287">
        <v>158252.17</v>
      </c>
      <c r="L273" s="51"/>
    </row>
    <row r="274" spans="1:12" ht="15.75" customHeight="1">
      <c r="A274" s="161" t="s">
        <v>164</v>
      </c>
      <c r="B274" s="214">
        <v>1296.74</v>
      </c>
      <c r="C274" s="156">
        <v>0</v>
      </c>
      <c r="D274" s="156">
        <v>0</v>
      </c>
      <c r="E274" s="156">
        <v>0</v>
      </c>
      <c r="F274" s="156">
        <v>0</v>
      </c>
      <c r="G274" s="156">
        <v>0</v>
      </c>
      <c r="H274" s="195">
        <v>0</v>
      </c>
      <c r="I274" s="195">
        <v>0</v>
      </c>
      <c r="J274" s="156">
        <v>0</v>
      </c>
      <c r="K274" s="287">
        <v>0</v>
      </c>
      <c r="L274" s="51"/>
    </row>
    <row r="275" spans="1:12" ht="15.75" customHeight="1">
      <c r="A275" s="161" t="s">
        <v>165</v>
      </c>
      <c r="B275" s="152">
        <v>2705.16</v>
      </c>
      <c r="C275" s="156">
        <v>0</v>
      </c>
      <c r="D275" s="156">
        <v>0</v>
      </c>
      <c r="E275" s="156">
        <v>0</v>
      </c>
      <c r="F275" s="156">
        <v>0</v>
      </c>
      <c r="G275" s="156">
        <v>3162</v>
      </c>
      <c r="H275" s="195">
        <v>0</v>
      </c>
      <c r="I275" s="195">
        <v>0</v>
      </c>
      <c r="J275" s="156">
        <v>71502</v>
      </c>
      <c r="K275" s="287">
        <v>74664</v>
      </c>
      <c r="L275" s="51"/>
    </row>
    <row r="276" spans="1:12" ht="15.75" customHeight="1">
      <c r="A276" s="161" t="s">
        <v>166</v>
      </c>
      <c r="B276" s="214">
        <v>0</v>
      </c>
      <c r="C276" s="156">
        <v>0</v>
      </c>
      <c r="D276" s="156">
        <v>0</v>
      </c>
      <c r="E276" s="156">
        <v>0</v>
      </c>
      <c r="F276" s="156">
        <v>0</v>
      </c>
      <c r="G276" s="156">
        <v>54530</v>
      </c>
      <c r="H276" s="195">
        <v>0</v>
      </c>
      <c r="I276" s="195">
        <v>0</v>
      </c>
      <c r="J276" s="156">
        <v>0</v>
      </c>
      <c r="K276" s="287">
        <v>54530</v>
      </c>
      <c r="L276" s="51"/>
    </row>
    <row r="277" spans="1:12" ht="15.75" customHeight="1" thickBot="1">
      <c r="A277" s="162" t="s">
        <v>167</v>
      </c>
      <c r="B277" s="290">
        <v>0</v>
      </c>
      <c r="C277" s="165">
        <v>0</v>
      </c>
      <c r="D277" s="165">
        <v>0</v>
      </c>
      <c r="E277" s="165">
        <v>0</v>
      </c>
      <c r="F277" s="165">
        <v>0</v>
      </c>
      <c r="G277" s="165">
        <v>816</v>
      </c>
      <c r="H277" s="198">
        <v>0</v>
      </c>
      <c r="I277" s="198">
        <v>0</v>
      </c>
      <c r="J277" s="165">
        <v>0</v>
      </c>
      <c r="K277" s="291">
        <v>816</v>
      </c>
      <c r="L277" s="51"/>
    </row>
    <row r="278" spans="1:12" ht="15.75" customHeight="1" thickTop="1">
      <c r="A278" s="167"/>
      <c r="B278" s="169"/>
      <c r="C278" s="169"/>
      <c r="D278" s="169"/>
      <c r="E278" s="169"/>
      <c r="F278" s="292"/>
      <c r="G278" s="292"/>
      <c r="H278" s="292"/>
      <c r="I278" s="292"/>
      <c r="J278" s="292"/>
      <c r="K278" s="292"/>
      <c r="L278" s="51"/>
    </row>
    <row r="279" spans="11:12" ht="15.75" customHeight="1" thickBot="1">
      <c r="K279" s="64" t="s">
        <v>74</v>
      </c>
      <c r="L279" s="51"/>
    </row>
    <row r="280" spans="1:12" ht="15.75" customHeight="1" thickBot="1" thickTop="1">
      <c r="A280" s="271" t="s">
        <v>2</v>
      </c>
      <c r="B280" s="592" t="s">
        <v>25</v>
      </c>
      <c r="C280" s="592"/>
      <c r="D280" s="592"/>
      <c r="E280" s="593"/>
      <c r="F280" s="272" t="s">
        <v>38</v>
      </c>
      <c r="G280" s="272" t="s">
        <v>38</v>
      </c>
      <c r="H280" s="273" t="s">
        <v>337</v>
      </c>
      <c r="I280" s="272" t="s">
        <v>38</v>
      </c>
      <c r="J280" s="274" t="s">
        <v>39</v>
      </c>
      <c r="K280" s="272" t="s">
        <v>338</v>
      </c>
      <c r="L280" s="51"/>
    </row>
    <row r="281" spans="1:12" ht="15.75" customHeight="1" thickTop="1">
      <c r="A281" s="275"/>
      <c r="B281" s="276" t="s">
        <v>58</v>
      </c>
      <c r="C281" s="277" t="s">
        <v>59</v>
      </c>
      <c r="D281" s="277" t="s">
        <v>31</v>
      </c>
      <c r="E281" s="278" t="s">
        <v>339</v>
      </c>
      <c r="F281" s="278" t="s">
        <v>340</v>
      </c>
      <c r="G281" s="278" t="s">
        <v>28</v>
      </c>
      <c r="H281" s="279" t="s">
        <v>60</v>
      </c>
      <c r="I281" s="279" t="s">
        <v>341</v>
      </c>
      <c r="J281" s="124" t="s">
        <v>45</v>
      </c>
      <c r="K281" s="278" t="s">
        <v>342</v>
      </c>
      <c r="L281" s="51"/>
    </row>
    <row r="282" spans="1:12" ht="15.75" customHeight="1" thickBot="1">
      <c r="A282" s="280"/>
      <c r="B282" s="281" t="s">
        <v>61</v>
      </c>
      <c r="C282" s="282" t="s">
        <v>62</v>
      </c>
      <c r="D282" s="282" t="s">
        <v>34</v>
      </c>
      <c r="E282" s="283" t="s">
        <v>343</v>
      </c>
      <c r="F282" s="284" t="s">
        <v>344</v>
      </c>
      <c r="G282" s="284" t="s">
        <v>33</v>
      </c>
      <c r="H282" s="285"/>
      <c r="I282" s="282"/>
      <c r="J282" s="286"/>
      <c r="K282" s="284" t="s">
        <v>48</v>
      </c>
      <c r="L282" s="51"/>
    </row>
    <row r="283" spans="1:12" ht="15.75" customHeight="1" thickTop="1">
      <c r="A283" s="293" t="s">
        <v>168</v>
      </c>
      <c r="B283" s="288">
        <v>0</v>
      </c>
      <c r="C283" s="183">
        <v>0</v>
      </c>
      <c r="D283" s="183">
        <v>0</v>
      </c>
      <c r="E283" s="183">
        <v>0</v>
      </c>
      <c r="F283" s="183">
        <v>0</v>
      </c>
      <c r="G283" s="183">
        <v>57000</v>
      </c>
      <c r="H283" s="203">
        <v>0</v>
      </c>
      <c r="I283" s="203">
        <v>0</v>
      </c>
      <c r="J283" s="183">
        <v>0</v>
      </c>
      <c r="K283" s="289">
        <v>57000</v>
      </c>
      <c r="L283" s="51"/>
    </row>
    <row r="284" spans="1:12" ht="15.75" customHeight="1">
      <c r="A284" s="161" t="s">
        <v>169</v>
      </c>
      <c r="B284" s="214">
        <v>0</v>
      </c>
      <c r="C284" s="156">
        <v>0</v>
      </c>
      <c r="D284" s="156">
        <v>0</v>
      </c>
      <c r="E284" s="156">
        <v>0</v>
      </c>
      <c r="F284" s="156">
        <v>0</v>
      </c>
      <c r="G284" s="156">
        <v>282</v>
      </c>
      <c r="H284" s="195">
        <v>0</v>
      </c>
      <c r="I284" s="195">
        <v>0</v>
      </c>
      <c r="J284" s="156">
        <v>0</v>
      </c>
      <c r="K284" s="287">
        <v>282</v>
      </c>
      <c r="L284" s="51"/>
    </row>
    <row r="285" spans="1:12" ht="15.75" customHeight="1">
      <c r="A285" s="161" t="s">
        <v>170</v>
      </c>
      <c r="B285" s="214">
        <v>0</v>
      </c>
      <c r="C285" s="156">
        <v>0</v>
      </c>
      <c r="D285" s="156">
        <v>0</v>
      </c>
      <c r="E285" s="156">
        <v>0</v>
      </c>
      <c r="F285" s="156">
        <v>0</v>
      </c>
      <c r="G285" s="156">
        <v>5706</v>
      </c>
      <c r="H285" s="195">
        <v>0</v>
      </c>
      <c r="I285" s="195">
        <v>0</v>
      </c>
      <c r="J285" s="156">
        <v>0</v>
      </c>
      <c r="K285" s="287">
        <v>5706</v>
      </c>
      <c r="L285" s="51"/>
    </row>
    <row r="286" spans="1:12" ht="15.75" customHeight="1">
      <c r="A286" s="161" t="s">
        <v>171</v>
      </c>
      <c r="B286" s="214">
        <v>0</v>
      </c>
      <c r="C286" s="156">
        <v>0</v>
      </c>
      <c r="D286" s="156">
        <v>0</v>
      </c>
      <c r="E286" s="156">
        <v>0</v>
      </c>
      <c r="F286" s="156">
        <v>0</v>
      </c>
      <c r="G286" s="156">
        <v>14029.52</v>
      </c>
      <c r="H286" s="195">
        <v>0</v>
      </c>
      <c r="I286" s="195">
        <v>0</v>
      </c>
      <c r="J286" s="156">
        <v>0</v>
      </c>
      <c r="K286" s="287">
        <f>SUM(G286:J286)</f>
        <v>14029.52</v>
      </c>
      <c r="L286" s="51"/>
    </row>
    <row r="287" spans="1:12" ht="15.75" customHeight="1">
      <c r="A287" s="161" t="s">
        <v>172</v>
      </c>
      <c r="B287" s="214">
        <v>0</v>
      </c>
      <c r="C287" s="156">
        <v>0</v>
      </c>
      <c r="D287" s="156">
        <v>0</v>
      </c>
      <c r="E287" s="156">
        <v>0</v>
      </c>
      <c r="F287" s="156">
        <v>0</v>
      </c>
      <c r="G287" s="156">
        <v>52711.14</v>
      </c>
      <c r="H287" s="195">
        <v>0</v>
      </c>
      <c r="I287" s="195">
        <v>0</v>
      </c>
      <c r="J287" s="156">
        <v>0</v>
      </c>
      <c r="K287" s="287">
        <v>52711.14</v>
      </c>
      <c r="L287" s="51"/>
    </row>
    <row r="288" spans="1:12" ht="15.75" customHeight="1">
      <c r="A288" s="161" t="s">
        <v>173</v>
      </c>
      <c r="B288" s="214">
        <v>0</v>
      </c>
      <c r="C288" s="156">
        <v>0</v>
      </c>
      <c r="D288" s="156">
        <v>0</v>
      </c>
      <c r="E288" s="156">
        <v>0</v>
      </c>
      <c r="F288" s="156">
        <v>0</v>
      </c>
      <c r="G288" s="156">
        <v>15452</v>
      </c>
      <c r="H288" s="195">
        <v>0</v>
      </c>
      <c r="I288" s="195">
        <v>0</v>
      </c>
      <c r="J288" s="156">
        <v>0</v>
      </c>
      <c r="K288" s="287">
        <v>15452</v>
      </c>
      <c r="L288" s="51"/>
    </row>
    <row r="289" spans="1:12" ht="15.75" customHeight="1">
      <c r="A289" s="161" t="s">
        <v>174</v>
      </c>
      <c r="B289" s="214">
        <v>0</v>
      </c>
      <c r="C289" s="156">
        <v>0</v>
      </c>
      <c r="D289" s="156">
        <v>0</v>
      </c>
      <c r="E289" s="156">
        <v>0</v>
      </c>
      <c r="F289" s="156">
        <v>0</v>
      </c>
      <c r="G289" s="156">
        <v>0</v>
      </c>
      <c r="H289" s="195">
        <v>0</v>
      </c>
      <c r="I289" s="195">
        <v>0</v>
      </c>
      <c r="J289" s="156">
        <v>0</v>
      </c>
      <c r="K289" s="287">
        <v>0</v>
      </c>
      <c r="L289" s="51"/>
    </row>
    <row r="290" spans="1:12" ht="15.75" customHeight="1">
      <c r="A290" s="161" t="s">
        <v>175</v>
      </c>
      <c r="B290" s="214">
        <v>0</v>
      </c>
      <c r="C290" s="156">
        <v>0</v>
      </c>
      <c r="D290" s="156">
        <v>0</v>
      </c>
      <c r="E290" s="156">
        <v>0</v>
      </c>
      <c r="F290" s="156">
        <v>0</v>
      </c>
      <c r="G290" s="156">
        <v>33200</v>
      </c>
      <c r="H290" s="195">
        <v>0</v>
      </c>
      <c r="I290" s="195">
        <v>0</v>
      </c>
      <c r="J290" s="156">
        <v>0</v>
      </c>
      <c r="K290" s="287">
        <v>33200</v>
      </c>
      <c r="L290" s="51"/>
    </row>
    <row r="291" spans="1:12" ht="15.75" customHeight="1">
      <c r="A291" s="161" t="s">
        <v>176</v>
      </c>
      <c r="B291" s="214">
        <v>0</v>
      </c>
      <c r="C291" s="156">
        <v>0</v>
      </c>
      <c r="D291" s="156">
        <v>0</v>
      </c>
      <c r="E291" s="156">
        <v>0</v>
      </c>
      <c r="F291" s="156">
        <v>0</v>
      </c>
      <c r="G291" s="156">
        <v>0</v>
      </c>
      <c r="H291" s="195">
        <v>0</v>
      </c>
      <c r="I291" s="195">
        <v>0</v>
      </c>
      <c r="J291" s="156">
        <v>0</v>
      </c>
      <c r="K291" s="287">
        <v>0</v>
      </c>
      <c r="L291" s="51"/>
    </row>
    <row r="292" spans="1:12" ht="15.75" customHeight="1">
      <c r="A292" s="161" t="s">
        <v>177</v>
      </c>
      <c r="B292" s="214">
        <v>72441.8</v>
      </c>
      <c r="C292" s="156">
        <v>0</v>
      </c>
      <c r="D292" s="156">
        <v>0</v>
      </c>
      <c r="E292" s="156">
        <v>0</v>
      </c>
      <c r="F292" s="156">
        <v>0</v>
      </c>
      <c r="G292" s="156">
        <v>0</v>
      </c>
      <c r="H292" s="195">
        <v>0</v>
      </c>
      <c r="I292" s="195">
        <v>0</v>
      </c>
      <c r="J292" s="156">
        <v>210120</v>
      </c>
      <c r="K292" s="287">
        <v>210120</v>
      </c>
      <c r="L292" s="51"/>
    </row>
    <row r="293" spans="1:12" ht="15.75" customHeight="1">
      <c r="A293" s="161" t="s">
        <v>178</v>
      </c>
      <c r="B293" s="214">
        <v>0</v>
      </c>
      <c r="C293" s="156">
        <v>0</v>
      </c>
      <c r="D293" s="156">
        <v>0</v>
      </c>
      <c r="E293" s="156">
        <v>0</v>
      </c>
      <c r="F293" s="156">
        <v>0</v>
      </c>
      <c r="G293" s="156">
        <v>0</v>
      </c>
      <c r="H293" s="195">
        <v>0</v>
      </c>
      <c r="I293" s="195">
        <v>0</v>
      </c>
      <c r="J293" s="156">
        <v>0</v>
      </c>
      <c r="K293" s="287">
        <v>0</v>
      </c>
      <c r="L293" s="51"/>
    </row>
    <row r="294" spans="1:12" ht="15.75" customHeight="1">
      <c r="A294" s="161" t="s">
        <v>179</v>
      </c>
      <c r="B294" s="214">
        <v>0</v>
      </c>
      <c r="C294" s="156">
        <v>0</v>
      </c>
      <c r="D294" s="156">
        <v>0</v>
      </c>
      <c r="E294" s="156">
        <v>0</v>
      </c>
      <c r="F294" s="156">
        <v>0</v>
      </c>
      <c r="G294" s="156">
        <v>0</v>
      </c>
      <c r="H294" s="195">
        <v>0</v>
      </c>
      <c r="I294" s="195">
        <v>0</v>
      </c>
      <c r="J294" s="156">
        <v>0</v>
      </c>
      <c r="K294" s="287">
        <v>0</v>
      </c>
      <c r="L294" s="51"/>
    </row>
    <row r="295" spans="1:12" ht="15.75" customHeight="1">
      <c r="A295" s="161" t="s">
        <v>180</v>
      </c>
      <c r="B295" s="214">
        <v>0</v>
      </c>
      <c r="C295" s="156">
        <v>0</v>
      </c>
      <c r="D295" s="156">
        <v>0</v>
      </c>
      <c r="E295" s="156">
        <v>0</v>
      </c>
      <c r="F295" s="156">
        <v>0</v>
      </c>
      <c r="G295" s="156">
        <v>0</v>
      </c>
      <c r="H295" s="195">
        <v>0</v>
      </c>
      <c r="I295" s="195">
        <v>0</v>
      </c>
      <c r="J295" s="156">
        <v>0</v>
      </c>
      <c r="K295" s="287">
        <v>0</v>
      </c>
      <c r="L295" s="51"/>
    </row>
    <row r="296" spans="1:12" ht="15.75" customHeight="1">
      <c r="A296" s="161" t="s">
        <v>346</v>
      </c>
      <c r="B296" s="214">
        <v>0</v>
      </c>
      <c r="C296" s="156">
        <v>0</v>
      </c>
      <c r="D296" s="156">
        <v>0</v>
      </c>
      <c r="E296" s="156">
        <v>0</v>
      </c>
      <c r="F296" s="156">
        <v>0</v>
      </c>
      <c r="G296" s="156">
        <v>0</v>
      </c>
      <c r="H296" s="195">
        <v>0</v>
      </c>
      <c r="I296" s="195">
        <v>0</v>
      </c>
      <c r="J296" s="156">
        <v>12304</v>
      </c>
      <c r="K296" s="287">
        <v>12304</v>
      </c>
      <c r="L296" s="51"/>
    </row>
    <row r="297" spans="1:12" ht="15.75" customHeight="1">
      <c r="A297" s="170" t="s">
        <v>182</v>
      </c>
      <c r="B297" s="214">
        <v>0</v>
      </c>
      <c r="C297" s="156">
        <v>0</v>
      </c>
      <c r="D297" s="156">
        <v>0</v>
      </c>
      <c r="E297" s="156">
        <v>0</v>
      </c>
      <c r="F297" s="156">
        <v>17676.81</v>
      </c>
      <c r="G297" s="195">
        <v>301</v>
      </c>
      <c r="H297" s="195">
        <v>0</v>
      </c>
      <c r="I297" s="195">
        <v>0</v>
      </c>
      <c r="J297" s="195">
        <v>80</v>
      </c>
      <c r="K297" s="287">
        <v>18057.81</v>
      </c>
      <c r="L297" s="51"/>
    </row>
    <row r="298" spans="1:12" ht="15.75" customHeight="1">
      <c r="A298" s="157" t="s">
        <v>183</v>
      </c>
      <c r="B298" s="288">
        <v>0</v>
      </c>
      <c r="C298" s="183">
        <v>240596.61</v>
      </c>
      <c r="D298" s="156">
        <v>0</v>
      </c>
      <c r="E298" s="156">
        <v>0</v>
      </c>
      <c r="F298" s="156">
        <v>0</v>
      </c>
      <c r="G298" s="203">
        <v>0</v>
      </c>
      <c r="H298" s="195">
        <v>0</v>
      </c>
      <c r="I298" s="195">
        <v>0</v>
      </c>
      <c r="J298" s="203">
        <v>0</v>
      </c>
      <c r="K298" s="289">
        <v>0</v>
      </c>
      <c r="L298" s="51"/>
    </row>
    <row r="299" spans="1:12" ht="15.75" customHeight="1">
      <c r="A299" s="157" t="s">
        <v>184</v>
      </c>
      <c r="B299" s="288">
        <v>0</v>
      </c>
      <c r="C299" s="183">
        <v>0</v>
      </c>
      <c r="D299" s="156">
        <v>0</v>
      </c>
      <c r="E299" s="156">
        <v>0</v>
      </c>
      <c r="F299" s="156">
        <v>9298.51</v>
      </c>
      <c r="G299" s="203">
        <v>0</v>
      </c>
      <c r="H299" s="195">
        <v>0</v>
      </c>
      <c r="I299" s="195">
        <v>0</v>
      </c>
      <c r="J299" s="203">
        <v>0</v>
      </c>
      <c r="K299" s="289">
        <v>9298.51</v>
      </c>
      <c r="L299" s="51"/>
    </row>
    <row r="300" spans="1:12" ht="15.75" customHeight="1">
      <c r="A300" s="157" t="s">
        <v>185</v>
      </c>
      <c r="B300" s="288">
        <v>0</v>
      </c>
      <c r="C300" s="183">
        <v>0</v>
      </c>
      <c r="D300" s="156">
        <v>0</v>
      </c>
      <c r="E300" s="156">
        <v>0</v>
      </c>
      <c r="F300" s="156">
        <v>0</v>
      </c>
      <c r="G300" s="203">
        <v>0</v>
      </c>
      <c r="H300" s="195">
        <v>0</v>
      </c>
      <c r="I300" s="195">
        <v>0</v>
      </c>
      <c r="J300" s="203">
        <v>0</v>
      </c>
      <c r="K300" s="289">
        <v>0</v>
      </c>
      <c r="L300" s="51"/>
    </row>
    <row r="301" spans="1:12" ht="15.75" customHeight="1">
      <c r="A301" s="157" t="s">
        <v>186</v>
      </c>
      <c r="B301" s="288">
        <v>9268.29</v>
      </c>
      <c r="C301" s="183">
        <v>0</v>
      </c>
      <c r="D301" s="156">
        <v>0</v>
      </c>
      <c r="E301" s="156">
        <v>0</v>
      </c>
      <c r="F301" s="156">
        <v>0</v>
      </c>
      <c r="G301" s="203">
        <v>0</v>
      </c>
      <c r="H301" s="195">
        <v>0</v>
      </c>
      <c r="I301" s="195">
        <v>0</v>
      </c>
      <c r="J301" s="203">
        <v>16048</v>
      </c>
      <c r="K301" s="289">
        <v>16048</v>
      </c>
      <c r="L301" s="51"/>
    </row>
    <row r="302" spans="1:12" ht="15.75" customHeight="1">
      <c r="A302" s="185" t="s">
        <v>187</v>
      </c>
      <c r="B302" s="288">
        <v>0</v>
      </c>
      <c r="C302" s="183">
        <v>0</v>
      </c>
      <c r="D302" s="156">
        <v>0</v>
      </c>
      <c r="E302" s="156">
        <v>0</v>
      </c>
      <c r="F302" s="156">
        <v>0</v>
      </c>
      <c r="G302" s="203">
        <v>0</v>
      </c>
      <c r="H302" s="195">
        <v>0</v>
      </c>
      <c r="I302" s="195">
        <v>0</v>
      </c>
      <c r="J302" s="203">
        <v>0</v>
      </c>
      <c r="K302" s="289">
        <v>0</v>
      </c>
      <c r="L302" s="51"/>
    </row>
    <row r="303" spans="1:12" ht="15.75" customHeight="1">
      <c r="A303" s="185" t="s">
        <v>188</v>
      </c>
      <c r="B303" s="288">
        <v>0</v>
      </c>
      <c r="C303" s="183">
        <v>0</v>
      </c>
      <c r="D303" s="156">
        <v>0</v>
      </c>
      <c r="E303" s="156">
        <v>0</v>
      </c>
      <c r="F303" s="156">
        <v>29000</v>
      </c>
      <c r="G303" s="203">
        <v>0</v>
      </c>
      <c r="H303" s="195">
        <v>0</v>
      </c>
      <c r="I303" s="195">
        <v>0</v>
      </c>
      <c r="J303" s="203">
        <v>0</v>
      </c>
      <c r="K303" s="289">
        <v>29000</v>
      </c>
      <c r="L303" s="51"/>
    </row>
    <row r="304" spans="1:12" ht="15.75" customHeight="1">
      <c r="A304" s="185" t="s">
        <v>189</v>
      </c>
      <c r="B304" s="288">
        <v>0</v>
      </c>
      <c r="C304" s="183">
        <v>0</v>
      </c>
      <c r="D304" s="156">
        <v>0</v>
      </c>
      <c r="E304" s="156">
        <v>0</v>
      </c>
      <c r="F304" s="156">
        <v>0</v>
      </c>
      <c r="G304" s="203">
        <v>0</v>
      </c>
      <c r="H304" s="195">
        <v>0</v>
      </c>
      <c r="I304" s="195">
        <v>0</v>
      </c>
      <c r="J304" s="203">
        <v>0</v>
      </c>
      <c r="K304" s="289">
        <v>0</v>
      </c>
      <c r="L304" s="51"/>
    </row>
    <row r="305" spans="1:12" ht="15.75" customHeight="1">
      <c r="A305" s="185" t="s">
        <v>347</v>
      </c>
      <c r="B305" s="288">
        <v>0</v>
      </c>
      <c r="C305" s="183">
        <v>0</v>
      </c>
      <c r="D305" s="156">
        <v>0</v>
      </c>
      <c r="E305" s="156">
        <v>0</v>
      </c>
      <c r="F305" s="156">
        <v>0</v>
      </c>
      <c r="G305" s="203">
        <v>0</v>
      </c>
      <c r="H305" s="195">
        <v>0</v>
      </c>
      <c r="I305" s="195">
        <v>0</v>
      </c>
      <c r="J305" s="203">
        <v>0</v>
      </c>
      <c r="K305" s="289">
        <v>0</v>
      </c>
      <c r="L305" s="51"/>
    </row>
    <row r="306" spans="1:12" ht="15.75" customHeight="1">
      <c r="A306" s="185" t="s">
        <v>191</v>
      </c>
      <c r="B306" s="288">
        <v>0</v>
      </c>
      <c r="C306" s="183">
        <v>0</v>
      </c>
      <c r="D306" s="156">
        <v>0</v>
      </c>
      <c r="E306" s="156">
        <v>0</v>
      </c>
      <c r="F306" s="156">
        <v>807.82</v>
      </c>
      <c r="G306" s="203">
        <v>0</v>
      </c>
      <c r="H306" s="195">
        <v>0</v>
      </c>
      <c r="I306" s="195">
        <v>0</v>
      </c>
      <c r="J306" s="203">
        <v>0</v>
      </c>
      <c r="K306" s="289">
        <v>807.82</v>
      </c>
      <c r="L306" s="51"/>
    </row>
    <row r="307" spans="1:12" ht="15.75" customHeight="1">
      <c r="A307" s="185" t="s">
        <v>192</v>
      </c>
      <c r="B307" s="214">
        <v>125879.02</v>
      </c>
      <c r="C307" s="156">
        <v>0</v>
      </c>
      <c r="D307" s="156">
        <v>0</v>
      </c>
      <c r="E307" s="156">
        <v>0</v>
      </c>
      <c r="F307" s="156">
        <v>0</v>
      </c>
      <c r="G307" s="195">
        <v>0</v>
      </c>
      <c r="H307" s="195">
        <v>0</v>
      </c>
      <c r="I307" s="195">
        <v>0</v>
      </c>
      <c r="J307" s="156">
        <v>0</v>
      </c>
      <c r="K307" s="287">
        <v>0</v>
      </c>
      <c r="L307" s="51"/>
    </row>
    <row r="308" spans="1:12" ht="15.75" customHeight="1" thickBot="1">
      <c r="A308" s="175" t="s">
        <v>193</v>
      </c>
      <c r="B308" s="294">
        <v>0</v>
      </c>
      <c r="C308" s="295">
        <v>0</v>
      </c>
      <c r="D308" s="165">
        <v>0</v>
      </c>
      <c r="E308" s="165">
        <v>0</v>
      </c>
      <c r="F308" s="165">
        <v>0</v>
      </c>
      <c r="G308" s="296">
        <v>0</v>
      </c>
      <c r="H308" s="198">
        <v>0</v>
      </c>
      <c r="I308" s="198">
        <v>0</v>
      </c>
      <c r="J308" s="295">
        <v>0</v>
      </c>
      <c r="K308" s="297">
        <v>0</v>
      </c>
      <c r="L308" s="51"/>
    </row>
    <row r="309" spans="1:12" ht="15.75" customHeight="1" thickTop="1">
      <c r="A309" s="178"/>
      <c r="B309" s="169"/>
      <c r="C309" s="169"/>
      <c r="D309" s="169"/>
      <c r="E309" s="169"/>
      <c r="F309" s="292"/>
      <c r="G309" s="292"/>
      <c r="H309" s="292"/>
      <c r="I309" s="292"/>
      <c r="J309" s="292"/>
      <c r="K309" s="292"/>
      <c r="L309" s="51"/>
    </row>
    <row r="310" spans="11:12" ht="15.75" customHeight="1" thickBot="1">
      <c r="K310" s="64" t="s">
        <v>74</v>
      </c>
      <c r="L310" s="51"/>
    </row>
    <row r="311" spans="1:12" ht="15.75" customHeight="1" thickBot="1" thickTop="1">
      <c r="A311" s="271" t="s">
        <v>2</v>
      </c>
      <c r="B311" s="592" t="s">
        <v>25</v>
      </c>
      <c r="C311" s="592"/>
      <c r="D311" s="592"/>
      <c r="E311" s="593"/>
      <c r="F311" s="272" t="s">
        <v>38</v>
      </c>
      <c r="G311" s="272" t="s">
        <v>38</v>
      </c>
      <c r="H311" s="273" t="s">
        <v>337</v>
      </c>
      <c r="I311" s="272" t="s">
        <v>38</v>
      </c>
      <c r="J311" s="274" t="s">
        <v>39</v>
      </c>
      <c r="K311" s="272" t="s">
        <v>338</v>
      </c>
      <c r="L311" s="51"/>
    </row>
    <row r="312" spans="1:12" ht="15.75" customHeight="1" thickTop="1">
      <c r="A312" s="275"/>
      <c r="B312" s="276" t="s">
        <v>58</v>
      </c>
      <c r="C312" s="277" t="s">
        <v>59</v>
      </c>
      <c r="D312" s="277" t="s">
        <v>31</v>
      </c>
      <c r="E312" s="278" t="s">
        <v>339</v>
      </c>
      <c r="F312" s="278" t="s">
        <v>340</v>
      </c>
      <c r="G312" s="278" t="s">
        <v>28</v>
      </c>
      <c r="H312" s="279" t="s">
        <v>60</v>
      </c>
      <c r="I312" s="279" t="s">
        <v>341</v>
      </c>
      <c r="J312" s="124" t="s">
        <v>45</v>
      </c>
      <c r="K312" s="278" t="s">
        <v>342</v>
      </c>
      <c r="L312" s="51"/>
    </row>
    <row r="313" spans="1:12" ht="15.75" customHeight="1" thickBot="1">
      <c r="A313" s="280"/>
      <c r="B313" s="281" t="s">
        <v>61</v>
      </c>
      <c r="C313" s="282" t="s">
        <v>62</v>
      </c>
      <c r="D313" s="282" t="s">
        <v>34</v>
      </c>
      <c r="E313" s="283" t="s">
        <v>343</v>
      </c>
      <c r="F313" s="284" t="s">
        <v>344</v>
      </c>
      <c r="G313" s="284" t="s">
        <v>33</v>
      </c>
      <c r="H313" s="285"/>
      <c r="I313" s="282"/>
      <c r="J313" s="286"/>
      <c r="K313" s="284" t="s">
        <v>48</v>
      </c>
      <c r="L313" s="51"/>
    </row>
    <row r="314" spans="1:12" ht="15.75" customHeight="1" thickTop="1">
      <c r="A314" s="181" t="s">
        <v>194</v>
      </c>
      <c r="B314" s="288">
        <v>0</v>
      </c>
      <c r="C314" s="183">
        <v>0</v>
      </c>
      <c r="D314" s="183">
        <v>0</v>
      </c>
      <c r="E314" s="183">
        <v>0</v>
      </c>
      <c r="F314" s="183">
        <v>9.5</v>
      </c>
      <c r="G314" s="183">
        <v>0</v>
      </c>
      <c r="H314" s="203">
        <v>-50200.05</v>
      </c>
      <c r="I314" s="203">
        <v>0</v>
      </c>
      <c r="J314" s="183">
        <v>0</v>
      </c>
      <c r="K314" s="289">
        <v>-50190.55</v>
      </c>
      <c r="L314" s="51"/>
    </row>
    <row r="315" spans="1:12" ht="15.75" customHeight="1">
      <c r="A315" s="185" t="s">
        <v>195</v>
      </c>
      <c r="B315" s="214">
        <v>0</v>
      </c>
      <c r="C315" s="156">
        <v>0</v>
      </c>
      <c r="D315" s="156">
        <v>0</v>
      </c>
      <c r="E315" s="156">
        <v>0</v>
      </c>
      <c r="F315" s="156">
        <v>0</v>
      </c>
      <c r="G315" s="156">
        <v>0</v>
      </c>
      <c r="H315" s="195">
        <v>0</v>
      </c>
      <c r="I315" s="195">
        <v>0</v>
      </c>
      <c r="J315" s="156">
        <v>0</v>
      </c>
      <c r="K315" s="287">
        <v>0</v>
      </c>
      <c r="L315" s="51"/>
    </row>
    <row r="316" spans="1:12" ht="15.75" customHeight="1">
      <c r="A316" s="185" t="s">
        <v>196</v>
      </c>
      <c r="B316" s="214">
        <v>281271.66</v>
      </c>
      <c r="C316" s="156">
        <v>0</v>
      </c>
      <c r="D316" s="156">
        <v>0</v>
      </c>
      <c r="E316" s="156">
        <v>0</v>
      </c>
      <c r="F316" s="156">
        <v>0</v>
      </c>
      <c r="G316" s="156">
        <v>1224</v>
      </c>
      <c r="H316" s="195">
        <v>0</v>
      </c>
      <c r="I316" s="195">
        <v>0</v>
      </c>
      <c r="J316" s="156">
        <v>0</v>
      </c>
      <c r="K316" s="287">
        <v>1224</v>
      </c>
      <c r="L316" s="51"/>
    </row>
    <row r="317" spans="1:12" ht="15.75" customHeight="1">
      <c r="A317" s="185" t="s">
        <v>197</v>
      </c>
      <c r="B317" s="214">
        <v>0</v>
      </c>
      <c r="C317" s="156">
        <v>0</v>
      </c>
      <c r="D317" s="156">
        <v>0</v>
      </c>
      <c r="E317" s="156">
        <v>0</v>
      </c>
      <c r="F317" s="156">
        <v>0</v>
      </c>
      <c r="G317" s="195">
        <v>0</v>
      </c>
      <c r="H317" s="195">
        <v>0</v>
      </c>
      <c r="I317" s="195">
        <v>0</v>
      </c>
      <c r="J317" s="156">
        <v>0</v>
      </c>
      <c r="K317" s="287">
        <v>0</v>
      </c>
      <c r="L317" s="51"/>
    </row>
    <row r="318" spans="1:12" ht="15.75" customHeight="1">
      <c r="A318" s="185" t="s">
        <v>198</v>
      </c>
      <c r="B318" s="214">
        <v>0</v>
      </c>
      <c r="C318" s="156">
        <v>48497.59</v>
      </c>
      <c r="D318" s="156">
        <v>0</v>
      </c>
      <c r="E318" s="156">
        <v>0</v>
      </c>
      <c r="F318" s="156">
        <v>0</v>
      </c>
      <c r="G318" s="195">
        <v>0</v>
      </c>
      <c r="H318" s="195">
        <v>0</v>
      </c>
      <c r="I318" s="195">
        <v>0</v>
      </c>
      <c r="J318" s="156">
        <v>0</v>
      </c>
      <c r="K318" s="287">
        <v>0</v>
      </c>
      <c r="L318" s="51"/>
    </row>
    <row r="319" spans="1:12" ht="15.75" customHeight="1">
      <c r="A319" s="185" t="s">
        <v>199</v>
      </c>
      <c r="B319" s="214">
        <v>0</v>
      </c>
      <c r="C319" s="156">
        <v>0</v>
      </c>
      <c r="D319" s="156">
        <v>0</v>
      </c>
      <c r="E319" s="156">
        <v>0</v>
      </c>
      <c r="F319" s="156">
        <v>0</v>
      </c>
      <c r="G319" s="195">
        <v>6075</v>
      </c>
      <c r="H319" s="195">
        <v>0</v>
      </c>
      <c r="I319" s="195">
        <v>0</v>
      </c>
      <c r="J319" s="156">
        <v>0</v>
      </c>
      <c r="K319" s="287">
        <v>6075</v>
      </c>
      <c r="L319" s="51"/>
    </row>
    <row r="320" spans="1:12" ht="15.75" customHeight="1">
      <c r="A320" s="185" t="s">
        <v>200</v>
      </c>
      <c r="B320" s="214">
        <v>0</v>
      </c>
      <c r="C320" s="156">
        <v>0</v>
      </c>
      <c r="D320" s="156">
        <v>0</v>
      </c>
      <c r="E320" s="156">
        <v>0</v>
      </c>
      <c r="F320" s="156">
        <v>0</v>
      </c>
      <c r="G320" s="156">
        <v>0</v>
      </c>
      <c r="H320" s="195">
        <v>0</v>
      </c>
      <c r="I320" s="195">
        <v>0</v>
      </c>
      <c r="J320" s="156">
        <v>0</v>
      </c>
      <c r="K320" s="287">
        <v>0</v>
      </c>
      <c r="L320" s="51"/>
    </row>
    <row r="321" spans="1:12" ht="15.75" customHeight="1">
      <c r="A321" s="185" t="s">
        <v>201</v>
      </c>
      <c r="B321" s="214">
        <v>0</v>
      </c>
      <c r="C321" s="156">
        <v>0</v>
      </c>
      <c r="D321" s="156">
        <v>0</v>
      </c>
      <c r="E321" s="156">
        <v>0</v>
      </c>
      <c r="F321" s="156">
        <v>0</v>
      </c>
      <c r="G321" s="156">
        <v>0</v>
      </c>
      <c r="H321" s="195">
        <v>0</v>
      </c>
      <c r="I321" s="195">
        <v>0</v>
      </c>
      <c r="J321" s="156">
        <v>0</v>
      </c>
      <c r="K321" s="287">
        <v>0</v>
      </c>
      <c r="L321" s="51"/>
    </row>
    <row r="322" spans="1:12" ht="15.75" customHeight="1">
      <c r="A322" s="185" t="s">
        <v>202</v>
      </c>
      <c r="B322" s="214">
        <v>0</v>
      </c>
      <c r="C322" s="156">
        <v>0</v>
      </c>
      <c r="D322" s="156">
        <v>0</v>
      </c>
      <c r="E322" s="156">
        <v>0</v>
      </c>
      <c r="F322" s="156">
        <v>0</v>
      </c>
      <c r="G322" s="156">
        <v>0</v>
      </c>
      <c r="H322" s="195">
        <v>0</v>
      </c>
      <c r="I322" s="195">
        <v>0</v>
      </c>
      <c r="J322" s="156">
        <v>0</v>
      </c>
      <c r="K322" s="287">
        <v>0</v>
      </c>
      <c r="L322" s="51"/>
    </row>
    <row r="323" spans="1:12" ht="15.75" customHeight="1">
      <c r="A323" s="185" t="s">
        <v>203</v>
      </c>
      <c r="B323" s="214">
        <v>0</v>
      </c>
      <c r="C323" s="156">
        <v>0</v>
      </c>
      <c r="D323" s="156">
        <v>0</v>
      </c>
      <c r="E323" s="156">
        <v>0</v>
      </c>
      <c r="F323" s="156">
        <v>0</v>
      </c>
      <c r="G323" s="195">
        <v>0</v>
      </c>
      <c r="H323" s="195">
        <v>0</v>
      </c>
      <c r="I323" s="195">
        <v>0</v>
      </c>
      <c r="J323" s="156">
        <v>0</v>
      </c>
      <c r="K323" s="287">
        <v>0</v>
      </c>
      <c r="L323" s="51"/>
    </row>
    <row r="324" spans="1:12" ht="15.75" customHeight="1">
      <c r="A324" s="185" t="s">
        <v>204</v>
      </c>
      <c r="B324" s="214">
        <v>0</v>
      </c>
      <c r="C324" s="156">
        <v>0</v>
      </c>
      <c r="D324" s="156">
        <v>0</v>
      </c>
      <c r="E324" s="156">
        <v>0</v>
      </c>
      <c r="F324" s="156">
        <v>0</v>
      </c>
      <c r="G324" s="195">
        <v>0</v>
      </c>
      <c r="H324" s="195">
        <v>0</v>
      </c>
      <c r="I324" s="195">
        <v>0</v>
      </c>
      <c r="J324" s="156">
        <v>0</v>
      </c>
      <c r="K324" s="287">
        <v>0</v>
      </c>
      <c r="L324" s="51"/>
    </row>
    <row r="325" spans="1:12" ht="15.75" customHeight="1">
      <c r="A325" s="185" t="s">
        <v>205</v>
      </c>
      <c r="B325" s="214">
        <v>0</v>
      </c>
      <c r="C325" s="214">
        <v>0</v>
      </c>
      <c r="D325" s="156">
        <v>0</v>
      </c>
      <c r="E325" s="156">
        <v>0</v>
      </c>
      <c r="F325" s="156">
        <v>0</v>
      </c>
      <c r="G325" s="214">
        <v>0</v>
      </c>
      <c r="H325" s="195">
        <v>0</v>
      </c>
      <c r="I325" s="195">
        <v>0</v>
      </c>
      <c r="J325" s="156">
        <v>0</v>
      </c>
      <c r="K325" s="287">
        <v>0</v>
      </c>
      <c r="L325" s="51"/>
    </row>
    <row r="326" spans="1:12" ht="15.75" customHeight="1">
      <c r="A326" s="157" t="s">
        <v>206</v>
      </c>
      <c r="B326" s="214">
        <v>12.38</v>
      </c>
      <c r="C326" s="214">
        <v>0</v>
      </c>
      <c r="D326" s="156">
        <v>0</v>
      </c>
      <c r="E326" s="156">
        <v>0</v>
      </c>
      <c r="F326" s="156">
        <v>0</v>
      </c>
      <c r="G326" s="214">
        <v>0</v>
      </c>
      <c r="H326" s="195">
        <v>0</v>
      </c>
      <c r="I326" s="195">
        <v>0</v>
      </c>
      <c r="J326" s="156">
        <v>0</v>
      </c>
      <c r="K326" s="287">
        <v>0</v>
      </c>
      <c r="L326" s="51"/>
    </row>
    <row r="327" spans="1:12" ht="15.75" customHeight="1">
      <c r="A327" s="157" t="s">
        <v>207</v>
      </c>
      <c r="B327" s="214">
        <v>0</v>
      </c>
      <c r="C327" s="214">
        <v>0</v>
      </c>
      <c r="D327" s="156">
        <v>0</v>
      </c>
      <c r="E327" s="156">
        <v>0</v>
      </c>
      <c r="F327" s="156">
        <v>0</v>
      </c>
      <c r="G327" s="214">
        <v>0</v>
      </c>
      <c r="H327" s="195">
        <v>0</v>
      </c>
      <c r="I327" s="195">
        <v>0</v>
      </c>
      <c r="J327" s="156">
        <v>0</v>
      </c>
      <c r="K327" s="287">
        <v>0</v>
      </c>
      <c r="L327" s="51"/>
    </row>
    <row r="328" spans="1:12" ht="15.75" customHeight="1">
      <c r="A328" s="157" t="s">
        <v>208</v>
      </c>
      <c r="B328" s="214">
        <v>0</v>
      </c>
      <c r="C328" s="214">
        <v>0</v>
      </c>
      <c r="D328" s="156">
        <v>0</v>
      </c>
      <c r="E328" s="156">
        <v>0</v>
      </c>
      <c r="F328" s="156">
        <v>0</v>
      </c>
      <c r="G328" s="214">
        <v>0</v>
      </c>
      <c r="H328" s="195">
        <v>0</v>
      </c>
      <c r="I328" s="195">
        <v>0</v>
      </c>
      <c r="J328" s="156">
        <v>0</v>
      </c>
      <c r="K328" s="287">
        <v>0</v>
      </c>
      <c r="L328" s="51"/>
    </row>
    <row r="329" spans="1:12" ht="15.75" customHeight="1">
      <c r="A329" s="174" t="s">
        <v>209</v>
      </c>
      <c r="B329" s="214">
        <v>0</v>
      </c>
      <c r="C329" s="214">
        <v>0</v>
      </c>
      <c r="D329" s="156">
        <v>0</v>
      </c>
      <c r="E329" s="156">
        <v>0</v>
      </c>
      <c r="F329" s="156">
        <v>0</v>
      </c>
      <c r="G329" s="214">
        <v>0</v>
      </c>
      <c r="H329" s="195">
        <v>0</v>
      </c>
      <c r="I329" s="195">
        <v>0</v>
      </c>
      <c r="J329" s="156">
        <v>43</v>
      </c>
      <c r="K329" s="287">
        <v>43</v>
      </c>
      <c r="L329" s="51"/>
    </row>
    <row r="330" spans="1:12" ht="15.75" customHeight="1">
      <c r="A330" s="157" t="s">
        <v>210</v>
      </c>
      <c r="B330" s="214">
        <v>0</v>
      </c>
      <c r="C330" s="214">
        <v>0</v>
      </c>
      <c r="D330" s="156">
        <v>0</v>
      </c>
      <c r="E330" s="156">
        <v>0</v>
      </c>
      <c r="F330" s="156">
        <v>54406.12</v>
      </c>
      <c r="G330" s="214">
        <v>0</v>
      </c>
      <c r="H330" s="195">
        <v>0</v>
      </c>
      <c r="I330" s="195">
        <v>0</v>
      </c>
      <c r="J330" s="156">
        <v>0</v>
      </c>
      <c r="K330" s="287">
        <v>54406.12</v>
      </c>
      <c r="L330" s="51"/>
    </row>
    <row r="331" spans="1:12" ht="15.75" customHeight="1">
      <c r="A331" s="157" t="s">
        <v>211</v>
      </c>
      <c r="B331" s="214">
        <v>0</v>
      </c>
      <c r="C331" s="214">
        <v>0</v>
      </c>
      <c r="D331" s="156">
        <v>0</v>
      </c>
      <c r="E331" s="156">
        <v>0</v>
      </c>
      <c r="F331" s="156">
        <v>0</v>
      </c>
      <c r="G331" s="214">
        <v>0</v>
      </c>
      <c r="H331" s="195">
        <v>0</v>
      </c>
      <c r="I331" s="195">
        <v>0</v>
      </c>
      <c r="J331" s="156">
        <v>0</v>
      </c>
      <c r="K331" s="287">
        <v>0</v>
      </c>
      <c r="L331" s="51"/>
    </row>
    <row r="332" spans="1:12" ht="15.75" customHeight="1">
      <c r="A332" s="157" t="s">
        <v>212</v>
      </c>
      <c r="B332" s="214">
        <v>0</v>
      </c>
      <c r="C332" s="214">
        <v>0</v>
      </c>
      <c r="D332" s="156">
        <v>0</v>
      </c>
      <c r="E332" s="156">
        <v>0</v>
      </c>
      <c r="F332" s="156">
        <v>0</v>
      </c>
      <c r="G332" s="214">
        <v>0</v>
      </c>
      <c r="H332" s="195">
        <v>0</v>
      </c>
      <c r="I332" s="195">
        <v>0</v>
      </c>
      <c r="J332" s="156">
        <v>0</v>
      </c>
      <c r="K332" s="287">
        <v>0</v>
      </c>
      <c r="L332" s="51"/>
    </row>
    <row r="333" spans="1:12" ht="15.75" customHeight="1">
      <c r="A333" s="157" t="s">
        <v>213</v>
      </c>
      <c r="B333" s="214">
        <v>0</v>
      </c>
      <c r="C333" s="214">
        <v>0</v>
      </c>
      <c r="D333" s="156">
        <v>0</v>
      </c>
      <c r="E333" s="156">
        <v>0</v>
      </c>
      <c r="F333" s="156">
        <v>0</v>
      </c>
      <c r="G333" s="214">
        <v>0</v>
      </c>
      <c r="H333" s="195">
        <v>0</v>
      </c>
      <c r="I333" s="195">
        <v>0</v>
      </c>
      <c r="J333" s="156">
        <v>0</v>
      </c>
      <c r="K333" s="287">
        <v>0</v>
      </c>
      <c r="L333" s="51"/>
    </row>
    <row r="334" spans="1:12" ht="15.75" customHeight="1">
      <c r="A334" s="157" t="s">
        <v>214</v>
      </c>
      <c r="B334" s="214">
        <v>0</v>
      </c>
      <c r="C334" s="214">
        <v>0</v>
      </c>
      <c r="D334" s="156">
        <v>0</v>
      </c>
      <c r="E334" s="156">
        <v>0</v>
      </c>
      <c r="F334" s="156">
        <v>0</v>
      </c>
      <c r="G334" s="214">
        <v>2000</v>
      </c>
      <c r="H334" s="195">
        <v>0</v>
      </c>
      <c r="I334" s="195">
        <v>0</v>
      </c>
      <c r="J334" s="156">
        <v>0</v>
      </c>
      <c r="K334" s="287">
        <v>2000</v>
      </c>
      <c r="L334" s="51"/>
    </row>
    <row r="335" spans="1:12" ht="15.75" customHeight="1">
      <c r="A335" s="157" t="s">
        <v>215</v>
      </c>
      <c r="B335" s="214">
        <v>0</v>
      </c>
      <c r="C335" s="156">
        <v>0</v>
      </c>
      <c r="D335" s="156">
        <v>0</v>
      </c>
      <c r="E335" s="156">
        <v>0</v>
      </c>
      <c r="F335" s="156">
        <v>0</v>
      </c>
      <c r="G335" s="195">
        <v>0</v>
      </c>
      <c r="H335" s="195">
        <v>0</v>
      </c>
      <c r="I335" s="195">
        <v>0</v>
      </c>
      <c r="J335" s="156">
        <v>0</v>
      </c>
      <c r="K335" s="287">
        <v>0</v>
      </c>
      <c r="L335" s="51"/>
    </row>
    <row r="336" spans="1:12" ht="15.75" customHeight="1">
      <c r="A336" s="157" t="s">
        <v>216</v>
      </c>
      <c r="B336" s="298">
        <v>0</v>
      </c>
      <c r="C336" s="191">
        <v>0</v>
      </c>
      <c r="D336" s="191">
        <v>0</v>
      </c>
      <c r="E336" s="191">
        <v>0</v>
      </c>
      <c r="F336" s="191">
        <v>0</v>
      </c>
      <c r="G336" s="192">
        <v>0</v>
      </c>
      <c r="H336" s="192">
        <v>0</v>
      </c>
      <c r="I336" s="192">
        <v>0</v>
      </c>
      <c r="J336" s="191">
        <v>678</v>
      </c>
      <c r="K336" s="299">
        <v>678</v>
      </c>
      <c r="L336" s="51"/>
    </row>
    <row r="337" spans="1:12" ht="15.75" customHeight="1">
      <c r="A337" s="157" t="s">
        <v>217</v>
      </c>
      <c r="B337" s="212">
        <v>0</v>
      </c>
      <c r="C337" s="187">
        <v>0</v>
      </c>
      <c r="D337" s="187">
        <v>0</v>
      </c>
      <c r="E337" s="187">
        <v>0</v>
      </c>
      <c r="F337" s="187">
        <v>0</v>
      </c>
      <c r="G337" s="187">
        <v>147</v>
      </c>
      <c r="H337" s="210">
        <v>0</v>
      </c>
      <c r="I337" s="187">
        <v>0</v>
      </c>
      <c r="J337" s="210">
        <v>0</v>
      </c>
      <c r="K337" s="300">
        <v>147</v>
      </c>
      <c r="L337" s="51"/>
    </row>
    <row r="338" spans="1:12" ht="15.75" customHeight="1">
      <c r="A338" s="157" t="s">
        <v>218</v>
      </c>
      <c r="B338" s="205">
        <v>0</v>
      </c>
      <c r="C338" s="173">
        <v>0</v>
      </c>
      <c r="D338" s="173">
        <v>0</v>
      </c>
      <c r="E338" s="173">
        <v>0</v>
      </c>
      <c r="F338" s="173">
        <v>0</v>
      </c>
      <c r="G338" s="173">
        <v>0</v>
      </c>
      <c r="H338" s="173">
        <v>0</v>
      </c>
      <c r="I338" s="173">
        <v>0</v>
      </c>
      <c r="J338" s="173">
        <v>0</v>
      </c>
      <c r="K338" s="301">
        <v>0</v>
      </c>
      <c r="L338" s="51"/>
    </row>
    <row r="339" spans="1:12" ht="15.75" customHeight="1" thickBot="1">
      <c r="A339" s="196" t="s">
        <v>219</v>
      </c>
      <c r="B339" s="302">
        <v>761.28</v>
      </c>
      <c r="C339" s="177">
        <v>0</v>
      </c>
      <c r="D339" s="177">
        <v>0</v>
      </c>
      <c r="E339" s="177">
        <v>0</v>
      </c>
      <c r="F339" s="198">
        <v>0</v>
      </c>
      <c r="G339" s="198">
        <v>0</v>
      </c>
      <c r="H339" s="198">
        <v>0</v>
      </c>
      <c r="I339" s="198">
        <v>0</v>
      </c>
      <c r="J339" s="198">
        <v>0</v>
      </c>
      <c r="K339" s="303">
        <v>0</v>
      </c>
      <c r="L339" s="51"/>
    </row>
    <row r="340" spans="1:12" ht="15.75" customHeight="1" thickTop="1">
      <c r="A340" s="143"/>
      <c r="B340" s="304"/>
      <c r="C340" s="180"/>
      <c r="D340" s="180"/>
      <c r="E340" s="180"/>
      <c r="F340" s="292"/>
      <c r="G340" s="292"/>
      <c r="H340" s="292"/>
      <c r="I340" s="292"/>
      <c r="J340" s="292"/>
      <c r="K340" s="292"/>
      <c r="L340" s="51"/>
    </row>
    <row r="341" ht="15.75" customHeight="1" thickBot="1">
      <c r="K341" s="64" t="s">
        <v>74</v>
      </c>
    </row>
    <row r="342" spans="1:11" ht="15.75" customHeight="1" thickBot="1" thickTop="1">
      <c r="A342" s="271" t="s">
        <v>2</v>
      </c>
      <c r="B342" s="592" t="s">
        <v>25</v>
      </c>
      <c r="C342" s="592"/>
      <c r="D342" s="592"/>
      <c r="E342" s="593"/>
      <c r="F342" s="272" t="s">
        <v>38</v>
      </c>
      <c r="G342" s="272" t="s">
        <v>38</v>
      </c>
      <c r="H342" s="273" t="s">
        <v>337</v>
      </c>
      <c r="I342" s="272" t="s">
        <v>38</v>
      </c>
      <c r="J342" s="274" t="s">
        <v>39</v>
      </c>
      <c r="K342" s="272" t="s">
        <v>338</v>
      </c>
    </row>
    <row r="343" spans="1:11" ht="15.75" customHeight="1" thickTop="1">
      <c r="A343" s="275"/>
      <c r="B343" s="276" t="s">
        <v>58</v>
      </c>
      <c r="C343" s="277" t="s">
        <v>59</v>
      </c>
      <c r="D343" s="277" t="s">
        <v>31</v>
      </c>
      <c r="E343" s="278" t="s">
        <v>339</v>
      </c>
      <c r="F343" s="278" t="s">
        <v>340</v>
      </c>
      <c r="G343" s="278" t="s">
        <v>28</v>
      </c>
      <c r="H343" s="279" t="s">
        <v>60</v>
      </c>
      <c r="I343" s="279" t="s">
        <v>341</v>
      </c>
      <c r="J343" s="124" t="s">
        <v>45</v>
      </c>
      <c r="K343" s="278" t="s">
        <v>342</v>
      </c>
    </row>
    <row r="344" spans="1:11" ht="15.75" customHeight="1" thickBot="1">
      <c r="A344" s="280"/>
      <c r="B344" s="281" t="s">
        <v>61</v>
      </c>
      <c r="C344" s="282" t="s">
        <v>62</v>
      </c>
      <c r="D344" s="282" t="s">
        <v>34</v>
      </c>
      <c r="E344" s="283" t="s">
        <v>343</v>
      </c>
      <c r="F344" s="284" t="s">
        <v>344</v>
      </c>
      <c r="G344" s="284" t="s">
        <v>33</v>
      </c>
      <c r="H344" s="285"/>
      <c r="I344" s="282"/>
      <c r="J344" s="286"/>
      <c r="K344" s="284" t="s">
        <v>48</v>
      </c>
    </row>
    <row r="345" spans="1:11" ht="15.75" customHeight="1" thickTop="1">
      <c r="A345" s="170" t="s">
        <v>348</v>
      </c>
      <c r="B345" s="158">
        <v>0</v>
      </c>
      <c r="C345" s="159">
        <v>0</v>
      </c>
      <c r="D345" s="159">
        <v>0</v>
      </c>
      <c r="E345" s="159">
        <v>0</v>
      </c>
      <c r="F345" s="183">
        <v>0</v>
      </c>
      <c r="G345" s="203">
        <v>510</v>
      </c>
      <c r="H345" s="159">
        <v>0</v>
      </c>
      <c r="I345" s="159">
        <v>0</v>
      </c>
      <c r="J345" s="159">
        <v>0</v>
      </c>
      <c r="K345" s="289">
        <f aca="true" t="shared" si="11" ref="K345:K370">SUM(F345:J345)</f>
        <v>510</v>
      </c>
    </row>
    <row r="346" spans="1:11" ht="15.75" customHeight="1">
      <c r="A346" s="157" t="s">
        <v>349</v>
      </c>
      <c r="B346" s="152">
        <v>0</v>
      </c>
      <c r="C346" s="153">
        <v>0</v>
      </c>
      <c r="D346" s="153">
        <v>0</v>
      </c>
      <c r="E346" s="153">
        <v>0</v>
      </c>
      <c r="F346" s="156">
        <v>0</v>
      </c>
      <c r="G346" s="203">
        <v>811.66</v>
      </c>
      <c r="H346" s="153">
        <v>0</v>
      </c>
      <c r="I346" s="153">
        <v>0</v>
      </c>
      <c r="J346" s="153">
        <v>0</v>
      </c>
      <c r="K346" s="287">
        <f t="shared" si="11"/>
        <v>811.66</v>
      </c>
    </row>
    <row r="347" spans="1:11" ht="15.75" customHeight="1">
      <c r="A347" s="157" t="s">
        <v>222</v>
      </c>
      <c r="B347" s="152">
        <v>15269.21</v>
      </c>
      <c r="C347" s="153">
        <v>0</v>
      </c>
      <c r="D347" s="153">
        <v>0</v>
      </c>
      <c r="E347" s="153">
        <v>0</v>
      </c>
      <c r="F347" s="156">
        <v>0</v>
      </c>
      <c r="G347" s="203">
        <v>204</v>
      </c>
      <c r="H347" s="153">
        <v>0</v>
      </c>
      <c r="I347" s="153">
        <v>0</v>
      </c>
      <c r="J347" s="153">
        <v>0</v>
      </c>
      <c r="K347" s="287">
        <f t="shared" si="11"/>
        <v>204</v>
      </c>
    </row>
    <row r="348" spans="1:11" ht="15.75" customHeight="1">
      <c r="A348" s="157" t="s">
        <v>223</v>
      </c>
      <c r="B348" s="305">
        <v>0</v>
      </c>
      <c r="C348" s="195">
        <v>0</v>
      </c>
      <c r="D348" s="195">
        <v>0</v>
      </c>
      <c r="E348" s="187">
        <v>0</v>
      </c>
      <c r="F348" s="195">
        <v>44500</v>
      </c>
      <c r="G348" s="195">
        <v>0</v>
      </c>
      <c r="H348" s="187">
        <v>0</v>
      </c>
      <c r="I348" s="187">
        <v>0</v>
      </c>
      <c r="J348" s="187">
        <v>0</v>
      </c>
      <c r="K348" s="287">
        <f t="shared" si="11"/>
        <v>44500</v>
      </c>
    </row>
    <row r="349" spans="1:13" ht="15.75" customHeight="1">
      <c r="A349" s="157" t="s">
        <v>224</v>
      </c>
      <c r="B349" s="152">
        <v>469517.75</v>
      </c>
      <c r="C349" s="153">
        <v>0</v>
      </c>
      <c r="D349" s="156">
        <v>0</v>
      </c>
      <c r="E349" s="156">
        <v>0</v>
      </c>
      <c r="F349" s="195">
        <v>0</v>
      </c>
      <c r="G349" s="156">
        <v>0</v>
      </c>
      <c r="H349" s="153">
        <v>0</v>
      </c>
      <c r="I349" s="153">
        <v>0</v>
      </c>
      <c r="J349" s="187">
        <v>0</v>
      </c>
      <c r="K349" s="287">
        <f t="shared" si="11"/>
        <v>0</v>
      </c>
      <c r="M349" s="24"/>
    </row>
    <row r="350" spans="1:13" ht="15.75" customHeight="1">
      <c r="A350" s="185" t="s">
        <v>350</v>
      </c>
      <c r="B350" s="152">
        <v>0</v>
      </c>
      <c r="C350" s="153">
        <v>0</v>
      </c>
      <c r="D350" s="156">
        <v>0</v>
      </c>
      <c r="E350" s="156">
        <v>0</v>
      </c>
      <c r="F350" s="195">
        <v>0</v>
      </c>
      <c r="G350" s="156">
        <v>408</v>
      </c>
      <c r="H350" s="153">
        <v>0</v>
      </c>
      <c r="I350" s="153">
        <v>0</v>
      </c>
      <c r="J350" s="187">
        <v>0</v>
      </c>
      <c r="K350" s="287">
        <f t="shared" si="11"/>
        <v>408</v>
      </c>
      <c r="M350" s="24"/>
    </row>
    <row r="351" spans="1:13" ht="15.75" customHeight="1">
      <c r="A351" s="185" t="s">
        <v>226</v>
      </c>
      <c r="B351" s="152">
        <v>0</v>
      </c>
      <c r="C351" s="153">
        <v>0</v>
      </c>
      <c r="D351" s="156">
        <v>0</v>
      </c>
      <c r="E351" s="156">
        <v>0</v>
      </c>
      <c r="F351" s="195">
        <v>3700</v>
      </c>
      <c r="G351" s="195">
        <v>2244</v>
      </c>
      <c r="H351" s="153">
        <v>0</v>
      </c>
      <c r="I351" s="153">
        <v>0</v>
      </c>
      <c r="J351" s="187">
        <v>0</v>
      </c>
      <c r="K351" s="287">
        <f t="shared" si="11"/>
        <v>5944</v>
      </c>
      <c r="M351" s="24"/>
    </row>
    <row r="352" spans="1:13" ht="15.75" customHeight="1">
      <c r="A352" s="185" t="s">
        <v>351</v>
      </c>
      <c r="B352" s="152">
        <v>0</v>
      </c>
      <c r="C352" s="153">
        <v>0</v>
      </c>
      <c r="D352" s="156">
        <v>0</v>
      </c>
      <c r="E352" s="156">
        <v>0</v>
      </c>
      <c r="F352" s="195">
        <v>0</v>
      </c>
      <c r="G352" s="195">
        <v>2652</v>
      </c>
      <c r="H352" s="153">
        <v>0</v>
      </c>
      <c r="I352" s="153">
        <v>0</v>
      </c>
      <c r="J352" s="187">
        <v>0</v>
      </c>
      <c r="K352" s="287">
        <f t="shared" si="11"/>
        <v>2652</v>
      </c>
      <c r="M352" s="24"/>
    </row>
    <row r="353" spans="1:13" ht="15.75" customHeight="1">
      <c r="A353" s="185" t="s">
        <v>228</v>
      </c>
      <c r="B353" s="152">
        <v>0</v>
      </c>
      <c r="C353" s="153">
        <v>188770.53</v>
      </c>
      <c r="D353" s="156">
        <v>0</v>
      </c>
      <c r="E353" s="156">
        <v>0</v>
      </c>
      <c r="F353" s="195">
        <v>0</v>
      </c>
      <c r="G353" s="156">
        <v>2550</v>
      </c>
      <c r="H353" s="153">
        <v>0</v>
      </c>
      <c r="I353" s="153">
        <v>0</v>
      </c>
      <c r="J353" s="187">
        <v>38698.28</v>
      </c>
      <c r="K353" s="287">
        <f t="shared" si="11"/>
        <v>41248.28</v>
      </c>
      <c r="M353" s="24"/>
    </row>
    <row r="354" spans="1:11" ht="15.75" customHeight="1">
      <c r="A354" s="185" t="s">
        <v>352</v>
      </c>
      <c r="B354" s="212">
        <v>0</v>
      </c>
      <c r="C354" s="187">
        <v>1977113.93</v>
      </c>
      <c r="D354" s="195">
        <v>0</v>
      </c>
      <c r="E354" s="195">
        <v>0</v>
      </c>
      <c r="F354" s="195">
        <v>0</v>
      </c>
      <c r="G354" s="195">
        <v>37570</v>
      </c>
      <c r="H354" s="187">
        <v>0</v>
      </c>
      <c r="I354" s="187">
        <v>0</v>
      </c>
      <c r="J354" s="187">
        <v>0</v>
      </c>
      <c r="K354" s="287">
        <f t="shared" si="11"/>
        <v>37570</v>
      </c>
    </row>
    <row r="355" spans="1:11" ht="15.75" customHeight="1">
      <c r="A355" s="185" t="s">
        <v>230</v>
      </c>
      <c r="B355" s="152">
        <v>12738.17</v>
      </c>
      <c r="C355" s="153">
        <v>0</v>
      </c>
      <c r="D355" s="156">
        <v>0</v>
      </c>
      <c r="E355" s="156">
        <v>0</v>
      </c>
      <c r="F355" s="195">
        <v>0</v>
      </c>
      <c r="G355" s="156">
        <v>612</v>
      </c>
      <c r="H355" s="153">
        <v>0</v>
      </c>
      <c r="I355" s="153">
        <v>0</v>
      </c>
      <c r="J355" s="187">
        <v>0</v>
      </c>
      <c r="K355" s="287">
        <f t="shared" si="11"/>
        <v>612</v>
      </c>
    </row>
    <row r="356" spans="1:11" ht="15.75" customHeight="1">
      <c r="A356" s="185" t="s">
        <v>231</v>
      </c>
      <c r="B356" s="152">
        <v>0</v>
      </c>
      <c r="C356" s="153">
        <v>0</v>
      </c>
      <c r="D356" s="153">
        <v>0</v>
      </c>
      <c r="E356" s="153">
        <v>0</v>
      </c>
      <c r="F356" s="195">
        <v>0</v>
      </c>
      <c r="G356" s="195">
        <v>1428</v>
      </c>
      <c r="H356" s="153">
        <v>0</v>
      </c>
      <c r="I356" s="153">
        <v>0</v>
      </c>
      <c r="J356" s="187">
        <v>0</v>
      </c>
      <c r="K356" s="287">
        <f t="shared" si="11"/>
        <v>1428</v>
      </c>
    </row>
    <row r="357" spans="1:11" ht="15.75" customHeight="1">
      <c r="A357" s="185" t="s">
        <v>232</v>
      </c>
      <c r="B357" s="152">
        <v>0</v>
      </c>
      <c r="C357" s="153">
        <v>0</v>
      </c>
      <c r="D357" s="153">
        <v>0</v>
      </c>
      <c r="E357" s="153">
        <v>0</v>
      </c>
      <c r="F357" s="195">
        <v>0</v>
      </c>
      <c r="G357" s="195">
        <v>0</v>
      </c>
      <c r="H357" s="153">
        <v>0</v>
      </c>
      <c r="I357" s="153">
        <v>0</v>
      </c>
      <c r="J357" s="187">
        <v>0</v>
      </c>
      <c r="K357" s="287">
        <f t="shared" si="11"/>
        <v>0</v>
      </c>
    </row>
    <row r="358" spans="1:11" ht="15.75" customHeight="1">
      <c r="A358" s="185" t="s">
        <v>233</v>
      </c>
      <c r="B358" s="152">
        <v>0</v>
      </c>
      <c r="C358" s="153">
        <v>0</v>
      </c>
      <c r="D358" s="153">
        <v>0</v>
      </c>
      <c r="E358" s="153">
        <v>0</v>
      </c>
      <c r="F358" s="195">
        <v>0</v>
      </c>
      <c r="G358" s="214">
        <v>816</v>
      </c>
      <c r="H358" s="153">
        <v>0</v>
      </c>
      <c r="I358" s="153">
        <v>0</v>
      </c>
      <c r="J358" s="187">
        <v>0</v>
      </c>
      <c r="K358" s="287">
        <f t="shared" si="11"/>
        <v>816</v>
      </c>
    </row>
    <row r="359" spans="1:11" ht="15.75" customHeight="1">
      <c r="A359" s="185" t="s">
        <v>234</v>
      </c>
      <c r="B359" s="152">
        <v>0</v>
      </c>
      <c r="C359" s="153">
        <v>0</v>
      </c>
      <c r="D359" s="153">
        <v>0</v>
      </c>
      <c r="E359" s="153">
        <v>0</v>
      </c>
      <c r="F359" s="195">
        <v>0</v>
      </c>
      <c r="G359" s="214">
        <v>2142</v>
      </c>
      <c r="H359" s="153">
        <v>0</v>
      </c>
      <c r="I359" s="153">
        <v>0</v>
      </c>
      <c r="J359" s="187">
        <v>0</v>
      </c>
      <c r="K359" s="287">
        <f t="shared" si="11"/>
        <v>2142</v>
      </c>
    </row>
    <row r="360" spans="1:11" ht="15.75" customHeight="1">
      <c r="A360" s="161" t="s">
        <v>235</v>
      </c>
      <c r="B360" s="212">
        <v>0</v>
      </c>
      <c r="C360" s="187">
        <v>18656.45</v>
      </c>
      <c r="D360" s="187">
        <v>0</v>
      </c>
      <c r="E360" s="187">
        <v>0</v>
      </c>
      <c r="F360" s="195">
        <v>0</v>
      </c>
      <c r="G360" s="195">
        <v>6936</v>
      </c>
      <c r="H360" s="187">
        <v>0</v>
      </c>
      <c r="I360" s="187">
        <v>0</v>
      </c>
      <c r="J360" s="187">
        <v>0</v>
      </c>
      <c r="K360" s="306">
        <f t="shared" si="11"/>
        <v>6936</v>
      </c>
    </row>
    <row r="361" spans="1:11" ht="15.75" customHeight="1">
      <c r="A361" s="185" t="s">
        <v>236</v>
      </c>
      <c r="B361" s="152">
        <v>0</v>
      </c>
      <c r="C361" s="153">
        <v>0</v>
      </c>
      <c r="D361" s="153">
        <v>0</v>
      </c>
      <c r="E361" s="153">
        <v>0</v>
      </c>
      <c r="F361" s="192">
        <v>40000</v>
      </c>
      <c r="G361" s="192">
        <v>0</v>
      </c>
      <c r="H361" s="153">
        <v>0</v>
      </c>
      <c r="I361" s="153">
        <v>0</v>
      </c>
      <c r="J361" s="307">
        <v>0</v>
      </c>
      <c r="K361" s="308">
        <f t="shared" si="11"/>
        <v>40000</v>
      </c>
    </row>
    <row r="362" spans="1:11" ht="15.75" customHeight="1">
      <c r="A362" s="185" t="s">
        <v>237</v>
      </c>
      <c r="B362" s="152">
        <v>329305.77</v>
      </c>
      <c r="C362" s="153">
        <v>211656.43</v>
      </c>
      <c r="D362" s="153">
        <v>0</v>
      </c>
      <c r="E362" s="153">
        <v>0</v>
      </c>
      <c r="F362" s="187">
        <v>0</v>
      </c>
      <c r="G362" s="187">
        <v>12038.76</v>
      </c>
      <c r="H362" s="153">
        <v>0</v>
      </c>
      <c r="I362" s="153">
        <v>0</v>
      </c>
      <c r="J362" s="187">
        <v>980</v>
      </c>
      <c r="K362" s="287">
        <f t="shared" si="11"/>
        <v>13018.76</v>
      </c>
    </row>
    <row r="363" spans="1:11" ht="15.75" customHeight="1">
      <c r="A363" s="185" t="s">
        <v>238</v>
      </c>
      <c r="B363" s="152">
        <v>0</v>
      </c>
      <c r="C363" s="153">
        <v>31934.98</v>
      </c>
      <c r="D363" s="153">
        <v>0</v>
      </c>
      <c r="E363" s="153">
        <v>0</v>
      </c>
      <c r="F363" s="195">
        <v>700</v>
      </c>
      <c r="G363" s="195">
        <v>2142</v>
      </c>
      <c r="H363" s="153">
        <v>0</v>
      </c>
      <c r="I363" s="153">
        <v>0</v>
      </c>
      <c r="J363" s="153">
        <v>0</v>
      </c>
      <c r="K363" s="287">
        <f t="shared" si="11"/>
        <v>2842</v>
      </c>
    </row>
    <row r="364" spans="1:11" ht="15.75" customHeight="1">
      <c r="A364" s="181" t="s">
        <v>239</v>
      </c>
      <c r="B364" s="152">
        <v>0</v>
      </c>
      <c r="C364" s="153">
        <v>1102.07</v>
      </c>
      <c r="D364" s="153">
        <v>0</v>
      </c>
      <c r="E364" s="153">
        <v>0</v>
      </c>
      <c r="F364" s="187">
        <v>0</v>
      </c>
      <c r="G364" s="153">
        <v>1224</v>
      </c>
      <c r="H364" s="153">
        <v>0</v>
      </c>
      <c r="I364" s="153">
        <v>0</v>
      </c>
      <c r="J364" s="153">
        <v>0</v>
      </c>
      <c r="K364" s="287">
        <f t="shared" si="11"/>
        <v>1224</v>
      </c>
    </row>
    <row r="365" spans="1:11" ht="15.75" customHeight="1">
      <c r="A365" s="185" t="s">
        <v>353</v>
      </c>
      <c r="B365" s="152">
        <v>0</v>
      </c>
      <c r="C365" s="153">
        <v>0</v>
      </c>
      <c r="D365" s="153">
        <v>0</v>
      </c>
      <c r="E365" s="153">
        <v>0</v>
      </c>
      <c r="F365" s="187">
        <v>2240</v>
      </c>
      <c r="G365" s="153">
        <v>13540.78</v>
      </c>
      <c r="H365" s="153">
        <v>0</v>
      </c>
      <c r="I365" s="153">
        <v>0</v>
      </c>
      <c r="J365" s="153">
        <v>0</v>
      </c>
      <c r="K365" s="287">
        <f t="shared" si="11"/>
        <v>15780.78</v>
      </c>
    </row>
    <row r="366" spans="1:11" ht="15.75" customHeight="1">
      <c r="A366" s="185" t="s">
        <v>241</v>
      </c>
      <c r="B366" s="152">
        <v>196623.42</v>
      </c>
      <c r="C366" s="153">
        <v>0</v>
      </c>
      <c r="D366" s="153">
        <v>0</v>
      </c>
      <c r="E366" s="153">
        <v>0</v>
      </c>
      <c r="F366" s="187">
        <v>0</v>
      </c>
      <c r="G366" s="309">
        <v>1122</v>
      </c>
      <c r="H366" s="153">
        <v>0</v>
      </c>
      <c r="I366" s="153">
        <v>0</v>
      </c>
      <c r="J366" s="153">
        <v>0</v>
      </c>
      <c r="K366" s="287">
        <f t="shared" si="11"/>
        <v>1122</v>
      </c>
    </row>
    <row r="367" spans="1:11" ht="15.75" customHeight="1">
      <c r="A367" s="157" t="s">
        <v>242</v>
      </c>
      <c r="B367" s="152">
        <v>1445.69</v>
      </c>
      <c r="C367" s="153">
        <v>0</v>
      </c>
      <c r="D367" s="153">
        <v>0</v>
      </c>
      <c r="E367" s="153">
        <v>0</v>
      </c>
      <c r="F367" s="187">
        <v>48000</v>
      </c>
      <c r="G367" s="309">
        <v>6810</v>
      </c>
      <c r="H367" s="153">
        <v>0</v>
      </c>
      <c r="I367" s="153">
        <v>0</v>
      </c>
      <c r="J367" s="153">
        <v>0</v>
      </c>
      <c r="K367" s="287">
        <f t="shared" si="11"/>
        <v>54810</v>
      </c>
    </row>
    <row r="368" spans="1:11" ht="15.75" customHeight="1">
      <c r="A368" s="157" t="s">
        <v>243</v>
      </c>
      <c r="B368" s="152">
        <v>0</v>
      </c>
      <c r="C368" s="153">
        <v>0</v>
      </c>
      <c r="D368" s="153">
        <v>0</v>
      </c>
      <c r="E368" s="153">
        <v>0</v>
      </c>
      <c r="F368" s="187">
        <v>0</v>
      </c>
      <c r="G368" s="309">
        <v>0</v>
      </c>
      <c r="H368" s="153">
        <v>0</v>
      </c>
      <c r="I368" s="153">
        <v>0</v>
      </c>
      <c r="J368" s="153">
        <v>0</v>
      </c>
      <c r="K368" s="287">
        <f t="shared" si="11"/>
        <v>0</v>
      </c>
    </row>
    <row r="369" spans="1:11" ht="15.75" customHeight="1">
      <c r="A369" s="157" t="s">
        <v>244</v>
      </c>
      <c r="B369" s="158">
        <v>0</v>
      </c>
      <c r="C369" s="159">
        <v>0</v>
      </c>
      <c r="D369" s="159">
        <v>0</v>
      </c>
      <c r="E369" s="159">
        <v>0</v>
      </c>
      <c r="F369" s="187">
        <v>0</v>
      </c>
      <c r="G369" s="153">
        <v>0</v>
      </c>
      <c r="H369" s="159">
        <v>0</v>
      </c>
      <c r="I369" s="159">
        <v>0</v>
      </c>
      <c r="J369" s="159">
        <v>0</v>
      </c>
      <c r="K369" s="287">
        <f t="shared" si="11"/>
        <v>0</v>
      </c>
    </row>
    <row r="370" spans="1:11" ht="15.75" customHeight="1" thickBot="1">
      <c r="A370" s="196" t="s">
        <v>245</v>
      </c>
      <c r="B370" s="163">
        <v>0</v>
      </c>
      <c r="C370" s="164">
        <v>0</v>
      </c>
      <c r="D370" s="164">
        <v>0</v>
      </c>
      <c r="E370" s="164">
        <v>0</v>
      </c>
      <c r="F370" s="257">
        <v>0</v>
      </c>
      <c r="G370" s="164">
        <v>0</v>
      </c>
      <c r="H370" s="164">
        <v>0</v>
      </c>
      <c r="I370" s="164">
        <v>0</v>
      </c>
      <c r="J370" s="164">
        <v>0</v>
      </c>
      <c r="K370" s="291">
        <f t="shared" si="11"/>
        <v>0</v>
      </c>
    </row>
    <row r="371" spans="1:12" ht="15.75" customHeight="1" thickTop="1">
      <c r="A371" s="143"/>
      <c r="B371" s="168"/>
      <c r="C371" s="168"/>
      <c r="D371" s="168"/>
      <c r="E371" s="168"/>
      <c r="F371" s="310"/>
      <c r="G371" s="310"/>
      <c r="H371" s="310"/>
      <c r="I371" s="310"/>
      <c r="J371" s="310"/>
      <c r="K371" s="292"/>
      <c r="L371" s="311"/>
    </row>
    <row r="372" ht="15.75" customHeight="1" thickBot="1">
      <c r="K372" s="64" t="s">
        <v>74</v>
      </c>
    </row>
    <row r="373" spans="1:11" ht="15.75" customHeight="1" thickBot="1" thickTop="1">
      <c r="A373" s="271" t="s">
        <v>2</v>
      </c>
      <c r="B373" s="592" t="s">
        <v>25</v>
      </c>
      <c r="C373" s="592"/>
      <c r="D373" s="592"/>
      <c r="E373" s="593"/>
      <c r="F373" s="272" t="s">
        <v>38</v>
      </c>
      <c r="G373" s="272" t="s">
        <v>38</v>
      </c>
      <c r="H373" s="273" t="s">
        <v>337</v>
      </c>
      <c r="I373" s="272" t="s">
        <v>38</v>
      </c>
      <c r="J373" s="274" t="s">
        <v>39</v>
      </c>
      <c r="K373" s="272" t="s">
        <v>338</v>
      </c>
    </row>
    <row r="374" spans="1:11" ht="15.75" customHeight="1" thickTop="1">
      <c r="A374" s="275"/>
      <c r="B374" s="276" t="s">
        <v>58</v>
      </c>
      <c r="C374" s="277" t="s">
        <v>59</v>
      </c>
      <c r="D374" s="277" t="s">
        <v>31</v>
      </c>
      <c r="E374" s="278" t="s">
        <v>339</v>
      </c>
      <c r="F374" s="278" t="s">
        <v>340</v>
      </c>
      <c r="G374" s="278" t="s">
        <v>28</v>
      </c>
      <c r="H374" s="279" t="s">
        <v>60</v>
      </c>
      <c r="I374" s="279" t="s">
        <v>341</v>
      </c>
      <c r="J374" s="124" t="s">
        <v>45</v>
      </c>
      <c r="K374" s="278" t="s">
        <v>342</v>
      </c>
    </row>
    <row r="375" spans="1:11" ht="15.75" customHeight="1" thickBot="1">
      <c r="A375" s="280"/>
      <c r="B375" s="281" t="s">
        <v>61</v>
      </c>
      <c r="C375" s="282" t="s">
        <v>62</v>
      </c>
      <c r="D375" s="282" t="s">
        <v>34</v>
      </c>
      <c r="E375" s="283" t="s">
        <v>343</v>
      </c>
      <c r="F375" s="284" t="s">
        <v>344</v>
      </c>
      <c r="G375" s="284" t="s">
        <v>33</v>
      </c>
      <c r="H375" s="285"/>
      <c r="I375" s="282"/>
      <c r="J375" s="286"/>
      <c r="K375" s="284" t="s">
        <v>48</v>
      </c>
    </row>
    <row r="376" spans="1:11" ht="15.75" customHeight="1" thickTop="1">
      <c r="A376" s="170" t="s">
        <v>246</v>
      </c>
      <c r="B376" s="158">
        <v>0</v>
      </c>
      <c r="C376" s="159">
        <v>0</v>
      </c>
      <c r="D376" s="159">
        <v>0</v>
      </c>
      <c r="E376" s="159">
        <v>0</v>
      </c>
      <c r="F376" s="222">
        <v>0</v>
      </c>
      <c r="G376" s="159">
        <v>204</v>
      </c>
      <c r="H376" s="159">
        <v>0</v>
      </c>
      <c r="I376" s="159">
        <v>0</v>
      </c>
      <c r="J376" s="159">
        <v>0</v>
      </c>
      <c r="K376" s="289">
        <f aca="true" t="shared" si="12" ref="K376:K401">SUM(F376:J376)</f>
        <v>204</v>
      </c>
    </row>
    <row r="377" spans="1:11" ht="15.75" customHeight="1">
      <c r="A377" s="157" t="s">
        <v>247</v>
      </c>
      <c r="B377" s="212">
        <v>1511.46</v>
      </c>
      <c r="C377" s="187">
        <v>0</v>
      </c>
      <c r="D377" s="187">
        <v>0</v>
      </c>
      <c r="E377" s="187">
        <v>0</v>
      </c>
      <c r="F377" s="187">
        <v>0</v>
      </c>
      <c r="G377" s="153">
        <v>202518.73</v>
      </c>
      <c r="H377" s="153">
        <v>0</v>
      </c>
      <c r="I377" s="153">
        <v>0</v>
      </c>
      <c r="J377" s="312">
        <v>0</v>
      </c>
      <c r="K377" s="308">
        <f t="shared" si="12"/>
        <v>202518.73</v>
      </c>
    </row>
    <row r="378" spans="1:11" ht="15.75" customHeight="1">
      <c r="A378" s="157" t="s">
        <v>354</v>
      </c>
      <c r="B378" s="152">
        <v>0</v>
      </c>
      <c r="C378" s="153">
        <v>0</v>
      </c>
      <c r="D378" s="153">
        <v>0</v>
      </c>
      <c r="E378" s="153">
        <v>0</v>
      </c>
      <c r="F378" s="187">
        <v>0</v>
      </c>
      <c r="G378" s="153">
        <v>1632</v>
      </c>
      <c r="H378" s="153">
        <v>0</v>
      </c>
      <c r="I378" s="153">
        <v>0</v>
      </c>
      <c r="J378" s="312">
        <v>0</v>
      </c>
      <c r="K378" s="308">
        <f t="shared" si="12"/>
        <v>1632</v>
      </c>
    </row>
    <row r="379" spans="1:11" ht="15.75" customHeight="1">
      <c r="A379" s="157" t="s">
        <v>249</v>
      </c>
      <c r="B379" s="152">
        <v>412303.5</v>
      </c>
      <c r="C379" s="153">
        <v>21742.96</v>
      </c>
      <c r="D379" s="153">
        <v>0</v>
      </c>
      <c r="E379" s="153">
        <v>0</v>
      </c>
      <c r="F379" s="187">
        <v>0</v>
      </c>
      <c r="G379" s="153">
        <v>1836</v>
      </c>
      <c r="H379" s="153">
        <v>0</v>
      </c>
      <c r="I379" s="153">
        <v>0</v>
      </c>
      <c r="J379" s="153">
        <v>1282.8</v>
      </c>
      <c r="K379" s="287">
        <f t="shared" si="12"/>
        <v>3118.8</v>
      </c>
    </row>
    <row r="380" spans="1:11" ht="15.75" customHeight="1">
      <c r="A380" s="157" t="s">
        <v>250</v>
      </c>
      <c r="B380" s="152">
        <v>0</v>
      </c>
      <c r="C380" s="153">
        <v>0</v>
      </c>
      <c r="D380" s="153">
        <v>0</v>
      </c>
      <c r="E380" s="153">
        <v>0</v>
      </c>
      <c r="F380" s="187">
        <v>0</v>
      </c>
      <c r="G380" s="153">
        <v>0</v>
      </c>
      <c r="H380" s="153">
        <v>0</v>
      </c>
      <c r="I380" s="153">
        <v>0</v>
      </c>
      <c r="J380" s="153">
        <v>0</v>
      </c>
      <c r="K380" s="287">
        <f t="shared" si="12"/>
        <v>0</v>
      </c>
    </row>
    <row r="381" spans="1:11" ht="15.75" customHeight="1">
      <c r="A381" s="157" t="s">
        <v>355</v>
      </c>
      <c r="B381" s="152">
        <v>0</v>
      </c>
      <c r="C381" s="153">
        <v>0</v>
      </c>
      <c r="D381" s="153">
        <v>0</v>
      </c>
      <c r="E381" s="153">
        <v>0</v>
      </c>
      <c r="F381" s="187">
        <v>150011</v>
      </c>
      <c r="G381" s="153">
        <v>39312</v>
      </c>
      <c r="H381" s="153">
        <v>0</v>
      </c>
      <c r="I381" s="153">
        <v>0</v>
      </c>
      <c r="J381" s="312">
        <v>791.37</v>
      </c>
      <c r="K381" s="308">
        <f t="shared" si="12"/>
        <v>190114.37</v>
      </c>
    </row>
    <row r="382" spans="1:11" ht="15.75" customHeight="1">
      <c r="A382" s="157" t="s">
        <v>252</v>
      </c>
      <c r="B382" s="152">
        <v>75137.48</v>
      </c>
      <c r="C382" s="153">
        <v>0</v>
      </c>
      <c r="D382" s="153">
        <v>0</v>
      </c>
      <c r="E382" s="153">
        <v>0</v>
      </c>
      <c r="F382" s="187">
        <v>0</v>
      </c>
      <c r="G382" s="153">
        <v>0</v>
      </c>
      <c r="H382" s="153">
        <v>0</v>
      </c>
      <c r="I382" s="153">
        <v>0</v>
      </c>
      <c r="J382" s="187">
        <v>0</v>
      </c>
      <c r="K382" s="287">
        <f t="shared" si="12"/>
        <v>0</v>
      </c>
    </row>
    <row r="383" spans="1:11" ht="15.75" customHeight="1">
      <c r="A383" s="157" t="s">
        <v>253</v>
      </c>
      <c r="B383" s="152">
        <v>0</v>
      </c>
      <c r="C383" s="153">
        <v>0</v>
      </c>
      <c r="D383" s="153">
        <v>0</v>
      </c>
      <c r="E383" s="153">
        <v>0</v>
      </c>
      <c r="F383" s="187">
        <v>2438</v>
      </c>
      <c r="G383" s="153">
        <v>2652</v>
      </c>
      <c r="H383" s="153">
        <v>0</v>
      </c>
      <c r="I383" s="153">
        <v>0</v>
      </c>
      <c r="J383" s="153">
        <v>0</v>
      </c>
      <c r="K383" s="287">
        <f t="shared" si="12"/>
        <v>5090</v>
      </c>
    </row>
    <row r="384" spans="1:11" ht="15.75" customHeight="1">
      <c r="A384" s="157" t="s">
        <v>356</v>
      </c>
      <c r="B384" s="152">
        <v>57523.73</v>
      </c>
      <c r="C384" s="153">
        <v>0</v>
      </c>
      <c r="D384" s="231">
        <v>0</v>
      </c>
      <c r="E384" s="153">
        <v>0</v>
      </c>
      <c r="F384" s="187">
        <v>10000</v>
      </c>
      <c r="G384" s="153">
        <v>6834</v>
      </c>
      <c r="H384" s="153">
        <v>0</v>
      </c>
      <c r="I384" s="153">
        <v>0</v>
      </c>
      <c r="J384" s="153">
        <v>0</v>
      </c>
      <c r="K384" s="287">
        <f t="shared" si="12"/>
        <v>16834</v>
      </c>
    </row>
    <row r="385" spans="1:11" ht="15.75" customHeight="1">
      <c r="A385" s="157" t="s">
        <v>255</v>
      </c>
      <c r="B385" s="152">
        <v>0</v>
      </c>
      <c r="C385" s="153">
        <v>0</v>
      </c>
      <c r="D385" s="153">
        <v>0</v>
      </c>
      <c r="E385" s="153">
        <v>0</v>
      </c>
      <c r="F385" s="313">
        <v>0</v>
      </c>
      <c r="G385" s="189">
        <v>0</v>
      </c>
      <c r="H385" s="153">
        <v>0</v>
      </c>
      <c r="I385" s="153">
        <v>0</v>
      </c>
      <c r="J385" s="153">
        <v>0</v>
      </c>
      <c r="K385" s="289">
        <f t="shared" si="12"/>
        <v>0</v>
      </c>
    </row>
    <row r="386" spans="1:11" ht="15.75" customHeight="1">
      <c r="A386" s="314" t="s">
        <v>256</v>
      </c>
      <c r="B386" s="214">
        <v>0</v>
      </c>
      <c r="C386" s="156">
        <v>0</v>
      </c>
      <c r="D386" s="156">
        <v>0</v>
      </c>
      <c r="E386" s="156">
        <v>0</v>
      </c>
      <c r="F386" s="156">
        <v>41.45</v>
      </c>
      <c r="G386" s="195">
        <v>0</v>
      </c>
      <c r="H386" s="195">
        <v>0</v>
      </c>
      <c r="I386" s="195">
        <v>0</v>
      </c>
      <c r="J386" s="195">
        <v>5035</v>
      </c>
      <c r="K386" s="287">
        <f t="shared" si="12"/>
        <v>5076.45</v>
      </c>
    </row>
    <row r="387" spans="1:11" ht="15.75" customHeight="1">
      <c r="A387" s="155" t="s">
        <v>257</v>
      </c>
      <c r="B387" s="288">
        <v>260088.57</v>
      </c>
      <c r="C387" s="183">
        <v>0</v>
      </c>
      <c r="D387" s="156">
        <v>1115508.49</v>
      </c>
      <c r="E387" s="156">
        <v>0</v>
      </c>
      <c r="F387" s="156">
        <v>0</v>
      </c>
      <c r="G387" s="203">
        <v>15070</v>
      </c>
      <c r="H387" s="195">
        <v>-1115508.49</v>
      </c>
      <c r="I387" s="195">
        <v>0</v>
      </c>
      <c r="J387" s="203">
        <v>2696</v>
      </c>
      <c r="K387" s="289">
        <f t="shared" si="12"/>
        <v>-1097742.49</v>
      </c>
    </row>
    <row r="388" spans="1:11" ht="15.75" customHeight="1">
      <c r="A388" s="315" t="s">
        <v>258</v>
      </c>
      <c r="B388" s="214">
        <v>0</v>
      </c>
      <c r="C388" s="156">
        <v>0</v>
      </c>
      <c r="D388" s="156">
        <v>0</v>
      </c>
      <c r="E388" s="156">
        <v>0</v>
      </c>
      <c r="F388" s="156">
        <v>0</v>
      </c>
      <c r="G388" s="195">
        <v>0</v>
      </c>
      <c r="H388" s="195">
        <v>0</v>
      </c>
      <c r="I388" s="195">
        <v>0</v>
      </c>
      <c r="J388" s="156">
        <v>0</v>
      </c>
      <c r="K388" s="287">
        <f t="shared" si="12"/>
        <v>0</v>
      </c>
    </row>
    <row r="389" spans="1:11" ht="15.75" customHeight="1">
      <c r="A389" s="155" t="s">
        <v>259</v>
      </c>
      <c r="B389" s="288">
        <v>0</v>
      </c>
      <c r="C389" s="183">
        <v>0</v>
      </c>
      <c r="D389" s="156">
        <v>0</v>
      </c>
      <c r="E389" s="156">
        <v>0</v>
      </c>
      <c r="F389" s="156">
        <v>0</v>
      </c>
      <c r="G389" s="203">
        <v>306</v>
      </c>
      <c r="H389" s="195">
        <v>0</v>
      </c>
      <c r="I389" s="195">
        <v>0</v>
      </c>
      <c r="J389" s="183">
        <v>0</v>
      </c>
      <c r="K389" s="289">
        <f t="shared" si="12"/>
        <v>306</v>
      </c>
    </row>
    <row r="390" spans="1:11" ht="15.75" customHeight="1">
      <c r="A390" s="157" t="s">
        <v>260</v>
      </c>
      <c r="B390" s="214">
        <v>0</v>
      </c>
      <c r="C390" s="156">
        <v>0</v>
      </c>
      <c r="D390" s="156">
        <v>28670</v>
      </c>
      <c r="E390" s="156">
        <v>0</v>
      </c>
      <c r="F390" s="156">
        <v>0</v>
      </c>
      <c r="G390" s="156">
        <v>29996</v>
      </c>
      <c r="H390" s="195">
        <v>-28670</v>
      </c>
      <c r="I390" s="195">
        <v>0</v>
      </c>
      <c r="J390" s="156">
        <v>0</v>
      </c>
      <c r="K390" s="287">
        <f t="shared" si="12"/>
        <v>1326</v>
      </c>
    </row>
    <row r="391" spans="1:11" ht="15.75" customHeight="1">
      <c r="A391" s="157" t="s">
        <v>261</v>
      </c>
      <c r="B391" s="214">
        <v>0</v>
      </c>
      <c r="C391" s="156">
        <v>0</v>
      </c>
      <c r="D391" s="156">
        <v>0</v>
      </c>
      <c r="E391" s="156">
        <v>0</v>
      </c>
      <c r="F391" s="156">
        <v>0</v>
      </c>
      <c r="G391" s="156">
        <v>1530</v>
      </c>
      <c r="H391" s="195">
        <v>0</v>
      </c>
      <c r="I391" s="195">
        <v>0</v>
      </c>
      <c r="J391" s="156">
        <v>0</v>
      </c>
      <c r="K391" s="287">
        <f t="shared" si="12"/>
        <v>1530</v>
      </c>
    </row>
    <row r="392" spans="1:11" ht="15.75" customHeight="1">
      <c r="A392" s="157" t="s">
        <v>262</v>
      </c>
      <c r="B392" s="214">
        <v>0</v>
      </c>
      <c r="C392" s="156">
        <v>0</v>
      </c>
      <c r="D392" s="156">
        <v>0</v>
      </c>
      <c r="E392" s="156">
        <v>0</v>
      </c>
      <c r="F392" s="156">
        <v>32874</v>
      </c>
      <c r="G392" s="156">
        <v>75196.54</v>
      </c>
      <c r="H392" s="195">
        <v>0</v>
      </c>
      <c r="I392" s="195">
        <v>0</v>
      </c>
      <c r="J392" s="156">
        <v>181</v>
      </c>
      <c r="K392" s="287">
        <f t="shared" si="12"/>
        <v>108251.54</v>
      </c>
    </row>
    <row r="393" spans="1:11" ht="15.75" customHeight="1">
      <c r="A393" s="157" t="s">
        <v>357</v>
      </c>
      <c r="B393" s="214">
        <v>0</v>
      </c>
      <c r="C393" s="156">
        <v>0</v>
      </c>
      <c r="D393" s="156">
        <v>0</v>
      </c>
      <c r="E393" s="156">
        <v>0</v>
      </c>
      <c r="F393" s="156">
        <v>0</v>
      </c>
      <c r="G393" s="195">
        <v>510</v>
      </c>
      <c r="H393" s="195">
        <v>0</v>
      </c>
      <c r="I393" s="195">
        <v>0</v>
      </c>
      <c r="J393" s="156">
        <v>0</v>
      </c>
      <c r="K393" s="287">
        <f t="shared" si="12"/>
        <v>510</v>
      </c>
    </row>
    <row r="394" spans="1:11" ht="15.75" customHeight="1">
      <c r="A394" s="157" t="s">
        <v>264</v>
      </c>
      <c r="B394" s="214">
        <v>0</v>
      </c>
      <c r="C394" s="156">
        <v>0</v>
      </c>
      <c r="D394" s="156">
        <v>0</v>
      </c>
      <c r="E394" s="156">
        <v>0</v>
      </c>
      <c r="F394" s="156">
        <v>0</v>
      </c>
      <c r="G394" s="195">
        <v>1122</v>
      </c>
      <c r="H394" s="195">
        <v>0</v>
      </c>
      <c r="I394" s="195">
        <v>0</v>
      </c>
      <c r="J394" s="156">
        <v>10900</v>
      </c>
      <c r="K394" s="287">
        <f t="shared" si="12"/>
        <v>12022</v>
      </c>
    </row>
    <row r="395" spans="1:11" ht="15.75" customHeight="1">
      <c r="A395" s="157" t="s">
        <v>265</v>
      </c>
      <c r="B395" s="214">
        <v>28377.58</v>
      </c>
      <c r="C395" s="156">
        <v>0</v>
      </c>
      <c r="D395" s="156">
        <v>0</v>
      </c>
      <c r="E395" s="156">
        <v>0</v>
      </c>
      <c r="F395" s="156">
        <v>0</v>
      </c>
      <c r="G395" s="195">
        <v>2040</v>
      </c>
      <c r="H395" s="195">
        <v>0</v>
      </c>
      <c r="I395" s="195">
        <v>0</v>
      </c>
      <c r="J395" s="156">
        <v>0</v>
      </c>
      <c r="K395" s="287">
        <f t="shared" si="12"/>
        <v>2040</v>
      </c>
    </row>
    <row r="396" spans="1:11" ht="15.75" customHeight="1">
      <c r="A396" s="157" t="s">
        <v>266</v>
      </c>
      <c r="B396" s="214">
        <v>0</v>
      </c>
      <c r="C396" s="156">
        <v>0</v>
      </c>
      <c r="D396" s="156">
        <v>0</v>
      </c>
      <c r="E396" s="156">
        <v>0</v>
      </c>
      <c r="F396" s="156">
        <v>0</v>
      </c>
      <c r="G396" s="156">
        <v>510</v>
      </c>
      <c r="H396" s="195">
        <v>0</v>
      </c>
      <c r="I396" s="195">
        <v>0</v>
      </c>
      <c r="J396" s="156">
        <v>0</v>
      </c>
      <c r="K396" s="287">
        <f t="shared" si="12"/>
        <v>510</v>
      </c>
    </row>
    <row r="397" spans="1:11" ht="15.75" customHeight="1">
      <c r="A397" s="157" t="s">
        <v>267</v>
      </c>
      <c r="B397" s="214">
        <v>0</v>
      </c>
      <c r="C397" s="156">
        <v>78196.25</v>
      </c>
      <c r="D397" s="156">
        <v>0</v>
      </c>
      <c r="E397" s="156">
        <v>0</v>
      </c>
      <c r="F397" s="156">
        <v>0</v>
      </c>
      <c r="G397" s="156">
        <v>397</v>
      </c>
      <c r="H397" s="195">
        <v>0</v>
      </c>
      <c r="I397" s="195">
        <v>0</v>
      </c>
      <c r="J397" s="156">
        <v>0</v>
      </c>
      <c r="K397" s="287">
        <f t="shared" si="12"/>
        <v>397</v>
      </c>
    </row>
    <row r="398" spans="1:11" ht="15.75" customHeight="1">
      <c r="A398" s="315" t="s">
        <v>268</v>
      </c>
      <c r="B398" s="214">
        <v>5483.54</v>
      </c>
      <c r="C398" s="156">
        <v>0</v>
      </c>
      <c r="D398" s="156">
        <v>0</v>
      </c>
      <c r="E398" s="156">
        <v>0</v>
      </c>
      <c r="F398" s="156">
        <v>0</v>
      </c>
      <c r="G398" s="156">
        <v>7912.5</v>
      </c>
      <c r="H398" s="195">
        <v>0</v>
      </c>
      <c r="I398" s="195">
        <v>0</v>
      </c>
      <c r="J398" s="156">
        <v>0</v>
      </c>
      <c r="K398" s="287">
        <f t="shared" si="12"/>
        <v>7912.5</v>
      </c>
    </row>
    <row r="399" spans="1:11" ht="15.75" customHeight="1">
      <c r="A399" s="315" t="s">
        <v>269</v>
      </c>
      <c r="B399" s="214">
        <v>199060.83</v>
      </c>
      <c r="C399" s="156">
        <v>0</v>
      </c>
      <c r="D399" s="156">
        <v>0</v>
      </c>
      <c r="E399" s="156">
        <v>0</v>
      </c>
      <c r="F399" s="156">
        <v>0</v>
      </c>
      <c r="G399" s="195">
        <v>1530</v>
      </c>
      <c r="H399" s="195">
        <v>0</v>
      </c>
      <c r="I399" s="195">
        <v>0</v>
      </c>
      <c r="J399" s="156">
        <v>0</v>
      </c>
      <c r="K399" s="287">
        <f t="shared" si="12"/>
        <v>1530</v>
      </c>
    </row>
    <row r="400" spans="1:11" ht="15.75" customHeight="1">
      <c r="A400" s="268" t="s">
        <v>270</v>
      </c>
      <c r="B400" s="214">
        <v>0</v>
      </c>
      <c r="C400" s="156">
        <v>0</v>
      </c>
      <c r="D400" s="156">
        <v>0</v>
      </c>
      <c r="E400" s="156">
        <v>0</v>
      </c>
      <c r="F400" s="156">
        <v>0</v>
      </c>
      <c r="G400" s="195">
        <v>1892</v>
      </c>
      <c r="H400" s="195">
        <v>0</v>
      </c>
      <c r="I400" s="195">
        <v>0</v>
      </c>
      <c r="J400" s="156">
        <v>0</v>
      </c>
      <c r="K400" s="287">
        <f t="shared" si="12"/>
        <v>1892</v>
      </c>
    </row>
    <row r="401" spans="1:11" ht="15.75" customHeight="1" thickBot="1">
      <c r="A401" s="196" t="s">
        <v>271</v>
      </c>
      <c r="B401" s="290">
        <v>0</v>
      </c>
      <c r="C401" s="290">
        <v>0</v>
      </c>
      <c r="D401" s="165">
        <v>0</v>
      </c>
      <c r="E401" s="165">
        <v>0</v>
      </c>
      <c r="F401" s="165">
        <v>0</v>
      </c>
      <c r="G401" s="290">
        <v>1836</v>
      </c>
      <c r="H401" s="198">
        <v>0</v>
      </c>
      <c r="I401" s="198">
        <v>0</v>
      </c>
      <c r="J401" s="165">
        <v>0</v>
      </c>
      <c r="K401" s="291">
        <f t="shared" si="12"/>
        <v>1836</v>
      </c>
    </row>
    <row r="402" spans="1:12" ht="15.75" customHeight="1" thickTop="1">
      <c r="A402" s="143"/>
      <c r="B402" s="169"/>
      <c r="C402" s="169"/>
      <c r="D402" s="169"/>
      <c r="E402" s="169"/>
      <c r="F402" s="292"/>
      <c r="G402" s="292"/>
      <c r="H402" s="292"/>
      <c r="I402" s="292"/>
      <c r="J402" s="292"/>
      <c r="K402" s="292"/>
      <c r="L402" s="311"/>
    </row>
    <row r="403" ht="15.75" customHeight="1" thickBot="1">
      <c r="K403" s="64" t="s">
        <v>74</v>
      </c>
    </row>
    <row r="404" spans="1:11" ht="15.75" customHeight="1" thickBot="1" thickTop="1">
      <c r="A404" s="271" t="s">
        <v>2</v>
      </c>
      <c r="B404" s="592" t="s">
        <v>25</v>
      </c>
      <c r="C404" s="592"/>
      <c r="D404" s="592"/>
      <c r="E404" s="593"/>
      <c r="F404" s="272" t="s">
        <v>38</v>
      </c>
      <c r="G404" s="272" t="s">
        <v>38</v>
      </c>
      <c r="H404" s="273" t="s">
        <v>337</v>
      </c>
      <c r="I404" s="272" t="s">
        <v>38</v>
      </c>
      <c r="J404" s="274" t="s">
        <v>39</v>
      </c>
      <c r="K404" s="272" t="s">
        <v>338</v>
      </c>
    </row>
    <row r="405" spans="1:11" ht="15.75" customHeight="1" thickTop="1">
      <c r="A405" s="275"/>
      <c r="B405" s="276" t="s">
        <v>58</v>
      </c>
      <c r="C405" s="277" t="s">
        <v>59</v>
      </c>
      <c r="D405" s="277" t="s">
        <v>31</v>
      </c>
      <c r="E405" s="278" t="s">
        <v>339</v>
      </c>
      <c r="F405" s="278" t="s">
        <v>340</v>
      </c>
      <c r="G405" s="278" t="s">
        <v>28</v>
      </c>
      <c r="H405" s="279" t="s">
        <v>60</v>
      </c>
      <c r="I405" s="279" t="s">
        <v>341</v>
      </c>
      <c r="J405" s="124" t="s">
        <v>45</v>
      </c>
      <c r="K405" s="278" t="s">
        <v>342</v>
      </c>
    </row>
    <row r="406" spans="1:11" ht="15.75" customHeight="1" thickBot="1">
      <c r="A406" s="280"/>
      <c r="B406" s="281" t="s">
        <v>61</v>
      </c>
      <c r="C406" s="282" t="s">
        <v>62</v>
      </c>
      <c r="D406" s="282" t="s">
        <v>34</v>
      </c>
      <c r="E406" s="283" t="s">
        <v>343</v>
      </c>
      <c r="F406" s="284" t="s">
        <v>344</v>
      </c>
      <c r="G406" s="284" t="s">
        <v>33</v>
      </c>
      <c r="H406" s="285"/>
      <c r="I406" s="282"/>
      <c r="J406" s="286"/>
      <c r="K406" s="284" t="s">
        <v>48</v>
      </c>
    </row>
    <row r="407" spans="1:11" ht="15.75" customHeight="1" thickTop="1">
      <c r="A407" s="170" t="s">
        <v>272</v>
      </c>
      <c r="B407" s="288">
        <v>817.61</v>
      </c>
      <c r="C407" s="288">
        <v>0</v>
      </c>
      <c r="D407" s="183">
        <v>0</v>
      </c>
      <c r="E407" s="183">
        <v>0</v>
      </c>
      <c r="F407" s="183">
        <v>0</v>
      </c>
      <c r="G407" s="288">
        <v>0</v>
      </c>
      <c r="H407" s="203">
        <v>0</v>
      </c>
      <c r="I407" s="203">
        <v>0</v>
      </c>
      <c r="J407" s="183">
        <v>0</v>
      </c>
      <c r="K407" s="289">
        <f aca="true" t="shared" si="13" ref="K407:K432">SUM(F407:J407)</f>
        <v>0</v>
      </c>
    </row>
    <row r="408" spans="1:11" ht="15.75" customHeight="1">
      <c r="A408" s="157" t="s">
        <v>273</v>
      </c>
      <c r="B408" s="214">
        <v>0</v>
      </c>
      <c r="C408" s="214">
        <v>0</v>
      </c>
      <c r="D408" s="156">
        <v>0</v>
      </c>
      <c r="E408" s="156">
        <v>0</v>
      </c>
      <c r="F408" s="156">
        <v>0</v>
      </c>
      <c r="G408" s="214">
        <v>0</v>
      </c>
      <c r="H408" s="195">
        <v>0</v>
      </c>
      <c r="I408" s="195">
        <v>0</v>
      </c>
      <c r="J408" s="156">
        <v>0</v>
      </c>
      <c r="K408" s="287">
        <f t="shared" si="13"/>
        <v>0</v>
      </c>
    </row>
    <row r="409" spans="1:11" ht="15.75" customHeight="1">
      <c r="A409" s="157" t="s">
        <v>274</v>
      </c>
      <c r="B409" s="214">
        <v>0</v>
      </c>
      <c r="C409" s="214">
        <v>0</v>
      </c>
      <c r="D409" s="156">
        <v>0</v>
      </c>
      <c r="E409" s="156">
        <v>0</v>
      </c>
      <c r="F409" s="156">
        <v>12500</v>
      </c>
      <c r="G409" s="214">
        <v>0</v>
      </c>
      <c r="H409" s="195">
        <v>0</v>
      </c>
      <c r="I409" s="195">
        <v>0</v>
      </c>
      <c r="J409" s="156">
        <v>0</v>
      </c>
      <c r="K409" s="287">
        <f t="shared" si="13"/>
        <v>12500</v>
      </c>
    </row>
    <row r="410" spans="1:11" ht="15.75" customHeight="1">
      <c r="A410" s="157" t="s">
        <v>275</v>
      </c>
      <c r="B410" s="214">
        <v>0</v>
      </c>
      <c r="C410" s="214">
        <v>0</v>
      </c>
      <c r="D410" s="156">
        <v>0</v>
      </c>
      <c r="E410" s="156">
        <v>0</v>
      </c>
      <c r="F410" s="156">
        <v>0</v>
      </c>
      <c r="G410" s="214">
        <v>1428</v>
      </c>
      <c r="H410" s="195">
        <v>0</v>
      </c>
      <c r="I410" s="195">
        <v>0</v>
      </c>
      <c r="J410" s="156">
        <v>0</v>
      </c>
      <c r="K410" s="287">
        <f t="shared" si="13"/>
        <v>1428</v>
      </c>
    </row>
    <row r="411" spans="1:11" ht="15.75" customHeight="1">
      <c r="A411" s="157" t="s">
        <v>276</v>
      </c>
      <c r="B411" s="214">
        <v>30555.11</v>
      </c>
      <c r="C411" s="214">
        <v>0</v>
      </c>
      <c r="D411" s="156">
        <v>0</v>
      </c>
      <c r="E411" s="156">
        <v>0</v>
      </c>
      <c r="F411" s="156">
        <v>0</v>
      </c>
      <c r="G411" s="214">
        <v>2142</v>
      </c>
      <c r="H411" s="195">
        <v>0</v>
      </c>
      <c r="I411" s="195">
        <v>0</v>
      </c>
      <c r="J411" s="156">
        <v>0</v>
      </c>
      <c r="K411" s="287">
        <f t="shared" si="13"/>
        <v>2142</v>
      </c>
    </row>
    <row r="412" spans="1:11" ht="15.75" customHeight="1">
      <c r="A412" s="157" t="s">
        <v>277</v>
      </c>
      <c r="B412" s="214">
        <v>0</v>
      </c>
      <c r="C412" s="214">
        <v>0</v>
      </c>
      <c r="D412" s="156">
        <v>0</v>
      </c>
      <c r="E412" s="156">
        <v>0</v>
      </c>
      <c r="F412" s="156">
        <v>0</v>
      </c>
      <c r="G412" s="214">
        <v>612</v>
      </c>
      <c r="H412" s="195">
        <v>0</v>
      </c>
      <c r="I412" s="195">
        <v>0</v>
      </c>
      <c r="J412" s="156">
        <v>0</v>
      </c>
      <c r="K412" s="287">
        <f t="shared" si="13"/>
        <v>612</v>
      </c>
    </row>
    <row r="413" spans="1:11" ht="15.75" customHeight="1">
      <c r="A413" s="157" t="s">
        <v>278</v>
      </c>
      <c r="B413" s="214">
        <v>0</v>
      </c>
      <c r="C413" s="214">
        <v>0</v>
      </c>
      <c r="D413" s="156">
        <v>0</v>
      </c>
      <c r="E413" s="156">
        <v>0</v>
      </c>
      <c r="F413" s="156">
        <v>0</v>
      </c>
      <c r="G413" s="214">
        <v>11471</v>
      </c>
      <c r="H413" s="195">
        <v>0</v>
      </c>
      <c r="I413" s="195">
        <v>0</v>
      </c>
      <c r="J413" s="156">
        <v>0</v>
      </c>
      <c r="K413" s="287">
        <f t="shared" si="13"/>
        <v>11471</v>
      </c>
    </row>
    <row r="414" spans="1:11" ht="15.75" customHeight="1">
      <c r="A414" s="157" t="s">
        <v>279</v>
      </c>
      <c r="B414" s="214">
        <v>0</v>
      </c>
      <c r="C414" s="214">
        <v>0</v>
      </c>
      <c r="D414" s="156">
        <v>0</v>
      </c>
      <c r="E414" s="156">
        <v>0</v>
      </c>
      <c r="F414" s="156">
        <v>0</v>
      </c>
      <c r="G414" s="214">
        <v>2550</v>
      </c>
      <c r="H414" s="195">
        <v>0</v>
      </c>
      <c r="I414" s="195">
        <v>0</v>
      </c>
      <c r="J414" s="156">
        <v>0</v>
      </c>
      <c r="K414" s="287">
        <f t="shared" si="13"/>
        <v>2550</v>
      </c>
    </row>
    <row r="415" spans="1:11" ht="15.75" customHeight="1">
      <c r="A415" s="157" t="s">
        <v>280</v>
      </c>
      <c r="B415" s="214">
        <v>0</v>
      </c>
      <c r="C415" s="214">
        <v>0</v>
      </c>
      <c r="D415" s="156">
        <v>0</v>
      </c>
      <c r="E415" s="156">
        <v>0</v>
      </c>
      <c r="F415" s="156">
        <v>0</v>
      </c>
      <c r="G415" s="214">
        <v>830</v>
      </c>
      <c r="H415" s="195">
        <v>0</v>
      </c>
      <c r="I415" s="195">
        <v>0</v>
      </c>
      <c r="J415" s="156">
        <v>0</v>
      </c>
      <c r="K415" s="287">
        <f t="shared" si="13"/>
        <v>830</v>
      </c>
    </row>
    <row r="416" spans="1:11" ht="15.75" customHeight="1">
      <c r="A416" s="157" t="s">
        <v>281</v>
      </c>
      <c r="B416" s="214">
        <v>0</v>
      </c>
      <c r="C416" s="214">
        <v>0</v>
      </c>
      <c r="D416" s="156">
        <v>0</v>
      </c>
      <c r="E416" s="156">
        <v>0</v>
      </c>
      <c r="F416" s="156">
        <v>0</v>
      </c>
      <c r="G416" s="214">
        <v>7752</v>
      </c>
      <c r="H416" s="195">
        <v>0</v>
      </c>
      <c r="I416" s="195">
        <v>0</v>
      </c>
      <c r="J416" s="156">
        <v>0</v>
      </c>
      <c r="K416" s="287">
        <f t="shared" si="13"/>
        <v>7752</v>
      </c>
    </row>
    <row r="417" spans="1:11" ht="15.75" customHeight="1">
      <c r="A417" s="157" t="s">
        <v>282</v>
      </c>
      <c r="B417" s="214">
        <v>0</v>
      </c>
      <c r="C417" s="214">
        <v>0</v>
      </c>
      <c r="D417" s="156">
        <v>0</v>
      </c>
      <c r="E417" s="156">
        <v>0</v>
      </c>
      <c r="F417" s="156">
        <v>0</v>
      </c>
      <c r="G417" s="214">
        <v>102</v>
      </c>
      <c r="H417" s="195">
        <v>0</v>
      </c>
      <c r="I417" s="195">
        <v>0</v>
      </c>
      <c r="J417" s="156">
        <v>0</v>
      </c>
      <c r="K417" s="287">
        <f t="shared" si="13"/>
        <v>102</v>
      </c>
    </row>
    <row r="418" spans="1:11" ht="15.75" customHeight="1">
      <c r="A418" s="157" t="s">
        <v>283</v>
      </c>
      <c r="B418" s="214">
        <v>282.65</v>
      </c>
      <c r="C418" s="214">
        <v>0</v>
      </c>
      <c r="D418" s="156">
        <v>0</v>
      </c>
      <c r="E418" s="156">
        <v>0</v>
      </c>
      <c r="F418" s="156">
        <v>0</v>
      </c>
      <c r="G418" s="214">
        <v>2142</v>
      </c>
      <c r="H418" s="195">
        <v>0</v>
      </c>
      <c r="I418" s="195">
        <v>0</v>
      </c>
      <c r="J418" s="156">
        <v>0</v>
      </c>
      <c r="K418" s="287">
        <f t="shared" si="13"/>
        <v>2142</v>
      </c>
    </row>
    <row r="419" spans="1:11" ht="15.75" customHeight="1">
      <c r="A419" s="157" t="s">
        <v>284</v>
      </c>
      <c r="B419" s="214">
        <v>0</v>
      </c>
      <c r="C419" s="214">
        <v>0</v>
      </c>
      <c r="D419" s="156">
        <v>0</v>
      </c>
      <c r="E419" s="156">
        <v>0</v>
      </c>
      <c r="F419" s="156">
        <v>0</v>
      </c>
      <c r="G419" s="214">
        <v>408</v>
      </c>
      <c r="H419" s="195">
        <v>0</v>
      </c>
      <c r="I419" s="195">
        <v>0</v>
      </c>
      <c r="J419" s="156">
        <v>0</v>
      </c>
      <c r="K419" s="287">
        <f t="shared" si="13"/>
        <v>408</v>
      </c>
    </row>
    <row r="420" spans="1:11" ht="15.75" customHeight="1">
      <c r="A420" s="157" t="s">
        <v>285</v>
      </c>
      <c r="B420" s="214">
        <v>122488</v>
      </c>
      <c r="C420" s="214">
        <v>88161.11</v>
      </c>
      <c r="D420" s="156">
        <v>0</v>
      </c>
      <c r="E420" s="156">
        <v>0</v>
      </c>
      <c r="F420" s="156">
        <v>0</v>
      </c>
      <c r="G420" s="214">
        <v>102</v>
      </c>
      <c r="H420" s="195">
        <v>0</v>
      </c>
      <c r="I420" s="195">
        <v>0</v>
      </c>
      <c r="J420" s="156">
        <v>0</v>
      </c>
      <c r="K420" s="287">
        <f t="shared" si="13"/>
        <v>102</v>
      </c>
    </row>
    <row r="421" spans="1:11" ht="15.75" customHeight="1">
      <c r="A421" s="157" t="s">
        <v>286</v>
      </c>
      <c r="B421" s="214">
        <v>0</v>
      </c>
      <c r="C421" s="214">
        <v>0</v>
      </c>
      <c r="D421" s="156">
        <v>0</v>
      </c>
      <c r="E421" s="156">
        <v>0</v>
      </c>
      <c r="F421" s="156">
        <v>0</v>
      </c>
      <c r="G421" s="214">
        <v>102</v>
      </c>
      <c r="H421" s="195">
        <v>0</v>
      </c>
      <c r="I421" s="195">
        <v>0</v>
      </c>
      <c r="J421" s="156">
        <v>0</v>
      </c>
      <c r="K421" s="287">
        <f t="shared" si="13"/>
        <v>102</v>
      </c>
    </row>
    <row r="422" spans="1:11" ht="15.75" customHeight="1">
      <c r="A422" s="157" t="s">
        <v>287</v>
      </c>
      <c r="B422" s="214">
        <v>253250.23</v>
      </c>
      <c r="C422" s="214">
        <v>0</v>
      </c>
      <c r="D422" s="156">
        <v>0</v>
      </c>
      <c r="E422" s="156">
        <v>0</v>
      </c>
      <c r="F422" s="156">
        <v>0</v>
      </c>
      <c r="G422" s="214">
        <v>714</v>
      </c>
      <c r="H422" s="195">
        <v>0</v>
      </c>
      <c r="I422" s="195">
        <v>0</v>
      </c>
      <c r="J422" s="156">
        <v>0</v>
      </c>
      <c r="K422" s="287">
        <f t="shared" si="13"/>
        <v>714</v>
      </c>
    </row>
    <row r="423" spans="1:11" ht="15.75" customHeight="1">
      <c r="A423" s="157" t="s">
        <v>288</v>
      </c>
      <c r="B423" s="214">
        <v>187.64</v>
      </c>
      <c r="C423" s="214">
        <v>0</v>
      </c>
      <c r="D423" s="156">
        <v>0</v>
      </c>
      <c r="E423" s="156">
        <v>0</v>
      </c>
      <c r="F423" s="156">
        <v>0</v>
      </c>
      <c r="G423" s="214">
        <v>0</v>
      </c>
      <c r="H423" s="195">
        <v>0</v>
      </c>
      <c r="I423" s="195">
        <v>0</v>
      </c>
      <c r="J423" s="156">
        <v>0</v>
      </c>
      <c r="K423" s="287">
        <f t="shared" si="13"/>
        <v>0</v>
      </c>
    </row>
    <row r="424" spans="1:11" ht="15.75" customHeight="1">
      <c r="A424" s="157" t="s">
        <v>289</v>
      </c>
      <c r="B424" s="214">
        <v>0</v>
      </c>
      <c r="C424" s="214">
        <v>0</v>
      </c>
      <c r="D424" s="156">
        <v>0</v>
      </c>
      <c r="E424" s="156">
        <v>0</v>
      </c>
      <c r="F424" s="156">
        <v>0</v>
      </c>
      <c r="G424" s="214">
        <v>1326</v>
      </c>
      <c r="H424" s="195">
        <v>0</v>
      </c>
      <c r="I424" s="195">
        <v>0</v>
      </c>
      <c r="J424" s="156">
        <v>0</v>
      </c>
      <c r="K424" s="287">
        <f t="shared" si="13"/>
        <v>1326</v>
      </c>
    </row>
    <row r="425" spans="1:11" ht="15.75" customHeight="1">
      <c r="A425" s="157" t="s">
        <v>290</v>
      </c>
      <c r="B425" s="214">
        <v>0</v>
      </c>
      <c r="C425" s="214">
        <v>0</v>
      </c>
      <c r="D425" s="156">
        <v>0</v>
      </c>
      <c r="E425" s="156">
        <v>0</v>
      </c>
      <c r="F425" s="156">
        <v>0</v>
      </c>
      <c r="G425" s="214">
        <v>0</v>
      </c>
      <c r="H425" s="195">
        <v>0</v>
      </c>
      <c r="I425" s="195">
        <v>0</v>
      </c>
      <c r="J425" s="156">
        <v>0</v>
      </c>
      <c r="K425" s="287">
        <f t="shared" si="13"/>
        <v>0</v>
      </c>
    </row>
    <row r="426" spans="1:11" ht="15.75" customHeight="1">
      <c r="A426" s="157" t="s">
        <v>291</v>
      </c>
      <c r="B426" s="214">
        <v>0</v>
      </c>
      <c r="C426" s="214">
        <v>0</v>
      </c>
      <c r="D426" s="156">
        <v>0</v>
      </c>
      <c r="E426" s="156">
        <v>0</v>
      </c>
      <c r="F426" s="156">
        <v>84918.36</v>
      </c>
      <c r="G426" s="214">
        <v>0</v>
      </c>
      <c r="H426" s="195">
        <v>0</v>
      </c>
      <c r="I426" s="195">
        <v>0</v>
      </c>
      <c r="J426" s="156">
        <v>0</v>
      </c>
      <c r="K426" s="287">
        <f t="shared" si="13"/>
        <v>84918.36</v>
      </c>
    </row>
    <row r="427" spans="1:11" ht="15.75" customHeight="1">
      <c r="A427" s="157" t="s">
        <v>292</v>
      </c>
      <c r="B427" s="214">
        <v>0</v>
      </c>
      <c r="C427" s="214">
        <v>0</v>
      </c>
      <c r="D427" s="156">
        <v>0</v>
      </c>
      <c r="E427" s="156">
        <v>0</v>
      </c>
      <c r="F427" s="156">
        <v>0</v>
      </c>
      <c r="G427" s="214">
        <v>0</v>
      </c>
      <c r="H427" s="195">
        <v>0</v>
      </c>
      <c r="I427" s="195">
        <v>0</v>
      </c>
      <c r="J427" s="156">
        <v>56.34</v>
      </c>
      <c r="K427" s="287">
        <f t="shared" si="13"/>
        <v>56.34</v>
      </c>
    </row>
    <row r="428" spans="1:11" ht="15.75" customHeight="1">
      <c r="A428" s="157" t="s">
        <v>293</v>
      </c>
      <c r="B428" s="214">
        <v>0</v>
      </c>
      <c r="C428" s="214">
        <v>0</v>
      </c>
      <c r="D428" s="156">
        <v>0</v>
      </c>
      <c r="E428" s="156">
        <v>0</v>
      </c>
      <c r="F428" s="156">
        <v>0</v>
      </c>
      <c r="G428" s="214">
        <v>0</v>
      </c>
      <c r="H428" s="195">
        <v>0</v>
      </c>
      <c r="I428" s="195">
        <v>0</v>
      </c>
      <c r="J428" s="156">
        <v>0</v>
      </c>
      <c r="K428" s="287">
        <f t="shared" si="13"/>
        <v>0</v>
      </c>
    </row>
    <row r="429" spans="1:11" ht="15.75" customHeight="1">
      <c r="A429" s="157" t="s">
        <v>294</v>
      </c>
      <c r="B429" s="214">
        <v>0</v>
      </c>
      <c r="C429" s="214">
        <v>0</v>
      </c>
      <c r="D429" s="156">
        <v>0</v>
      </c>
      <c r="E429" s="156">
        <v>0</v>
      </c>
      <c r="F429" s="156">
        <v>27956.9</v>
      </c>
      <c r="G429" s="214">
        <v>0</v>
      </c>
      <c r="H429" s="195">
        <v>0</v>
      </c>
      <c r="I429" s="195">
        <v>0</v>
      </c>
      <c r="J429" s="156">
        <v>0</v>
      </c>
      <c r="K429" s="287">
        <f t="shared" si="13"/>
        <v>27956.9</v>
      </c>
    </row>
    <row r="430" spans="1:11" ht="15.75" customHeight="1">
      <c r="A430" s="157" t="s">
        <v>295</v>
      </c>
      <c r="B430" s="214">
        <v>0</v>
      </c>
      <c r="C430" s="214">
        <v>0</v>
      </c>
      <c r="D430" s="156">
        <v>0</v>
      </c>
      <c r="E430" s="156">
        <v>0</v>
      </c>
      <c r="F430" s="156">
        <v>0</v>
      </c>
      <c r="G430" s="214">
        <v>0</v>
      </c>
      <c r="H430" s="195">
        <v>0</v>
      </c>
      <c r="I430" s="195">
        <v>0</v>
      </c>
      <c r="J430" s="156">
        <v>0</v>
      </c>
      <c r="K430" s="287">
        <f t="shared" si="13"/>
        <v>0</v>
      </c>
    </row>
    <row r="431" spans="1:11" ht="15.75" customHeight="1">
      <c r="A431" s="268" t="s">
        <v>296</v>
      </c>
      <c r="B431" s="214">
        <v>0.27</v>
      </c>
      <c r="C431" s="156">
        <v>0</v>
      </c>
      <c r="D431" s="156">
        <v>0</v>
      </c>
      <c r="E431" s="156">
        <v>0</v>
      </c>
      <c r="F431" s="156">
        <v>0</v>
      </c>
      <c r="G431" s="195">
        <v>0</v>
      </c>
      <c r="H431" s="195">
        <v>0</v>
      </c>
      <c r="I431" s="195">
        <v>0</v>
      </c>
      <c r="J431" s="156">
        <v>0</v>
      </c>
      <c r="K431" s="287">
        <f t="shared" si="13"/>
        <v>0</v>
      </c>
    </row>
    <row r="432" spans="1:11" ht="15.75" customHeight="1" thickBot="1">
      <c r="A432" s="316" t="s">
        <v>297</v>
      </c>
      <c r="B432" s="290">
        <v>0</v>
      </c>
      <c r="C432" s="165">
        <v>0</v>
      </c>
      <c r="D432" s="165">
        <v>0</v>
      </c>
      <c r="E432" s="165">
        <v>0</v>
      </c>
      <c r="F432" s="165">
        <v>0</v>
      </c>
      <c r="G432" s="198">
        <v>0</v>
      </c>
      <c r="H432" s="198">
        <v>0</v>
      </c>
      <c r="I432" s="198">
        <v>0</v>
      </c>
      <c r="J432" s="165">
        <v>0</v>
      </c>
      <c r="K432" s="291">
        <f t="shared" si="13"/>
        <v>0</v>
      </c>
    </row>
    <row r="433" spans="1:11" ht="15.75" customHeight="1" thickTop="1">
      <c r="A433" s="317"/>
      <c r="B433" s="169"/>
      <c r="C433" s="169"/>
      <c r="D433" s="169"/>
      <c r="E433" s="169"/>
      <c r="F433" s="292"/>
      <c r="G433" s="292"/>
      <c r="H433" s="292"/>
      <c r="I433" s="292"/>
      <c r="J433" s="292"/>
      <c r="K433" s="292"/>
    </row>
    <row r="434" ht="15.75" customHeight="1" thickBot="1">
      <c r="K434" s="64" t="s">
        <v>74</v>
      </c>
    </row>
    <row r="435" spans="1:11" ht="15.75" customHeight="1" thickBot="1" thickTop="1">
      <c r="A435" s="271" t="s">
        <v>2</v>
      </c>
      <c r="B435" s="592" t="s">
        <v>25</v>
      </c>
      <c r="C435" s="592"/>
      <c r="D435" s="592"/>
      <c r="E435" s="593"/>
      <c r="F435" s="272" t="s">
        <v>38</v>
      </c>
      <c r="G435" s="272" t="s">
        <v>38</v>
      </c>
      <c r="H435" s="273" t="s">
        <v>337</v>
      </c>
      <c r="I435" s="272" t="s">
        <v>38</v>
      </c>
      <c r="J435" s="274" t="s">
        <v>39</v>
      </c>
      <c r="K435" s="272" t="s">
        <v>338</v>
      </c>
    </row>
    <row r="436" spans="1:11" ht="15.75" customHeight="1" thickTop="1">
      <c r="A436" s="275"/>
      <c r="B436" s="276" t="s">
        <v>58</v>
      </c>
      <c r="C436" s="277" t="s">
        <v>59</v>
      </c>
      <c r="D436" s="277" t="s">
        <v>31</v>
      </c>
      <c r="E436" s="278" t="s">
        <v>339</v>
      </c>
      <c r="F436" s="278" t="s">
        <v>340</v>
      </c>
      <c r="G436" s="278" t="s">
        <v>28</v>
      </c>
      <c r="H436" s="279" t="s">
        <v>60</v>
      </c>
      <c r="I436" s="279" t="s">
        <v>341</v>
      </c>
      <c r="J436" s="124" t="s">
        <v>45</v>
      </c>
      <c r="K436" s="278" t="s">
        <v>342</v>
      </c>
    </row>
    <row r="437" spans="1:11" ht="15.75" customHeight="1" thickBot="1">
      <c r="A437" s="280"/>
      <c r="B437" s="281" t="s">
        <v>61</v>
      </c>
      <c r="C437" s="282" t="s">
        <v>62</v>
      </c>
      <c r="D437" s="282" t="s">
        <v>34</v>
      </c>
      <c r="E437" s="283" t="s">
        <v>343</v>
      </c>
      <c r="F437" s="284" t="s">
        <v>344</v>
      </c>
      <c r="G437" s="284" t="s">
        <v>33</v>
      </c>
      <c r="H437" s="285"/>
      <c r="I437" s="282"/>
      <c r="J437" s="286"/>
      <c r="K437" s="284" t="s">
        <v>48</v>
      </c>
    </row>
    <row r="438" spans="1:11" ht="15.75" customHeight="1" thickTop="1">
      <c r="A438" s="251" t="s">
        <v>358</v>
      </c>
      <c r="B438" s="288">
        <v>0</v>
      </c>
      <c r="C438" s="183">
        <v>0</v>
      </c>
      <c r="D438" s="183">
        <v>0</v>
      </c>
      <c r="E438" s="183">
        <v>0</v>
      </c>
      <c r="F438" s="183">
        <v>33286.28</v>
      </c>
      <c r="G438" s="183">
        <v>0</v>
      </c>
      <c r="H438" s="183">
        <v>0</v>
      </c>
      <c r="I438" s="183">
        <v>0</v>
      </c>
      <c r="J438" s="183">
        <v>-5042</v>
      </c>
      <c r="K438" s="289">
        <f aca="true" t="shared" si="14" ref="K438:K463">SUM(F438:J438)</f>
        <v>28244.28</v>
      </c>
    </row>
    <row r="439" spans="1:11" ht="15.75" customHeight="1">
      <c r="A439" s="248" t="s">
        <v>359</v>
      </c>
      <c r="B439" s="214">
        <v>0</v>
      </c>
      <c r="C439" s="156">
        <v>0</v>
      </c>
      <c r="D439" s="156">
        <v>0</v>
      </c>
      <c r="E439" s="183">
        <v>0</v>
      </c>
      <c r="F439" s="156">
        <v>523677.89</v>
      </c>
      <c r="G439" s="156">
        <v>0</v>
      </c>
      <c r="H439" s="156">
        <v>0</v>
      </c>
      <c r="I439" s="156">
        <v>0</v>
      </c>
      <c r="J439" s="156">
        <v>0</v>
      </c>
      <c r="K439" s="287">
        <f t="shared" si="14"/>
        <v>523677.89</v>
      </c>
    </row>
    <row r="440" spans="1:11" ht="15.75" customHeight="1">
      <c r="A440" s="248" t="s">
        <v>360</v>
      </c>
      <c r="B440" s="214">
        <v>85359.01</v>
      </c>
      <c r="C440" s="156">
        <v>0</v>
      </c>
      <c r="D440" s="156">
        <v>0</v>
      </c>
      <c r="E440" s="183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287">
        <f t="shared" si="14"/>
        <v>0</v>
      </c>
    </row>
    <row r="441" spans="1:11" ht="15.75" customHeight="1">
      <c r="A441" s="248" t="s">
        <v>361</v>
      </c>
      <c r="B441" s="214">
        <v>2641.6</v>
      </c>
      <c r="C441" s="156">
        <v>0</v>
      </c>
      <c r="D441" s="156">
        <v>0</v>
      </c>
      <c r="E441" s="183">
        <v>0</v>
      </c>
      <c r="F441" s="195">
        <v>0</v>
      </c>
      <c r="G441" s="195">
        <v>0</v>
      </c>
      <c r="H441" s="195">
        <v>0</v>
      </c>
      <c r="I441" s="195">
        <v>0</v>
      </c>
      <c r="J441" s="195">
        <v>0</v>
      </c>
      <c r="K441" s="287">
        <f t="shared" si="14"/>
        <v>0</v>
      </c>
    </row>
    <row r="442" spans="1:11" ht="15.75" customHeight="1">
      <c r="A442" s="253" t="s">
        <v>362</v>
      </c>
      <c r="B442" s="212">
        <v>1258.58</v>
      </c>
      <c r="C442" s="156">
        <v>0</v>
      </c>
      <c r="D442" s="156">
        <v>0</v>
      </c>
      <c r="E442" s="183">
        <v>0</v>
      </c>
      <c r="F442" s="156">
        <v>0</v>
      </c>
      <c r="G442" s="156">
        <v>0</v>
      </c>
      <c r="H442" s="156">
        <v>0</v>
      </c>
      <c r="I442" s="156">
        <v>0</v>
      </c>
      <c r="J442" s="156">
        <v>0</v>
      </c>
      <c r="K442" s="287">
        <f t="shared" si="14"/>
        <v>0</v>
      </c>
    </row>
    <row r="443" spans="1:11" ht="15.75" customHeight="1">
      <c r="A443" s="248" t="s">
        <v>363</v>
      </c>
      <c r="B443" s="214">
        <v>0</v>
      </c>
      <c r="C443" s="156">
        <v>0</v>
      </c>
      <c r="D443" s="156">
        <v>0</v>
      </c>
      <c r="E443" s="183">
        <v>0</v>
      </c>
      <c r="F443" s="156">
        <v>0</v>
      </c>
      <c r="G443" s="156">
        <v>0</v>
      </c>
      <c r="H443" s="156">
        <v>0</v>
      </c>
      <c r="I443" s="156">
        <v>0</v>
      </c>
      <c r="J443" s="156">
        <v>0</v>
      </c>
      <c r="K443" s="287">
        <f t="shared" si="14"/>
        <v>0</v>
      </c>
    </row>
    <row r="444" spans="1:11" ht="15.75" customHeight="1">
      <c r="A444" s="248" t="s">
        <v>364</v>
      </c>
      <c r="B444" s="214">
        <v>0</v>
      </c>
      <c r="C444" s="156">
        <v>0</v>
      </c>
      <c r="D444" s="156">
        <v>0</v>
      </c>
      <c r="E444" s="183">
        <v>0</v>
      </c>
      <c r="F444" s="195">
        <v>105000</v>
      </c>
      <c r="G444" s="195">
        <v>0</v>
      </c>
      <c r="H444" s="195">
        <v>0</v>
      </c>
      <c r="I444" s="195">
        <v>0</v>
      </c>
      <c r="J444" s="195">
        <v>0</v>
      </c>
      <c r="K444" s="287">
        <f t="shared" si="14"/>
        <v>105000</v>
      </c>
    </row>
    <row r="445" spans="1:11" ht="15.75" customHeight="1">
      <c r="A445" s="248" t="s">
        <v>365</v>
      </c>
      <c r="B445" s="214">
        <v>0</v>
      </c>
      <c r="C445" s="156">
        <v>0</v>
      </c>
      <c r="D445" s="156">
        <v>0</v>
      </c>
      <c r="E445" s="183">
        <v>0</v>
      </c>
      <c r="F445" s="156">
        <v>0</v>
      </c>
      <c r="G445" s="156">
        <v>0</v>
      </c>
      <c r="H445" s="156">
        <v>0</v>
      </c>
      <c r="I445" s="156">
        <v>0</v>
      </c>
      <c r="J445" s="156">
        <v>0</v>
      </c>
      <c r="K445" s="287">
        <f t="shared" si="14"/>
        <v>0</v>
      </c>
    </row>
    <row r="446" spans="1:11" ht="15.75" customHeight="1">
      <c r="A446" s="253" t="s">
        <v>366</v>
      </c>
      <c r="B446" s="214">
        <v>0</v>
      </c>
      <c r="C446" s="156">
        <v>99.2</v>
      </c>
      <c r="D446" s="156">
        <v>0</v>
      </c>
      <c r="E446" s="183">
        <v>0</v>
      </c>
      <c r="F446" s="195">
        <v>0</v>
      </c>
      <c r="G446" s="195">
        <v>0</v>
      </c>
      <c r="H446" s="195">
        <v>0</v>
      </c>
      <c r="I446" s="195">
        <v>0</v>
      </c>
      <c r="J446" s="195">
        <v>0</v>
      </c>
      <c r="K446" s="287">
        <f t="shared" si="14"/>
        <v>0</v>
      </c>
    </row>
    <row r="447" spans="1:11" ht="15.75" customHeight="1">
      <c r="A447" s="253" t="s">
        <v>367</v>
      </c>
      <c r="B447" s="214">
        <v>496.44</v>
      </c>
      <c r="C447" s="156">
        <v>0</v>
      </c>
      <c r="D447" s="156">
        <v>0</v>
      </c>
      <c r="E447" s="183">
        <v>0</v>
      </c>
      <c r="F447" s="195">
        <v>0</v>
      </c>
      <c r="G447" s="195">
        <v>0</v>
      </c>
      <c r="H447" s="195">
        <v>0</v>
      </c>
      <c r="I447" s="195">
        <v>0</v>
      </c>
      <c r="J447" s="195">
        <v>0</v>
      </c>
      <c r="K447" s="287">
        <f t="shared" si="14"/>
        <v>0</v>
      </c>
    </row>
    <row r="448" spans="1:13" ht="15.75" customHeight="1">
      <c r="A448" s="253" t="s">
        <v>368</v>
      </c>
      <c r="B448" s="214">
        <v>0</v>
      </c>
      <c r="C448" s="156">
        <v>0</v>
      </c>
      <c r="D448" s="156">
        <v>0</v>
      </c>
      <c r="E448" s="183">
        <v>0</v>
      </c>
      <c r="F448" s="195">
        <v>12769.78</v>
      </c>
      <c r="G448" s="195">
        <v>0</v>
      </c>
      <c r="H448" s="195">
        <v>0</v>
      </c>
      <c r="I448" s="195">
        <v>0</v>
      </c>
      <c r="J448" s="195">
        <v>0</v>
      </c>
      <c r="K448" s="287">
        <f t="shared" si="14"/>
        <v>12769.78</v>
      </c>
      <c r="M448" s="51"/>
    </row>
    <row r="449" spans="1:11" ht="15.75" customHeight="1">
      <c r="A449" s="248" t="s">
        <v>369</v>
      </c>
      <c r="B449" s="214">
        <v>0</v>
      </c>
      <c r="C449" s="156">
        <v>0</v>
      </c>
      <c r="D449" s="156">
        <v>0</v>
      </c>
      <c r="E449" s="183">
        <v>0</v>
      </c>
      <c r="F449" s="156">
        <v>0</v>
      </c>
      <c r="G449" s="156">
        <v>0</v>
      </c>
      <c r="H449" s="156">
        <v>0</v>
      </c>
      <c r="I449" s="156">
        <v>0</v>
      </c>
      <c r="J449" s="156">
        <v>0</v>
      </c>
      <c r="K449" s="287">
        <f t="shared" si="14"/>
        <v>0</v>
      </c>
    </row>
    <row r="450" spans="1:11" ht="15.75" customHeight="1">
      <c r="A450" s="254" t="s">
        <v>370</v>
      </c>
      <c r="B450" s="214">
        <v>0</v>
      </c>
      <c r="C450" s="156">
        <v>0</v>
      </c>
      <c r="D450" s="156">
        <v>0</v>
      </c>
      <c r="E450" s="183">
        <v>0</v>
      </c>
      <c r="F450" s="156">
        <v>178584.57</v>
      </c>
      <c r="G450" s="156">
        <v>0</v>
      </c>
      <c r="H450" s="156">
        <v>0</v>
      </c>
      <c r="I450" s="156">
        <v>0</v>
      </c>
      <c r="J450" s="156">
        <v>0</v>
      </c>
      <c r="K450" s="287">
        <f t="shared" si="14"/>
        <v>178584.57</v>
      </c>
    </row>
    <row r="451" spans="1:11" ht="15.75" customHeight="1">
      <c r="A451" s="254" t="s">
        <v>371</v>
      </c>
      <c r="B451" s="214">
        <v>0</v>
      </c>
      <c r="C451" s="156">
        <v>0</v>
      </c>
      <c r="D451" s="156">
        <v>0</v>
      </c>
      <c r="E451" s="183">
        <v>0</v>
      </c>
      <c r="F451" s="195">
        <v>1942.43</v>
      </c>
      <c r="G451" s="195">
        <v>0</v>
      </c>
      <c r="H451" s="195">
        <v>0</v>
      </c>
      <c r="I451" s="195">
        <v>0</v>
      </c>
      <c r="J451" s="195">
        <v>0</v>
      </c>
      <c r="K451" s="287">
        <f t="shared" si="14"/>
        <v>1942.43</v>
      </c>
    </row>
    <row r="452" spans="1:11" ht="15.75" customHeight="1">
      <c r="A452" s="261" t="s">
        <v>372</v>
      </c>
      <c r="B452" s="318">
        <v>0</v>
      </c>
      <c r="C452" s="203">
        <v>0</v>
      </c>
      <c r="D452" s="203">
        <v>0</v>
      </c>
      <c r="E452" s="203">
        <v>0</v>
      </c>
      <c r="F452" s="203">
        <v>0</v>
      </c>
      <c r="G452" s="203">
        <v>3350.4</v>
      </c>
      <c r="H452" s="203">
        <v>0</v>
      </c>
      <c r="I452" s="203">
        <v>0</v>
      </c>
      <c r="J452" s="203">
        <v>0</v>
      </c>
      <c r="K452" s="306">
        <f t="shared" si="14"/>
        <v>3350.4</v>
      </c>
    </row>
    <row r="453" spans="1:11" ht="15.75" customHeight="1">
      <c r="A453" s="253" t="s">
        <v>373</v>
      </c>
      <c r="B453" s="214">
        <v>0</v>
      </c>
      <c r="C453" s="156">
        <v>0</v>
      </c>
      <c r="D453" s="156">
        <v>0</v>
      </c>
      <c r="E453" s="183">
        <v>0</v>
      </c>
      <c r="F453" s="195">
        <v>0</v>
      </c>
      <c r="G453" s="195">
        <v>0</v>
      </c>
      <c r="H453" s="195">
        <v>0</v>
      </c>
      <c r="I453" s="195">
        <v>0</v>
      </c>
      <c r="J453" s="195">
        <v>0</v>
      </c>
      <c r="K453" s="287">
        <f t="shared" si="14"/>
        <v>0</v>
      </c>
    </row>
    <row r="454" spans="1:11" ht="15.75" customHeight="1">
      <c r="A454" s="254" t="s">
        <v>374</v>
      </c>
      <c r="B454" s="214">
        <v>0</v>
      </c>
      <c r="C454" s="156">
        <v>0</v>
      </c>
      <c r="D454" s="156">
        <v>0</v>
      </c>
      <c r="E454" s="183">
        <v>0</v>
      </c>
      <c r="F454" s="156">
        <v>0</v>
      </c>
      <c r="G454" s="156">
        <v>0</v>
      </c>
      <c r="H454" s="156">
        <v>0</v>
      </c>
      <c r="I454" s="156">
        <v>0</v>
      </c>
      <c r="J454" s="156">
        <v>0</v>
      </c>
      <c r="K454" s="287">
        <f t="shared" si="14"/>
        <v>0</v>
      </c>
    </row>
    <row r="455" spans="1:11" ht="15.75" customHeight="1">
      <c r="A455" s="262" t="s">
        <v>375</v>
      </c>
      <c r="B455" s="214">
        <v>0</v>
      </c>
      <c r="C455" s="156">
        <v>0</v>
      </c>
      <c r="D455" s="156">
        <v>0</v>
      </c>
      <c r="E455" s="156">
        <v>0</v>
      </c>
      <c r="F455" s="156">
        <v>0</v>
      </c>
      <c r="G455" s="156">
        <v>0</v>
      </c>
      <c r="H455" s="156">
        <v>0</v>
      </c>
      <c r="I455" s="156">
        <v>0</v>
      </c>
      <c r="J455" s="156">
        <v>0</v>
      </c>
      <c r="K455" s="287">
        <f t="shared" si="14"/>
        <v>0</v>
      </c>
    </row>
    <row r="456" spans="1:11" ht="15.75" customHeight="1">
      <c r="A456" s="254" t="s">
        <v>376</v>
      </c>
      <c r="B456" s="214">
        <v>0</v>
      </c>
      <c r="C456" s="156">
        <v>0</v>
      </c>
      <c r="D456" s="156">
        <v>0</v>
      </c>
      <c r="E456" s="156">
        <v>0</v>
      </c>
      <c r="F456" s="156">
        <v>0</v>
      </c>
      <c r="G456" s="156">
        <v>0</v>
      </c>
      <c r="H456" s="156">
        <v>0</v>
      </c>
      <c r="I456" s="156">
        <v>0</v>
      </c>
      <c r="J456" s="156">
        <v>0</v>
      </c>
      <c r="K456" s="287">
        <f t="shared" si="14"/>
        <v>0</v>
      </c>
    </row>
    <row r="457" spans="1:11" ht="15.75" customHeight="1">
      <c r="A457" s="254" t="s">
        <v>377</v>
      </c>
      <c r="B457" s="214">
        <v>0</v>
      </c>
      <c r="C457" s="156">
        <v>0</v>
      </c>
      <c r="D457" s="156">
        <v>0</v>
      </c>
      <c r="E457" s="156">
        <v>0</v>
      </c>
      <c r="F457" s="156">
        <v>0</v>
      </c>
      <c r="G457" s="156">
        <v>4125</v>
      </c>
      <c r="H457" s="156">
        <v>0</v>
      </c>
      <c r="I457" s="156">
        <v>0</v>
      </c>
      <c r="J457" s="156">
        <v>82</v>
      </c>
      <c r="K457" s="287">
        <f t="shared" si="14"/>
        <v>4207</v>
      </c>
    </row>
    <row r="458" spans="1:11" ht="15.75" customHeight="1">
      <c r="A458" s="262" t="s">
        <v>378</v>
      </c>
      <c r="B458" s="214">
        <v>0</v>
      </c>
      <c r="C458" s="156">
        <v>0</v>
      </c>
      <c r="D458" s="156">
        <v>0</v>
      </c>
      <c r="E458" s="156">
        <v>0</v>
      </c>
      <c r="F458" s="156">
        <v>0</v>
      </c>
      <c r="G458" s="195">
        <v>0</v>
      </c>
      <c r="H458" s="195">
        <v>0</v>
      </c>
      <c r="I458" s="195">
        <v>0</v>
      </c>
      <c r="J458" s="195">
        <v>0</v>
      </c>
      <c r="K458" s="287">
        <f t="shared" si="14"/>
        <v>0</v>
      </c>
    </row>
    <row r="459" spans="1:11" ht="15.75" customHeight="1">
      <c r="A459" s="263" t="s">
        <v>319</v>
      </c>
      <c r="B459" s="288">
        <v>0</v>
      </c>
      <c r="C459" s="183">
        <v>0</v>
      </c>
      <c r="D459" s="183">
        <v>0</v>
      </c>
      <c r="E459" s="183">
        <v>0</v>
      </c>
      <c r="F459" s="183">
        <v>0</v>
      </c>
      <c r="G459" s="203">
        <v>0</v>
      </c>
      <c r="H459" s="203">
        <v>0</v>
      </c>
      <c r="I459" s="203">
        <v>0</v>
      </c>
      <c r="J459" s="203">
        <v>0</v>
      </c>
      <c r="K459" s="289">
        <f t="shared" si="14"/>
        <v>0</v>
      </c>
    </row>
    <row r="460" spans="1:11" ht="15.75" customHeight="1">
      <c r="A460" s="264" t="s">
        <v>320</v>
      </c>
      <c r="B460" s="214">
        <v>0</v>
      </c>
      <c r="C460" s="156">
        <v>0</v>
      </c>
      <c r="D460" s="156">
        <v>0</v>
      </c>
      <c r="E460" s="156">
        <v>0</v>
      </c>
      <c r="F460" s="156">
        <v>0</v>
      </c>
      <c r="G460" s="195">
        <v>1056.5</v>
      </c>
      <c r="H460" s="195">
        <v>0</v>
      </c>
      <c r="I460" s="195">
        <v>0</v>
      </c>
      <c r="J460" s="156">
        <v>0</v>
      </c>
      <c r="K460" s="287">
        <f t="shared" si="14"/>
        <v>1056.5</v>
      </c>
    </row>
    <row r="461" spans="1:11" ht="15.75" customHeight="1">
      <c r="A461" s="263" t="s">
        <v>321</v>
      </c>
      <c r="B461" s="288">
        <v>0</v>
      </c>
      <c r="C461" s="183">
        <v>0</v>
      </c>
      <c r="D461" s="156">
        <v>0</v>
      </c>
      <c r="E461" s="156">
        <v>0</v>
      </c>
      <c r="F461" s="156">
        <v>0</v>
      </c>
      <c r="G461" s="203">
        <v>830</v>
      </c>
      <c r="H461" s="195">
        <v>0</v>
      </c>
      <c r="I461" s="195">
        <v>0</v>
      </c>
      <c r="J461" s="183">
        <v>0</v>
      </c>
      <c r="K461" s="289">
        <f t="shared" si="14"/>
        <v>830</v>
      </c>
    </row>
    <row r="462" spans="1:11" ht="15.75" customHeight="1">
      <c r="A462" s="265" t="s">
        <v>322</v>
      </c>
      <c r="B462" s="214">
        <v>0</v>
      </c>
      <c r="C462" s="156">
        <v>0</v>
      </c>
      <c r="D462" s="156">
        <v>0</v>
      </c>
      <c r="E462" s="156">
        <v>0</v>
      </c>
      <c r="F462" s="156">
        <v>0</v>
      </c>
      <c r="G462" s="156">
        <v>1799</v>
      </c>
      <c r="H462" s="156">
        <v>0</v>
      </c>
      <c r="I462" s="156">
        <v>0</v>
      </c>
      <c r="J462" s="156">
        <v>0</v>
      </c>
      <c r="K462" s="287">
        <f t="shared" si="14"/>
        <v>1799</v>
      </c>
    </row>
    <row r="463" spans="1:11" ht="15.75" customHeight="1" thickBot="1">
      <c r="A463" s="319" t="s">
        <v>323</v>
      </c>
      <c r="B463" s="290">
        <v>0</v>
      </c>
      <c r="C463" s="165">
        <v>0</v>
      </c>
      <c r="D463" s="165">
        <v>0</v>
      </c>
      <c r="E463" s="165">
        <v>0</v>
      </c>
      <c r="F463" s="165">
        <v>0</v>
      </c>
      <c r="G463" s="165">
        <v>0</v>
      </c>
      <c r="H463" s="165">
        <v>0</v>
      </c>
      <c r="I463" s="165">
        <v>0</v>
      </c>
      <c r="J463" s="165">
        <v>0</v>
      </c>
      <c r="K463" s="291">
        <f t="shared" si="14"/>
        <v>0</v>
      </c>
    </row>
    <row r="464" spans="1:11" ht="15.75" customHeight="1" thickTop="1">
      <c r="A464" s="320"/>
      <c r="B464" s="169"/>
      <c r="C464" s="169"/>
      <c r="D464" s="169"/>
      <c r="E464" s="169"/>
      <c r="F464" s="292"/>
      <c r="G464" s="292"/>
      <c r="H464" s="292"/>
      <c r="I464" s="292"/>
      <c r="J464" s="292"/>
      <c r="K464" s="292"/>
    </row>
    <row r="465" ht="15.75" customHeight="1" thickBot="1">
      <c r="K465" s="64" t="s">
        <v>74</v>
      </c>
    </row>
    <row r="466" spans="1:11" ht="15.75" customHeight="1" thickBot="1" thickTop="1">
      <c r="A466" s="271" t="s">
        <v>2</v>
      </c>
      <c r="B466" s="592" t="s">
        <v>25</v>
      </c>
      <c r="C466" s="592"/>
      <c r="D466" s="592"/>
      <c r="E466" s="593"/>
      <c r="F466" s="272" t="s">
        <v>38</v>
      </c>
      <c r="G466" s="272" t="s">
        <v>38</v>
      </c>
      <c r="H466" s="273" t="s">
        <v>337</v>
      </c>
      <c r="I466" s="272" t="s">
        <v>38</v>
      </c>
      <c r="J466" s="274" t="s">
        <v>39</v>
      </c>
      <c r="K466" s="272" t="s">
        <v>338</v>
      </c>
    </row>
    <row r="467" spans="1:11" ht="15.75" customHeight="1" thickTop="1">
      <c r="A467" s="275"/>
      <c r="B467" s="276" t="s">
        <v>58</v>
      </c>
      <c r="C467" s="277" t="s">
        <v>59</v>
      </c>
      <c r="D467" s="277" t="s">
        <v>31</v>
      </c>
      <c r="E467" s="278" t="s">
        <v>339</v>
      </c>
      <c r="F467" s="278" t="s">
        <v>340</v>
      </c>
      <c r="G467" s="278" t="s">
        <v>28</v>
      </c>
      <c r="H467" s="279" t="s">
        <v>60</v>
      </c>
      <c r="I467" s="279" t="s">
        <v>341</v>
      </c>
      <c r="J467" s="124" t="s">
        <v>45</v>
      </c>
      <c r="K467" s="278" t="s">
        <v>342</v>
      </c>
    </row>
    <row r="468" spans="1:11" ht="15.75" customHeight="1" thickBot="1">
      <c r="A468" s="280"/>
      <c r="B468" s="281" t="s">
        <v>61</v>
      </c>
      <c r="C468" s="282" t="s">
        <v>62</v>
      </c>
      <c r="D468" s="282" t="s">
        <v>34</v>
      </c>
      <c r="E468" s="283" t="s">
        <v>343</v>
      </c>
      <c r="F468" s="284" t="s">
        <v>344</v>
      </c>
      <c r="G468" s="284" t="s">
        <v>33</v>
      </c>
      <c r="H468" s="285"/>
      <c r="I468" s="282"/>
      <c r="J468" s="286"/>
      <c r="K468" s="284" t="s">
        <v>48</v>
      </c>
    </row>
    <row r="469" spans="1:11" ht="15.75" customHeight="1" thickTop="1">
      <c r="A469" s="265" t="s">
        <v>324</v>
      </c>
      <c r="B469" s="288">
        <v>0</v>
      </c>
      <c r="C469" s="183">
        <v>0</v>
      </c>
      <c r="D469" s="183">
        <v>0</v>
      </c>
      <c r="E469" s="183">
        <v>0</v>
      </c>
      <c r="F469" s="183">
        <v>0</v>
      </c>
      <c r="G469" s="183">
        <v>2612</v>
      </c>
      <c r="H469" s="183">
        <v>0</v>
      </c>
      <c r="I469" s="183">
        <v>0</v>
      </c>
      <c r="J469" s="183">
        <v>0</v>
      </c>
      <c r="K469" s="289">
        <f aca="true" t="shared" si="15" ref="K469:K482">SUM(F469:J469)</f>
        <v>2612</v>
      </c>
    </row>
    <row r="470" spans="1:11" ht="15.75" customHeight="1">
      <c r="A470" s="266" t="s">
        <v>325</v>
      </c>
      <c r="B470" s="305">
        <v>38576</v>
      </c>
      <c r="C470" s="195">
        <v>65453.56</v>
      </c>
      <c r="D470" s="195">
        <v>186813.38</v>
      </c>
      <c r="E470" s="195">
        <v>0</v>
      </c>
      <c r="F470" s="195">
        <v>0</v>
      </c>
      <c r="G470" s="220">
        <v>0</v>
      </c>
      <c r="H470" s="156">
        <v>-186813.38</v>
      </c>
      <c r="I470" s="156">
        <v>0</v>
      </c>
      <c r="J470" s="156">
        <v>0</v>
      </c>
      <c r="K470" s="287">
        <f t="shared" si="15"/>
        <v>-186813.38</v>
      </c>
    </row>
    <row r="471" spans="1:11" ht="15.75" customHeight="1">
      <c r="A471" s="266" t="s">
        <v>326</v>
      </c>
      <c r="B471" s="214">
        <v>124.56</v>
      </c>
      <c r="C471" s="156">
        <v>0</v>
      </c>
      <c r="D471" s="156">
        <v>0</v>
      </c>
      <c r="E471" s="156">
        <v>0</v>
      </c>
      <c r="F471" s="156">
        <v>0</v>
      </c>
      <c r="G471" s="156">
        <v>39300</v>
      </c>
      <c r="H471" s="156">
        <v>0</v>
      </c>
      <c r="I471" s="156">
        <v>0</v>
      </c>
      <c r="J471" s="156">
        <v>0</v>
      </c>
      <c r="K471" s="287">
        <f t="shared" si="15"/>
        <v>39300</v>
      </c>
    </row>
    <row r="472" spans="1:11" ht="15.75" customHeight="1">
      <c r="A472" s="265" t="s">
        <v>327</v>
      </c>
      <c r="B472" s="214">
        <v>0</v>
      </c>
      <c r="C472" s="156">
        <v>0</v>
      </c>
      <c r="D472" s="156">
        <v>0</v>
      </c>
      <c r="E472" s="156">
        <v>0</v>
      </c>
      <c r="F472" s="156">
        <v>0</v>
      </c>
      <c r="G472" s="156">
        <v>0</v>
      </c>
      <c r="H472" s="156">
        <v>0</v>
      </c>
      <c r="I472" s="156">
        <v>0</v>
      </c>
      <c r="J472" s="156">
        <v>0</v>
      </c>
      <c r="K472" s="287">
        <f t="shared" si="15"/>
        <v>0</v>
      </c>
    </row>
    <row r="473" spans="1:11" ht="15.75" customHeight="1">
      <c r="A473" s="266" t="s">
        <v>328</v>
      </c>
      <c r="B473" s="214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95">
        <v>0</v>
      </c>
      <c r="I473" s="195">
        <v>0</v>
      </c>
      <c r="J473" s="156">
        <v>0</v>
      </c>
      <c r="K473" s="287">
        <f t="shared" si="15"/>
        <v>0</v>
      </c>
    </row>
    <row r="474" spans="1:11" ht="15.75" customHeight="1">
      <c r="A474" s="266" t="s">
        <v>329</v>
      </c>
      <c r="B474" s="214">
        <v>0</v>
      </c>
      <c r="C474" s="156">
        <v>0</v>
      </c>
      <c r="D474" s="156">
        <v>0</v>
      </c>
      <c r="E474" s="156">
        <v>0</v>
      </c>
      <c r="F474" s="156">
        <v>0</v>
      </c>
      <c r="G474" s="156">
        <v>19054</v>
      </c>
      <c r="H474" s="195">
        <v>0</v>
      </c>
      <c r="I474" s="195">
        <v>0</v>
      </c>
      <c r="J474" s="156">
        <v>0</v>
      </c>
      <c r="K474" s="287">
        <f t="shared" si="15"/>
        <v>19054</v>
      </c>
    </row>
    <row r="475" spans="1:11" ht="15.75" customHeight="1">
      <c r="A475" s="264" t="s">
        <v>330</v>
      </c>
      <c r="B475" s="214">
        <v>0</v>
      </c>
      <c r="C475" s="156">
        <v>0</v>
      </c>
      <c r="D475" s="156">
        <v>0</v>
      </c>
      <c r="E475" s="156">
        <v>0</v>
      </c>
      <c r="F475" s="156">
        <v>0</v>
      </c>
      <c r="G475" s="156">
        <v>0</v>
      </c>
      <c r="H475" s="195">
        <v>0</v>
      </c>
      <c r="I475" s="195">
        <v>0</v>
      </c>
      <c r="J475" s="156">
        <v>0</v>
      </c>
      <c r="K475" s="287">
        <f t="shared" si="15"/>
        <v>0</v>
      </c>
    </row>
    <row r="476" spans="1:11" ht="15.75" customHeight="1">
      <c r="A476" s="264" t="s">
        <v>331</v>
      </c>
      <c r="B476" s="214">
        <v>0</v>
      </c>
      <c r="C476" s="156">
        <v>0</v>
      </c>
      <c r="D476" s="156">
        <v>0</v>
      </c>
      <c r="E476" s="156">
        <v>0</v>
      </c>
      <c r="F476" s="156">
        <v>0</v>
      </c>
      <c r="G476" s="195">
        <v>66399.7</v>
      </c>
      <c r="H476" s="195">
        <v>0</v>
      </c>
      <c r="I476" s="195">
        <v>0</v>
      </c>
      <c r="J476" s="156">
        <v>0</v>
      </c>
      <c r="K476" s="287">
        <f t="shared" si="15"/>
        <v>66399.7</v>
      </c>
    </row>
    <row r="477" spans="1:11" ht="15.75" customHeight="1">
      <c r="A477" s="267" t="s">
        <v>332</v>
      </c>
      <c r="B477" s="214">
        <v>0</v>
      </c>
      <c r="C477" s="156">
        <v>0</v>
      </c>
      <c r="D477" s="156">
        <v>0</v>
      </c>
      <c r="E477" s="156">
        <v>0</v>
      </c>
      <c r="F477" s="156">
        <v>0</v>
      </c>
      <c r="G477" s="195">
        <v>1953</v>
      </c>
      <c r="H477" s="195">
        <v>0</v>
      </c>
      <c r="I477" s="195">
        <v>0</v>
      </c>
      <c r="J477" s="156">
        <v>0</v>
      </c>
      <c r="K477" s="287">
        <f t="shared" si="15"/>
        <v>1953</v>
      </c>
    </row>
    <row r="478" spans="1:11" ht="15.75" customHeight="1">
      <c r="A478" s="266" t="s">
        <v>333</v>
      </c>
      <c r="B478" s="214">
        <v>0</v>
      </c>
      <c r="C478" s="214">
        <v>0</v>
      </c>
      <c r="D478" s="156">
        <v>0</v>
      </c>
      <c r="E478" s="156">
        <v>0</v>
      </c>
      <c r="F478" s="156">
        <v>0</v>
      </c>
      <c r="G478" s="214">
        <v>0</v>
      </c>
      <c r="H478" s="195">
        <v>0</v>
      </c>
      <c r="I478" s="195">
        <v>0</v>
      </c>
      <c r="J478" s="156">
        <v>0</v>
      </c>
      <c r="K478" s="287">
        <f t="shared" si="15"/>
        <v>0</v>
      </c>
    </row>
    <row r="479" spans="1:11" ht="15.75" customHeight="1">
      <c r="A479" s="266" t="s">
        <v>334</v>
      </c>
      <c r="B479" s="214">
        <v>0</v>
      </c>
      <c r="C479" s="214">
        <v>0</v>
      </c>
      <c r="D479" s="156">
        <v>0</v>
      </c>
      <c r="E479" s="156">
        <v>0</v>
      </c>
      <c r="F479" s="156">
        <v>0</v>
      </c>
      <c r="G479" s="214">
        <v>110512.59</v>
      </c>
      <c r="H479" s="195">
        <v>0</v>
      </c>
      <c r="I479" s="195">
        <v>0</v>
      </c>
      <c r="J479" s="156">
        <v>0</v>
      </c>
      <c r="K479" s="287">
        <f t="shared" si="15"/>
        <v>110512.59</v>
      </c>
    </row>
    <row r="480" spans="1:11" ht="15.75" customHeight="1">
      <c r="A480" s="268" t="s">
        <v>335</v>
      </c>
      <c r="B480" s="214">
        <v>0</v>
      </c>
      <c r="C480" s="156">
        <v>0</v>
      </c>
      <c r="D480" s="156">
        <v>0</v>
      </c>
      <c r="E480" s="156">
        <v>0</v>
      </c>
      <c r="F480" s="156">
        <v>0</v>
      </c>
      <c r="G480" s="195">
        <v>0</v>
      </c>
      <c r="H480" s="195">
        <v>0</v>
      </c>
      <c r="I480" s="195">
        <v>0</v>
      </c>
      <c r="J480" s="156">
        <v>0</v>
      </c>
      <c r="K480" s="287">
        <f t="shared" si="15"/>
        <v>0</v>
      </c>
    </row>
    <row r="481" spans="1:11" ht="15.75" customHeight="1" thickBot="1">
      <c r="A481" s="269" t="s">
        <v>336</v>
      </c>
      <c r="B481" s="321">
        <v>0</v>
      </c>
      <c r="C481" s="322">
        <v>0</v>
      </c>
      <c r="D481" s="322">
        <v>0</v>
      </c>
      <c r="E481" s="322">
        <v>0</v>
      </c>
      <c r="F481" s="322">
        <v>0</v>
      </c>
      <c r="G481" s="323">
        <v>0</v>
      </c>
      <c r="H481" s="323">
        <v>0</v>
      </c>
      <c r="I481" s="323">
        <v>0</v>
      </c>
      <c r="J481" s="322">
        <v>0</v>
      </c>
      <c r="K481" s="324">
        <f t="shared" si="15"/>
        <v>0</v>
      </c>
    </row>
    <row r="482" spans="1:11" ht="18" customHeight="1" thickBot="1" thickTop="1">
      <c r="A482" s="325" t="s">
        <v>379</v>
      </c>
      <c r="B482" s="5"/>
      <c r="C482" s="5"/>
      <c r="D482" s="5"/>
      <c r="E482" s="326"/>
      <c r="F482" s="327">
        <v>1674441.59</v>
      </c>
      <c r="G482" s="327">
        <v>1137677.06</v>
      </c>
      <c r="H482" s="328">
        <v>-1381191.92</v>
      </c>
      <c r="I482" s="327">
        <f>SUM(I469:I481)</f>
        <v>0</v>
      </c>
      <c r="J482" s="327">
        <v>512276.19</v>
      </c>
      <c r="K482" s="329">
        <f t="shared" si="15"/>
        <v>1943202.9200000004</v>
      </c>
    </row>
    <row r="483" spans="1:11" ht="18" customHeight="1" thickTop="1">
      <c r="A483" s="330"/>
      <c r="B483" s="24"/>
      <c r="C483" s="24"/>
      <c r="D483" s="24"/>
      <c r="E483" s="24"/>
      <c r="F483" s="331"/>
      <c r="G483" s="331"/>
      <c r="H483" s="332"/>
      <c r="I483" s="331"/>
      <c r="J483" s="331"/>
      <c r="K483" s="331"/>
    </row>
    <row r="484" spans="1:11" ht="18" customHeight="1">
      <c r="A484" s="330"/>
      <c r="B484" s="24"/>
      <c r="C484" s="24"/>
      <c r="D484" s="24"/>
      <c r="E484" s="24"/>
      <c r="F484" s="333"/>
      <c r="G484" s="333"/>
      <c r="H484" s="334"/>
      <c r="I484" s="333"/>
      <c r="J484" s="333"/>
      <c r="K484" s="333"/>
    </row>
    <row r="485" spans="6:12" ht="15.75" customHeight="1">
      <c r="F485" s="311"/>
      <c r="G485" s="311"/>
      <c r="H485" s="311"/>
      <c r="I485" s="311"/>
      <c r="J485" s="311"/>
      <c r="K485" s="311"/>
      <c r="L485" s="311"/>
    </row>
    <row r="486" spans="6:12" ht="15.75" customHeight="1">
      <c r="F486" s="201"/>
      <c r="G486" s="201"/>
      <c r="H486" s="201"/>
      <c r="I486" s="201"/>
      <c r="J486" s="201"/>
      <c r="K486" s="335"/>
      <c r="L486" s="311"/>
    </row>
    <row r="487" spans="6:12" ht="15.75" customHeight="1">
      <c r="F487" s="333"/>
      <c r="G487" s="333"/>
      <c r="H487" s="311"/>
      <c r="I487" s="311"/>
      <c r="J487" s="311"/>
      <c r="K487" s="311"/>
      <c r="L487" s="311"/>
    </row>
    <row r="488" spans="6:12" ht="15.75" customHeight="1">
      <c r="F488" s="311"/>
      <c r="G488" s="333"/>
      <c r="H488" s="311"/>
      <c r="I488" s="311"/>
      <c r="J488" s="311"/>
      <c r="K488" s="311"/>
      <c r="L488" s="311"/>
    </row>
    <row r="489" spans="6:12" ht="15.75" customHeight="1">
      <c r="F489" s="336"/>
      <c r="G489" s="336"/>
      <c r="H489" s="337"/>
      <c r="I489" s="336"/>
      <c r="J489" s="336"/>
      <c r="K489" s="336"/>
      <c r="L489" s="311"/>
    </row>
    <row r="490" spans="6:12" ht="15.75" customHeight="1">
      <c r="F490" s="311"/>
      <c r="G490" s="311"/>
      <c r="H490" s="311"/>
      <c r="I490" s="333"/>
      <c r="J490" s="311"/>
      <c r="K490" s="311"/>
      <c r="L490" s="311"/>
    </row>
    <row r="491" spans="6:12" ht="15.75" customHeight="1">
      <c r="F491" s="311"/>
      <c r="G491" s="336"/>
      <c r="H491" s="311"/>
      <c r="I491" s="333"/>
      <c r="J491" s="311"/>
      <c r="K491" s="333"/>
      <c r="L491" s="311"/>
    </row>
    <row r="492" ht="15.75" customHeight="1">
      <c r="I492" s="51"/>
    </row>
    <row r="493" ht="15.75" customHeight="1"/>
    <row r="494" ht="15.75" customHeight="1"/>
    <row r="495" ht="15.75" customHeight="1"/>
    <row r="496" spans="2:9" ht="15.75" customHeight="1">
      <c r="B496" s="311"/>
      <c r="C496" s="311"/>
      <c r="D496" s="311"/>
      <c r="E496" s="333"/>
      <c r="F496" s="311"/>
      <c r="G496" s="333"/>
      <c r="H496" s="311"/>
      <c r="I496" s="311"/>
    </row>
    <row r="497" spans="2:9" ht="15.75" customHeight="1">
      <c r="B497" s="311"/>
      <c r="C497" s="311"/>
      <c r="D497" s="311"/>
      <c r="E497" s="333"/>
      <c r="F497" s="311"/>
      <c r="G497" s="333"/>
      <c r="H497" s="311"/>
      <c r="I497" s="333"/>
    </row>
    <row r="498" spans="2:9" ht="15.75" customHeight="1">
      <c r="B498" s="311"/>
      <c r="C498" s="311"/>
      <c r="D498" s="311"/>
      <c r="E498" s="333"/>
      <c r="F498" s="311"/>
      <c r="G498" s="333"/>
      <c r="H498" s="311"/>
      <c r="I498" s="311"/>
    </row>
    <row r="499" spans="2:9" ht="15.75" customHeight="1">
      <c r="B499" s="311"/>
      <c r="C499" s="311"/>
      <c r="D499" s="311"/>
      <c r="E499" s="333"/>
      <c r="F499" s="311"/>
      <c r="G499" s="311"/>
      <c r="H499" s="311"/>
      <c r="I499" s="311"/>
    </row>
    <row r="500" spans="2:9" ht="15.75" customHeight="1">
      <c r="B500" s="311"/>
      <c r="C500" s="311"/>
      <c r="D500" s="311"/>
      <c r="E500" s="311"/>
      <c r="F500" s="311"/>
      <c r="G500" s="311"/>
      <c r="H500" s="311"/>
      <c r="I500" s="311"/>
    </row>
    <row r="501" spans="2:9" ht="15.75" customHeight="1">
      <c r="B501" s="311"/>
      <c r="C501" s="311"/>
      <c r="D501" s="311"/>
      <c r="E501" s="311"/>
      <c r="F501" s="311"/>
      <c r="G501" s="311"/>
      <c r="H501" s="311"/>
      <c r="I501" s="311"/>
    </row>
    <row r="502" spans="2:9" ht="15.75" customHeight="1">
      <c r="B502" s="311"/>
      <c r="C502" s="311"/>
      <c r="D502" s="311"/>
      <c r="E502" s="311"/>
      <c r="F502" s="311"/>
      <c r="G502" s="311"/>
      <c r="H502" s="311"/>
      <c r="I502" s="311"/>
    </row>
    <row r="503" spans="2:9" ht="15.75" customHeight="1">
      <c r="B503" s="311"/>
      <c r="C503" s="311"/>
      <c r="D503" s="311"/>
      <c r="E503" s="311"/>
      <c r="F503" s="311"/>
      <c r="G503" s="311"/>
      <c r="H503" s="311"/>
      <c r="I503" s="311"/>
    </row>
    <row r="504" spans="2:9" ht="15.75" customHeight="1">
      <c r="B504" s="311"/>
      <c r="C504" s="311"/>
      <c r="D504" s="311"/>
      <c r="E504" s="311"/>
      <c r="F504" s="311"/>
      <c r="G504" s="311"/>
      <c r="H504" s="311"/>
      <c r="I504" s="311"/>
    </row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spans="1:8" ht="15.75" customHeight="1">
      <c r="A681" s="64"/>
      <c r="B681" s="64"/>
      <c r="C681" s="64"/>
      <c r="D681" s="64"/>
      <c r="E681" s="64"/>
      <c r="F681" s="64"/>
      <c r="G681" s="64"/>
      <c r="H681" s="64"/>
    </row>
    <row r="682" spans="1:8" ht="15.75" customHeight="1">
      <c r="A682" s="64"/>
      <c r="B682" s="64"/>
      <c r="C682" s="64"/>
      <c r="D682" s="64"/>
      <c r="E682" s="64"/>
      <c r="F682" s="64"/>
      <c r="G682" s="64"/>
      <c r="H682" s="64"/>
    </row>
    <row r="683" spans="1:12" ht="15.75" customHeight="1">
      <c r="A683" s="64"/>
      <c r="B683" s="64"/>
      <c r="C683" s="64"/>
      <c r="D683" s="64"/>
      <c r="E683" s="64"/>
      <c r="F683" s="64"/>
      <c r="G683" s="64"/>
      <c r="H683" s="64"/>
      <c r="K683" s="64"/>
      <c r="L683" s="64"/>
    </row>
    <row r="684" spans="1:12" ht="15.75" customHeight="1">
      <c r="A684" s="64"/>
      <c r="B684" s="64"/>
      <c r="C684" s="64"/>
      <c r="D684" s="64"/>
      <c r="E684" s="64"/>
      <c r="F684" s="64"/>
      <c r="G684" s="64"/>
      <c r="H684" s="64"/>
      <c r="K684" s="64"/>
      <c r="L684" s="64"/>
    </row>
    <row r="685" spans="1:12" ht="15.75" customHeight="1">
      <c r="A685" s="64"/>
      <c r="B685" s="64"/>
      <c r="C685" s="64"/>
      <c r="D685" s="64"/>
      <c r="E685" s="64"/>
      <c r="F685" s="64"/>
      <c r="G685" s="64"/>
      <c r="H685" s="64"/>
      <c r="K685" s="64"/>
      <c r="L685" s="64"/>
    </row>
    <row r="686" spans="1:12" ht="15.75" customHeight="1">
      <c r="A686" s="64"/>
      <c r="B686" s="64"/>
      <c r="C686" s="64"/>
      <c r="D686" s="64"/>
      <c r="E686" s="64"/>
      <c r="F686" s="64"/>
      <c r="G686" s="64"/>
      <c r="H686" s="64"/>
      <c r="K686" s="64"/>
      <c r="L686" s="64"/>
    </row>
    <row r="687" spans="1:12" ht="15.75" customHeight="1">
      <c r="A687" s="64"/>
      <c r="B687" s="64"/>
      <c r="C687" s="64"/>
      <c r="D687" s="64"/>
      <c r="E687" s="64"/>
      <c r="F687" s="64"/>
      <c r="G687" s="64"/>
      <c r="H687" s="64"/>
      <c r="K687" s="64"/>
      <c r="L687" s="64"/>
    </row>
    <row r="688" spans="1:12" ht="15.75" customHeight="1">
      <c r="A688" s="64"/>
      <c r="B688" s="64"/>
      <c r="C688" s="64"/>
      <c r="D688" s="64"/>
      <c r="E688" s="64"/>
      <c r="F688" s="64"/>
      <c r="G688" s="64"/>
      <c r="H688" s="64"/>
      <c r="K688" s="64"/>
      <c r="L688" s="64"/>
    </row>
    <row r="689" spans="1:12" ht="15.75" customHeight="1">
      <c r="A689" s="64"/>
      <c r="B689" s="64"/>
      <c r="C689" s="64"/>
      <c r="D689" s="64"/>
      <c r="E689" s="64"/>
      <c r="F689" s="64"/>
      <c r="G689" s="64"/>
      <c r="H689" s="64"/>
      <c r="K689" s="64"/>
      <c r="L689" s="64"/>
    </row>
    <row r="690" spans="1:12" ht="15.75" customHeight="1">
      <c r="A690" s="64"/>
      <c r="B690" s="64"/>
      <c r="C690" s="64"/>
      <c r="D690" s="64"/>
      <c r="E690" s="64"/>
      <c r="F690" s="64"/>
      <c r="G690" s="64"/>
      <c r="H690" s="64"/>
      <c r="K690" s="64"/>
      <c r="L690" s="64"/>
    </row>
    <row r="691" spans="1:12" ht="15.75" customHeight="1">
      <c r="A691" s="64"/>
      <c r="B691" s="64"/>
      <c r="C691" s="64"/>
      <c r="D691" s="64"/>
      <c r="E691" s="64"/>
      <c r="F691" s="64"/>
      <c r="G691" s="64"/>
      <c r="H691" s="64"/>
      <c r="K691" s="64"/>
      <c r="L691" s="64"/>
    </row>
    <row r="692" spans="1:12" ht="15.75" customHeight="1">
      <c r="A692" s="64"/>
      <c r="B692" s="64"/>
      <c r="C692" s="64"/>
      <c r="D692" s="64"/>
      <c r="E692" s="64"/>
      <c r="F692" s="64"/>
      <c r="G692" s="64"/>
      <c r="H692" s="64"/>
      <c r="K692" s="64"/>
      <c r="L692" s="64"/>
    </row>
    <row r="693" spans="1:12" ht="15.75" customHeight="1">
      <c r="A693" s="64"/>
      <c r="B693" s="64"/>
      <c r="C693" s="64"/>
      <c r="D693" s="64"/>
      <c r="E693" s="64"/>
      <c r="F693" s="64"/>
      <c r="G693" s="64"/>
      <c r="H693" s="64"/>
      <c r="K693" s="64"/>
      <c r="L693" s="64"/>
    </row>
    <row r="694" spans="1:12" ht="15.75" customHeight="1">
      <c r="A694" s="64"/>
      <c r="B694" s="64"/>
      <c r="C694" s="64"/>
      <c r="D694" s="64"/>
      <c r="E694" s="64"/>
      <c r="F694" s="64"/>
      <c r="G694" s="64"/>
      <c r="H694" s="64"/>
      <c r="K694" s="64"/>
      <c r="L694" s="64"/>
    </row>
    <row r="695" spans="1:12" ht="15.75" customHeight="1">
      <c r="A695" s="64"/>
      <c r="B695" s="64"/>
      <c r="C695" s="64"/>
      <c r="D695" s="64"/>
      <c r="E695" s="64"/>
      <c r="F695" s="64"/>
      <c r="G695" s="64"/>
      <c r="H695" s="64"/>
      <c r="K695" s="64"/>
      <c r="L695" s="64"/>
    </row>
    <row r="696" spans="1:12" ht="15.75" customHeight="1">
      <c r="A696" s="64"/>
      <c r="B696" s="64"/>
      <c r="C696" s="64"/>
      <c r="D696" s="64"/>
      <c r="E696" s="64"/>
      <c r="F696" s="64"/>
      <c r="G696" s="64"/>
      <c r="H696" s="64"/>
      <c r="K696" s="64"/>
      <c r="L696" s="64"/>
    </row>
    <row r="697" spans="1:12" ht="15.75" customHeight="1">
      <c r="A697" s="64"/>
      <c r="B697" s="64"/>
      <c r="C697" s="64"/>
      <c r="D697" s="64"/>
      <c r="E697" s="64"/>
      <c r="F697" s="64"/>
      <c r="G697" s="64"/>
      <c r="H697" s="64"/>
      <c r="K697" s="64"/>
      <c r="L697" s="64"/>
    </row>
    <row r="698" spans="1:12" ht="15.75" customHeight="1">
      <c r="A698" s="64"/>
      <c r="B698" s="64"/>
      <c r="C698" s="64"/>
      <c r="D698" s="64"/>
      <c r="E698" s="64"/>
      <c r="F698" s="64"/>
      <c r="G698" s="64"/>
      <c r="H698" s="64"/>
      <c r="K698" s="64"/>
      <c r="L698" s="64"/>
    </row>
    <row r="699" spans="1:12" ht="15.75" customHeight="1">
      <c r="A699" s="64"/>
      <c r="B699" s="64"/>
      <c r="C699" s="64"/>
      <c r="D699" s="64"/>
      <c r="E699" s="64"/>
      <c r="F699" s="64"/>
      <c r="G699" s="64"/>
      <c r="H699" s="64"/>
      <c r="K699" s="64"/>
      <c r="L699" s="64"/>
    </row>
    <row r="700" spans="1:12" ht="15.75" customHeight="1">
      <c r="A700" s="64"/>
      <c r="B700" s="64"/>
      <c r="C700" s="64"/>
      <c r="D700" s="64"/>
      <c r="E700" s="64"/>
      <c r="F700" s="64"/>
      <c r="G700" s="64"/>
      <c r="H700" s="64"/>
      <c r="K700" s="64"/>
      <c r="L700" s="64"/>
    </row>
    <row r="701" spans="1:12" ht="15.75" customHeight="1">
      <c r="A701" s="64"/>
      <c r="B701" s="64"/>
      <c r="C701" s="64"/>
      <c r="D701" s="64"/>
      <c r="E701" s="64"/>
      <c r="F701" s="64"/>
      <c r="G701" s="64"/>
      <c r="H701" s="64"/>
      <c r="K701" s="64"/>
      <c r="L701" s="64"/>
    </row>
    <row r="702" spans="1:12" ht="15.75" customHeight="1">
      <c r="A702" s="64"/>
      <c r="B702" s="64"/>
      <c r="C702" s="64"/>
      <c r="D702" s="64"/>
      <c r="E702" s="64"/>
      <c r="F702" s="64"/>
      <c r="G702" s="64"/>
      <c r="H702" s="64"/>
      <c r="K702" s="64"/>
      <c r="L702" s="64"/>
    </row>
    <row r="703" spans="1:12" ht="15.75" customHeight="1">
      <c r="A703" s="64"/>
      <c r="B703" s="64"/>
      <c r="C703" s="64"/>
      <c r="D703" s="64"/>
      <c r="E703" s="64"/>
      <c r="F703" s="64"/>
      <c r="G703" s="64"/>
      <c r="H703" s="64"/>
      <c r="K703" s="64"/>
      <c r="L703" s="64"/>
    </row>
    <row r="704" spans="1:12" ht="15.75" customHeight="1">
      <c r="A704" s="64"/>
      <c r="B704" s="64"/>
      <c r="C704" s="64"/>
      <c r="D704" s="64"/>
      <c r="E704" s="64"/>
      <c r="F704" s="64"/>
      <c r="G704" s="64"/>
      <c r="H704" s="64"/>
      <c r="K704" s="64"/>
      <c r="L704" s="64"/>
    </row>
    <row r="705" spans="1:12" ht="15.75" customHeight="1">
      <c r="A705" s="64"/>
      <c r="B705" s="64"/>
      <c r="C705" s="64"/>
      <c r="D705" s="64"/>
      <c r="E705" s="64"/>
      <c r="F705" s="64"/>
      <c r="G705" s="64"/>
      <c r="H705" s="64"/>
      <c r="K705" s="64"/>
      <c r="L705" s="64"/>
    </row>
    <row r="706" spans="1:12" ht="15.75" customHeight="1">
      <c r="A706" s="64"/>
      <c r="B706" s="64"/>
      <c r="C706" s="64"/>
      <c r="D706" s="64"/>
      <c r="E706" s="64"/>
      <c r="F706" s="64"/>
      <c r="G706" s="64"/>
      <c r="H706" s="64"/>
      <c r="K706" s="64"/>
      <c r="L706" s="64"/>
    </row>
    <row r="707" spans="1:12" ht="15.75" customHeight="1">
      <c r="A707" s="64"/>
      <c r="B707" s="64"/>
      <c r="C707" s="64"/>
      <c r="D707" s="64"/>
      <c r="E707" s="64"/>
      <c r="F707" s="64"/>
      <c r="G707" s="64"/>
      <c r="H707" s="64"/>
      <c r="K707" s="64"/>
      <c r="L707" s="64"/>
    </row>
    <row r="708" spans="1:12" ht="15.75" customHeight="1">
      <c r="A708" s="64"/>
      <c r="B708" s="64"/>
      <c r="C708" s="64"/>
      <c r="D708" s="64"/>
      <c r="E708" s="64"/>
      <c r="F708" s="64"/>
      <c r="G708" s="64"/>
      <c r="H708" s="64"/>
      <c r="K708" s="64"/>
      <c r="L708" s="64"/>
    </row>
    <row r="709" spans="1:12" ht="15.75" customHeight="1">
      <c r="A709" s="64"/>
      <c r="B709" s="64"/>
      <c r="C709" s="64"/>
      <c r="D709" s="64"/>
      <c r="E709" s="64"/>
      <c r="F709" s="64"/>
      <c r="G709" s="64"/>
      <c r="H709" s="64"/>
      <c r="K709" s="64"/>
      <c r="L709" s="64"/>
    </row>
    <row r="710" spans="1:12" ht="15.75" customHeight="1">
      <c r="A710" s="64"/>
      <c r="B710" s="64"/>
      <c r="C710" s="64"/>
      <c r="D710" s="64"/>
      <c r="E710" s="64"/>
      <c r="F710" s="64"/>
      <c r="G710" s="64"/>
      <c r="H710" s="64"/>
      <c r="K710" s="64"/>
      <c r="L710" s="64"/>
    </row>
    <row r="711" spans="1:12" ht="15.75" customHeight="1">
      <c r="A711" s="64"/>
      <c r="B711" s="64"/>
      <c r="C711" s="64"/>
      <c r="D711" s="64"/>
      <c r="E711" s="64"/>
      <c r="F711" s="64"/>
      <c r="G711" s="64"/>
      <c r="H711" s="64"/>
      <c r="K711" s="64"/>
      <c r="L711" s="64"/>
    </row>
    <row r="712" spans="1:12" ht="15.75" customHeight="1">
      <c r="A712" s="64"/>
      <c r="B712" s="64"/>
      <c r="C712" s="64"/>
      <c r="D712" s="64"/>
      <c r="E712" s="64"/>
      <c r="F712" s="64"/>
      <c r="G712" s="64"/>
      <c r="H712" s="64"/>
      <c r="K712" s="64"/>
      <c r="L712" s="64"/>
    </row>
    <row r="713" spans="1:12" ht="15.75" customHeight="1">
      <c r="A713" s="64"/>
      <c r="B713" s="64"/>
      <c r="C713" s="64"/>
      <c r="D713" s="64"/>
      <c r="E713" s="64"/>
      <c r="F713" s="64"/>
      <c r="G713" s="64"/>
      <c r="H713" s="64"/>
      <c r="K713" s="64"/>
      <c r="L713" s="64"/>
    </row>
    <row r="714" spans="1:12" ht="15.75" customHeight="1">
      <c r="A714" s="64"/>
      <c r="B714" s="64"/>
      <c r="C714" s="64"/>
      <c r="D714" s="64"/>
      <c r="E714" s="64"/>
      <c r="F714" s="64"/>
      <c r="G714" s="64"/>
      <c r="H714" s="64"/>
      <c r="K714" s="64"/>
      <c r="L714" s="64"/>
    </row>
    <row r="715" spans="1:12" ht="15.75" customHeight="1">
      <c r="A715" s="64"/>
      <c r="B715" s="64"/>
      <c r="C715" s="64"/>
      <c r="D715" s="64"/>
      <c r="E715" s="64"/>
      <c r="F715" s="64"/>
      <c r="G715" s="64"/>
      <c r="H715" s="64"/>
      <c r="K715" s="64"/>
      <c r="L715" s="64"/>
    </row>
    <row r="716" spans="1:12" ht="15.75" customHeight="1">
      <c r="A716" s="65"/>
      <c r="B716" s="64"/>
      <c r="C716" s="64"/>
      <c r="D716" s="65"/>
      <c r="E716" s="64"/>
      <c r="F716" s="64"/>
      <c r="G716" s="64"/>
      <c r="H716" s="64"/>
      <c r="K716" s="64"/>
      <c r="L716" s="64"/>
    </row>
    <row r="717" spans="1:12" ht="15.75" customHeight="1">
      <c r="A717" s="65"/>
      <c r="B717" s="64"/>
      <c r="C717" s="64"/>
      <c r="D717" s="64"/>
      <c r="E717" s="64"/>
      <c r="F717" s="64"/>
      <c r="G717" s="64"/>
      <c r="H717" s="64"/>
      <c r="K717" s="64"/>
      <c r="L717" s="64"/>
    </row>
    <row r="718" spans="1:12" ht="15.75" customHeight="1">
      <c r="A718" s="64"/>
      <c r="B718" s="64"/>
      <c r="C718" s="64"/>
      <c r="D718" s="64"/>
      <c r="E718" s="64"/>
      <c r="F718" s="64"/>
      <c r="G718" s="64"/>
      <c r="H718" s="64"/>
      <c r="K718" s="64"/>
      <c r="L718" s="64"/>
    </row>
    <row r="719" spans="1:12" ht="15.75" customHeight="1">
      <c r="A719" s="64"/>
      <c r="B719" s="64"/>
      <c r="C719" s="64"/>
      <c r="D719" s="64"/>
      <c r="E719" s="64"/>
      <c r="F719" s="64"/>
      <c r="G719" s="64"/>
      <c r="H719" s="64"/>
      <c r="K719" s="64"/>
      <c r="L719" s="64"/>
    </row>
    <row r="720" spans="1:12" ht="15.75" customHeight="1">
      <c r="A720" s="64"/>
      <c r="B720" s="64"/>
      <c r="C720" s="64"/>
      <c r="D720" s="64"/>
      <c r="E720" s="64"/>
      <c r="F720" s="64"/>
      <c r="G720" s="64"/>
      <c r="H720" s="64"/>
      <c r="K720" s="64"/>
      <c r="L720" s="64"/>
    </row>
    <row r="721" spans="1:12" ht="15.75" customHeight="1">
      <c r="A721" s="64"/>
      <c r="B721" s="64"/>
      <c r="C721" s="64"/>
      <c r="D721" s="64"/>
      <c r="E721" s="64"/>
      <c r="F721" s="64"/>
      <c r="G721" s="64"/>
      <c r="H721" s="64"/>
      <c r="K721" s="64"/>
      <c r="L721" s="64"/>
    </row>
    <row r="722" spans="1:12" ht="15.75" customHeight="1">
      <c r="A722" s="64"/>
      <c r="B722" s="64"/>
      <c r="C722" s="64"/>
      <c r="D722" s="64"/>
      <c r="E722" s="64"/>
      <c r="F722" s="64"/>
      <c r="G722" s="64"/>
      <c r="H722" s="64"/>
      <c r="K722" s="64"/>
      <c r="L722" s="64"/>
    </row>
    <row r="723" spans="1:12" ht="15.75" customHeight="1">
      <c r="A723" s="64"/>
      <c r="B723" s="64"/>
      <c r="C723" s="64"/>
      <c r="D723" s="64"/>
      <c r="E723" s="64"/>
      <c r="F723" s="64"/>
      <c r="G723" s="64"/>
      <c r="H723" s="64"/>
      <c r="K723" s="64"/>
      <c r="L723" s="64"/>
    </row>
    <row r="724" spans="1:12" ht="15.75" customHeight="1">
      <c r="A724" s="64"/>
      <c r="B724" s="64"/>
      <c r="C724" s="64"/>
      <c r="D724" s="64"/>
      <c r="E724" s="64"/>
      <c r="F724" s="64"/>
      <c r="G724" s="64"/>
      <c r="H724" s="64"/>
      <c r="K724" s="64"/>
      <c r="L724" s="64"/>
    </row>
    <row r="725" spans="1:12" ht="15.75" customHeight="1">
      <c r="A725" s="64"/>
      <c r="B725" s="64"/>
      <c r="C725" s="64"/>
      <c r="D725" s="64"/>
      <c r="E725" s="64"/>
      <c r="F725" s="64"/>
      <c r="G725" s="64"/>
      <c r="H725" s="64"/>
      <c r="K725" s="64"/>
      <c r="L725" s="64"/>
    </row>
    <row r="726" spans="1:12" ht="15.75" customHeight="1">
      <c r="A726" s="64"/>
      <c r="B726" s="64"/>
      <c r="C726" s="64"/>
      <c r="D726" s="64"/>
      <c r="E726" s="64"/>
      <c r="F726" s="64"/>
      <c r="G726" s="64"/>
      <c r="H726" s="64"/>
      <c r="K726" s="64"/>
      <c r="L726" s="64"/>
    </row>
    <row r="727" spans="1:12" ht="15.75" customHeight="1">
      <c r="A727" s="64"/>
      <c r="B727" s="64"/>
      <c r="C727" s="64"/>
      <c r="D727" s="64"/>
      <c r="E727" s="64"/>
      <c r="F727" s="64"/>
      <c r="G727" s="64"/>
      <c r="H727" s="64"/>
      <c r="K727" s="64"/>
      <c r="L727" s="64"/>
    </row>
    <row r="728" spans="1:12" ht="15.75" customHeight="1">
      <c r="A728" s="64"/>
      <c r="B728" s="64"/>
      <c r="C728" s="64"/>
      <c r="D728" s="64"/>
      <c r="E728" s="64"/>
      <c r="F728" s="64"/>
      <c r="G728" s="64"/>
      <c r="H728" s="64"/>
      <c r="K728" s="64"/>
      <c r="L728" s="64"/>
    </row>
    <row r="729" spans="1:12" ht="15.75" customHeight="1">
      <c r="A729" s="64"/>
      <c r="B729" s="64"/>
      <c r="C729" s="64"/>
      <c r="D729" s="64"/>
      <c r="E729" s="64"/>
      <c r="F729" s="64"/>
      <c r="G729" s="64"/>
      <c r="H729" s="64"/>
      <c r="K729" s="64"/>
      <c r="L729" s="64"/>
    </row>
    <row r="730" spans="1:12" ht="15.75" customHeight="1">
      <c r="A730" s="64"/>
      <c r="B730" s="64"/>
      <c r="C730" s="64"/>
      <c r="D730" s="64"/>
      <c r="E730" s="64"/>
      <c r="F730" s="64"/>
      <c r="G730" s="64"/>
      <c r="H730" s="64"/>
      <c r="K730" s="64"/>
      <c r="L730" s="64"/>
    </row>
    <row r="731" spans="1:12" ht="15.75" customHeight="1">
      <c r="A731" s="64"/>
      <c r="B731" s="64"/>
      <c r="C731" s="64"/>
      <c r="D731" s="64"/>
      <c r="E731" s="64"/>
      <c r="F731" s="64"/>
      <c r="G731" s="64"/>
      <c r="H731" s="64"/>
      <c r="K731" s="64"/>
      <c r="L731" s="64"/>
    </row>
    <row r="732" spans="1:12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K732" s="64"/>
      <c r="L732" s="64"/>
    </row>
    <row r="733" spans="1:12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K733" s="64"/>
      <c r="L733" s="64"/>
    </row>
    <row r="734" spans="1:12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143"/>
      <c r="K734" s="64"/>
      <c r="L734" s="64"/>
    </row>
    <row r="735" spans="1:12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143"/>
      <c r="K735" s="64"/>
      <c r="L735" s="64"/>
    </row>
    <row r="736" spans="1:12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143"/>
      <c r="K736" s="64"/>
      <c r="L736" s="64"/>
    </row>
    <row r="737" spans="1:12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143"/>
      <c r="K737" s="64"/>
      <c r="L737" s="64"/>
    </row>
    <row r="738" spans="1:12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143"/>
      <c r="K738" s="64"/>
      <c r="L738" s="64"/>
    </row>
    <row r="739" spans="1:12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143"/>
      <c r="K739" s="64"/>
      <c r="L739" s="64"/>
    </row>
    <row r="740" spans="1:12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143"/>
      <c r="K740" s="64"/>
      <c r="L740" s="64"/>
    </row>
    <row r="741" spans="1:12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143"/>
      <c r="K741" s="64"/>
      <c r="L741" s="64"/>
    </row>
    <row r="742" spans="1:12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143"/>
      <c r="K742" s="64"/>
      <c r="L742" s="64"/>
    </row>
    <row r="743" spans="1:12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143"/>
      <c r="K743" s="64"/>
      <c r="L743" s="64"/>
    </row>
    <row r="744" spans="1:12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143"/>
      <c r="K744" s="64"/>
      <c r="L744" s="64"/>
    </row>
    <row r="745" spans="1:12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143"/>
      <c r="K745" s="64"/>
      <c r="L745" s="64"/>
    </row>
    <row r="746" spans="1:12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143"/>
      <c r="K746" s="64"/>
      <c r="L746" s="64"/>
    </row>
    <row r="747" spans="1:12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143"/>
      <c r="K747" s="64"/>
      <c r="L747" s="64"/>
    </row>
    <row r="748" spans="1:12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143"/>
      <c r="K748" s="64"/>
      <c r="L748" s="64"/>
    </row>
    <row r="749" spans="1:12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143"/>
      <c r="K749" s="64"/>
      <c r="L749" s="64"/>
    </row>
    <row r="750" spans="1:12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143"/>
      <c r="K750" s="64"/>
      <c r="L750" s="64"/>
    </row>
    <row r="751" spans="1:12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143"/>
      <c r="K751" s="64"/>
      <c r="L751" s="64"/>
    </row>
    <row r="752" spans="1:12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143"/>
      <c r="K752" s="64"/>
      <c r="L752" s="64"/>
    </row>
    <row r="753" spans="1:12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143"/>
      <c r="K753" s="64"/>
      <c r="L753" s="64"/>
    </row>
    <row r="754" spans="1:12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143"/>
      <c r="K754" s="64"/>
      <c r="L754" s="64"/>
    </row>
    <row r="755" spans="1:12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143"/>
      <c r="K755" s="64"/>
      <c r="L755" s="64"/>
    </row>
    <row r="756" spans="1:12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143"/>
      <c r="K756" s="64"/>
      <c r="L756" s="64"/>
    </row>
    <row r="757" spans="1:12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143"/>
      <c r="K757" s="64"/>
      <c r="L757" s="64"/>
    </row>
    <row r="758" spans="1:12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143"/>
      <c r="K758" s="64"/>
      <c r="L758" s="64"/>
    </row>
    <row r="759" spans="1:12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143"/>
      <c r="K759" s="64"/>
      <c r="L759" s="64"/>
    </row>
    <row r="760" spans="1:12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143"/>
      <c r="K760" s="64"/>
      <c r="L760" s="64"/>
    </row>
    <row r="761" spans="1:12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143"/>
      <c r="K761" s="64"/>
      <c r="L761" s="64"/>
    </row>
    <row r="762" spans="1:12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143"/>
      <c r="K762" s="64"/>
      <c r="L762" s="64"/>
    </row>
    <row r="763" spans="1:12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143"/>
      <c r="K763" s="64"/>
      <c r="L763" s="64"/>
    </row>
    <row r="764" spans="1:12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143"/>
      <c r="K764" s="64"/>
      <c r="L764" s="64"/>
    </row>
    <row r="765" spans="1:12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143"/>
      <c r="K765" s="64"/>
      <c r="L765" s="64"/>
    </row>
    <row r="766" spans="1:12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143"/>
      <c r="K766" s="64"/>
      <c r="L766" s="64"/>
    </row>
    <row r="767" spans="1:12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143"/>
      <c r="K767" s="64"/>
      <c r="L767" s="64"/>
    </row>
    <row r="768" spans="1:12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143"/>
      <c r="K768" s="64"/>
      <c r="L768" s="64"/>
    </row>
    <row r="769" spans="1:12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143"/>
      <c r="K769" s="64"/>
      <c r="L769" s="64"/>
    </row>
    <row r="770" spans="1:12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143"/>
      <c r="K770" s="64"/>
      <c r="L770" s="64"/>
    </row>
    <row r="771" spans="1:12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</row>
    <row r="772" spans="1:12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</row>
    <row r="773" spans="1:12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</row>
    <row r="774" spans="1:12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</row>
    <row r="775" spans="1:12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</row>
    <row r="776" spans="1:12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</row>
    <row r="777" spans="1:12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</row>
    <row r="778" spans="1:12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</row>
    <row r="779" spans="1:12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</row>
    <row r="780" spans="1:12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</row>
    <row r="781" spans="1:12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</row>
    <row r="782" spans="1:12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</row>
    <row r="783" spans="1:12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</row>
    <row r="784" spans="1:12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</row>
    <row r="785" spans="1:12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</row>
    <row r="786" spans="1:12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</row>
    <row r="787" spans="1:12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</row>
    <row r="788" spans="1:12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</row>
    <row r="789" spans="1:12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</row>
    <row r="790" spans="1:12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</row>
    <row r="791" spans="1:12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</row>
    <row r="792" spans="1:12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</row>
    <row r="793" spans="1:12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</row>
    <row r="794" spans="1:12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</row>
    <row r="795" spans="1:12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</row>
    <row r="796" spans="1:12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</row>
    <row r="797" spans="1:12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</row>
    <row r="798" spans="1:12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</row>
    <row r="799" spans="1:12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</row>
    <row r="800" spans="1:12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</row>
    <row r="801" spans="1:12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</row>
    <row r="802" spans="1:12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</row>
    <row r="803" spans="1:12" ht="12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</row>
    <row r="804" spans="1:12" ht="12.7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</row>
    <row r="805" spans="1:12" ht="12.7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</row>
    <row r="806" spans="1:12" ht="12.7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</row>
    <row r="807" spans="1:12" ht="12.7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</row>
    <row r="808" spans="1:12" ht="12.7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</row>
    <row r="809" spans="1:12" ht="12.7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</row>
    <row r="810" spans="1:12" ht="12.7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</row>
    <row r="811" spans="1:12" ht="12.7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</row>
    <row r="812" spans="1:12" ht="12.7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</row>
    <row r="813" spans="1:12" ht="12.7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</row>
    <row r="814" spans="1:12" ht="12.7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</row>
    <row r="815" spans="1:12" ht="12.7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</row>
    <row r="816" spans="1:12" ht="12.7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</row>
    <row r="817" spans="1:12" ht="12.7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</row>
    <row r="818" spans="1:12" ht="12.7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</row>
    <row r="819" spans="1:12" ht="12.7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</row>
    <row r="820" spans="1:12" ht="12.7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</row>
    <row r="821" spans="1:12" ht="12.7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</row>
    <row r="822" spans="1:12" ht="12.7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</row>
    <row r="823" spans="1:12" ht="12.7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</row>
    <row r="824" spans="1:12" ht="12.75">
      <c r="A824" s="64"/>
      <c r="B824" s="64"/>
      <c r="C824" s="64"/>
      <c r="D824" s="64"/>
      <c r="E824" s="64"/>
      <c r="F824" s="64"/>
      <c r="G824" s="64"/>
      <c r="H824" s="64"/>
      <c r="J824" s="64"/>
      <c r="K824" s="64"/>
      <c r="L824" s="64"/>
    </row>
    <row r="825" spans="1:12" ht="12.75">
      <c r="A825" s="64"/>
      <c r="B825" s="64"/>
      <c r="C825" s="64"/>
      <c r="D825" s="64"/>
      <c r="E825" s="64"/>
      <c r="F825" s="64"/>
      <c r="G825" s="64"/>
      <c r="H825" s="64"/>
      <c r="J825" s="64"/>
      <c r="K825" s="64"/>
      <c r="L825" s="64"/>
    </row>
    <row r="826" spans="1:12" ht="12.75">
      <c r="A826" s="64"/>
      <c r="B826" s="64"/>
      <c r="C826" s="64"/>
      <c r="D826" s="64"/>
      <c r="E826" s="64"/>
      <c r="F826" s="64"/>
      <c r="G826" s="64"/>
      <c r="H826" s="64"/>
      <c r="J826" s="64"/>
      <c r="K826" s="64"/>
      <c r="L826" s="64"/>
    </row>
    <row r="827" spans="1:12" ht="12.75">
      <c r="A827" s="64"/>
      <c r="B827" s="64"/>
      <c r="C827" s="64"/>
      <c r="D827" s="64"/>
      <c r="E827" s="64"/>
      <c r="F827" s="64"/>
      <c r="G827" s="64"/>
      <c r="H827" s="64"/>
      <c r="J827" s="64"/>
      <c r="K827" s="64"/>
      <c r="L827" s="64"/>
    </row>
    <row r="828" spans="1:12" ht="12.75">
      <c r="A828" s="64"/>
      <c r="B828" s="64"/>
      <c r="C828" s="64"/>
      <c r="D828" s="64"/>
      <c r="E828" s="64"/>
      <c r="F828" s="64"/>
      <c r="G828" s="64"/>
      <c r="H828" s="64"/>
      <c r="J828" s="64"/>
      <c r="L828" s="64"/>
    </row>
    <row r="829" spans="1:12" ht="12.75">
      <c r="A829" s="64"/>
      <c r="B829" s="64"/>
      <c r="C829" s="64"/>
      <c r="D829" s="64"/>
      <c r="E829" s="64"/>
      <c r="F829" s="64"/>
      <c r="G829" s="64"/>
      <c r="H829" s="64"/>
      <c r="J829" s="64"/>
      <c r="K829" s="64"/>
      <c r="L829" s="64"/>
    </row>
    <row r="830" spans="1:12" ht="12.75">
      <c r="A830" s="64"/>
      <c r="B830" s="64"/>
      <c r="C830" s="64"/>
      <c r="D830" s="64"/>
      <c r="E830" s="64"/>
      <c r="F830" s="64"/>
      <c r="G830" s="64"/>
      <c r="H830" s="64"/>
      <c r="J830" s="64"/>
      <c r="K830" s="64"/>
      <c r="L830" s="64"/>
    </row>
    <row r="831" spans="1:12" ht="12.75">
      <c r="A831" s="64"/>
      <c r="B831" s="64"/>
      <c r="C831" s="64"/>
      <c r="D831" s="64"/>
      <c r="E831" s="64"/>
      <c r="F831" s="64"/>
      <c r="G831" s="64"/>
      <c r="H831" s="64"/>
      <c r="J831" s="64"/>
      <c r="K831" s="64"/>
      <c r="L831" s="64"/>
    </row>
    <row r="832" spans="1:12" ht="12.75">
      <c r="A832" s="64"/>
      <c r="B832" s="64"/>
      <c r="C832" s="64"/>
      <c r="D832" s="64"/>
      <c r="E832" s="64"/>
      <c r="F832" s="64"/>
      <c r="G832" s="64"/>
      <c r="H832" s="64"/>
      <c r="J832" s="64"/>
      <c r="K832" s="64"/>
      <c r="L832" s="64"/>
    </row>
    <row r="833" spans="1:12" ht="12.75">
      <c r="A833" s="64"/>
      <c r="B833" s="64"/>
      <c r="C833" s="64"/>
      <c r="D833" s="64"/>
      <c r="E833" s="64"/>
      <c r="F833" s="64"/>
      <c r="G833" s="64"/>
      <c r="H833" s="64"/>
      <c r="J833" s="64"/>
      <c r="K833" s="64"/>
      <c r="L833" s="64"/>
    </row>
    <row r="834" spans="1:12" ht="12.75">
      <c r="A834" s="64"/>
      <c r="B834" s="64"/>
      <c r="C834" s="64"/>
      <c r="D834" s="64"/>
      <c r="E834" s="64"/>
      <c r="F834" s="64"/>
      <c r="G834" s="64"/>
      <c r="H834" s="64"/>
      <c r="J834" s="64"/>
      <c r="K834" s="64"/>
      <c r="L834" s="64"/>
    </row>
    <row r="835" spans="1:12" ht="12.75">
      <c r="A835" s="64"/>
      <c r="B835" s="64"/>
      <c r="C835" s="64"/>
      <c r="D835" s="64"/>
      <c r="E835" s="64"/>
      <c r="F835" s="64"/>
      <c r="G835" s="64"/>
      <c r="H835" s="64"/>
      <c r="J835" s="64"/>
      <c r="K835" s="64"/>
      <c r="L835" s="64"/>
    </row>
    <row r="836" spans="1:12" ht="12.75">
      <c r="A836" s="64"/>
      <c r="B836" s="64"/>
      <c r="C836" s="64"/>
      <c r="D836" s="64"/>
      <c r="E836" s="64"/>
      <c r="F836" s="64"/>
      <c r="G836" s="64"/>
      <c r="H836" s="64"/>
      <c r="J836" s="64"/>
      <c r="K836" s="64"/>
      <c r="L836" s="64"/>
    </row>
    <row r="837" spans="1:12" ht="12.75">
      <c r="A837" s="64"/>
      <c r="B837" s="64"/>
      <c r="C837" s="64"/>
      <c r="D837" s="64"/>
      <c r="E837" s="64"/>
      <c r="F837" s="64"/>
      <c r="G837" s="64"/>
      <c r="H837" s="64"/>
      <c r="J837" s="64"/>
      <c r="K837" s="64"/>
      <c r="L837" s="64"/>
    </row>
    <row r="838" spans="1:12" ht="12.75">
      <c r="A838" s="64"/>
      <c r="B838" s="64"/>
      <c r="C838" s="64"/>
      <c r="D838" s="64"/>
      <c r="E838" s="64"/>
      <c r="F838" s="64"/>
      <c r="G838" s="64"/>
      <c r="H838" s="64"/>
      <c r="J838" s="64"/>
      <c r="K838" s="64"/>
      <c r="L838" s="64"/>
    </row>
    <row r="839" spans="1:12" ht="12.75">
      <c r="A839" s="64"/>
      <c r="B839" s="64"/>
      <c r="C839" s="64"/>
      <c r="D839" s="64"/>
      <c r="E839" s="64"/>
      <c r="F839" s="64"/>
      <c r="G839" s="64"/>
      <c r="H839" s="64"/>
      <c r="J839" s="64"/>
      <c r="K839" s="64"/>
      <c r="L839" s="64"/>
    </row>
    <row r="840" spans="1:12" ht="12.75">
      <c r="A840" s="64"/>
      <c r="B840" s="64"/>
      <c r="C840" s="64"/>
      <c r="D840" s="64"/>
      <c r="E840" s="64"/>
      <c r="F840" s="64"/>
      <c r="G840" s="64"/>
      <c r="H840" s="64"/>
      <c r="J840" s="64"/>
      <c r="K840" s="64"/>
      <c r="L840" s="64"/>
    </row>
    <row r="841" spans="1:12" ht="12.75">
      <c r="A841" s="64"/>
      <c r="B841" s="64"/>
      <c r="C841" s="64"/>
      <c r="D841" s="64"/>
      <c r="E841" s="64"/>
      <c r="F841" s="64"/>
      <c r="G841" s="64"/>
      <c r="H841" s="64"/>
      <c r="J841" s="64"/>
      <c r="K841" s="64"/>
      <c r="L841" s="64"/>
    </row>
    <row r="842" spans="1:12" ht="12.75">
      <c r="A842" s="64"/>
      <c r="B842" s="64"/>
      <c r="C842" s="64"/>
      <c r="D842" s="64"/>
      <c r="E842" s="64"/>
      <c r="F842" s="64"/>
      <c r="G842" s="64"/>
      <c r="H842" s="64"/>
      <c r="J842" s="64"/>
      <c r="K842" s="64"/>
      <c r="L842" s="64"/>
    </row>
    <row r="843" spans="1:12" ht="12.75">
      <c r="A843" s="64"/>
      <c r="B843" s="64"/>
      <c r="C843" s="64"/>
      <c r="D843" s="64"/>
      <c r="E843" s="64"/>
      <c r="F843" s="64"/>
      <c r="G843" s="64"/>
      <c r="H843" s="64"/>
      <c r="J843" s="64"/>
      <c r="K843" s="64"/>
      <c r="L843" s="64"/>
    </row>
    <row r="844" spans="1:12" ht="12.75">
      <c r="A844" s="64"/>
      <c r="B844" s="64"/>
      <c r="C844" s="64"/>
      <c r="D844" s="64"/>
      <c r="E844" s="64"/>
      <c r="F844" s="64"/>
      <c r="G844" s="64"/>
      <c r="H844" s="64"/>
      <c r="K844" s="64"/>
      <c r="L844" s="64"/>
    </row>
    <row r="845" spans="1:12" ht="12.75">
      <c r="A845" s="64"/>
      <c r="B845" s="64"/>
      <c r="C845" s="64"/>
      <c r="D845" s="64"/>
      <c r="E845" s="64"/>
      <c r="F845" s="64"/>
      <c r="G845" s="64"/>
      <c r="H845" s="64"/>
      <c r="K845" s="64"/>
      <c r="L845" s="64"/>
    </row>
    <row r="846" spans="1:12" ht="12.75">
      <c r="A846" s="64"/>
      <c r="B846" s="64"/>
      <c r="C846" s="64"/>
      <c r="D846" s="64"/>
      <c r="E846" s="64"/>
      <c r="F846" s="64"/>
      <c r="G846" s="64"/>
      <c r="H846" s="64"/>
      <c r="K846" s="64"/>
      <c r="L846" s="64"/>
    </row>
    <row r="847" spans="1:12" ht="12.75">
      <c r="A847" s="64"/>
      <c r="B847" s="64"/>
      <c r="C847" s="64"/>
      <c r="D847" s="64"/>
      <c r="E847" s="64"/>
      <c r="F847" s="64"/>
      <c r="G847" s="64"/>
      <c r="H847" s="64"/>
      <c r="K847" s="64"/>
      <c r="L847" s="64"/>
    </row>
    <row r="848" spans="1:12" ht="12.75">
      <c r="A848" s="64"/>
      <c r="B848" s="64"/>
      <c r="C848" s="64"/>
      <c r="D848" s="64"/>
      <c r="E848" s="64"/>
      <c r="F848" s="64"/>
      <c r="G848" s="64"/>
      <c r="H848" s="64"/>
      <c r="K848" s="64"/>
      <c r="L848" s="64"/>
    </row>
    <row r="849" spans="1:12" ht="12.75">
      <c r="A849" s="64"/>
      <c r="B849" s="64"/>
      <c r="C849" s="64"/>
      <c r="D849" s="64"/>
      <c r="E849" s="64"/>
      <c r="F849" s="64"/>
      <c r="G849" s="64"/>
      <c r="H849" s="64"/>
      <c r="K849" s="64"/>
      <c r="L849" s="64"/>
    </row>
    <row r="850" spans="1:12" ht="12.75">
      <c r="A850" s="64"/>
      <c r="B850" s="64"/>
      <c r="C850" s="64"/>
      <c r="D850" s="64"/>
      <c r="E850" s="64"/>
      <c r="F850" s="64"/>
      <c r="G850" s="64"/>
      <c r="H850" s="64"/>
      <c r="K850" s="64"/>
      <c r="L850" s="64"/>
    </row>
    <row r="851" spans="1:12" ht="12.75">
      <c r="A851" s="64"/>
      <c r="B851" s="64"/>
      <c r="C851" s="64"/>
      <c r="D851" s="64"/>
      <c r="E851" s="64"/>
      <c r="F851" s="64"/>
      <c r="G851" s="64"/>
      <c r="H851" s="64"/>
      <c r="K851" s="64"/>
      <c r="L851" s="64"/>
    </row>
    <row r="852" spans="1:12" ht="12.75">
      <c r="A852" s="64"/>
      <c r="B852" s="64"/>
      <c r="C852" s="64"/>
      <c r="D852" s="64"/>
      <c r="E852" s="64"/>
      <c r="F852" s="64"/>
      <c r="G852" s="64"/>
      <c r="H852" s="64"/>
      <c r="K852" s="64"/>
      <c r="L852" s="64"/>
    </row>
    <row r="853" spans="1:12" ht="12.75">
      <c r="A853" s="64"/>
      <c r="B853" s="64"/>
      <c r="C853" s="64"/>
      <c r="D853" s="64"/>
      <c r="E853" s="64"/>
      <c r="F853" s="64"/>
      <c r="G853" s="64"/>
      <c r="H853" s="64"/>
      <c r="K853" s="64"/>
      <c r="L853" s="64"/>
    </row>
    <row r="854" spans="1:12" ht="12.75">
      <c r="A854" s="64"/>
      <c r="B854" s="64"/>
      <c r="C854" s="64"/>
      <c r="D854" s="64"/>
      <c r="E854" s="64"/>
      <c r="F854" s="64"/>
      <c r="G854" s="64"/>
      <c r="H854" s="64"/>
      <c r="K854" s="64"/>
      <c r="L854" s="64"/>
    </row>
    <row r="855" spans="1:12" ht="12.75">
      <c r="A855" s="64"/>
      <c r="B855" s="64"/>
      <c r="C855" s="64"/>
      <c r="D855" s="64"/>
      <c r="E855" s="64"/>
      <c r="F855" s="64"/>
      <c r="G855" s="64"/>
      <c r="H855" s="64"/>
      <c r="K855" s="64"/>
      <c r="L855" s="64"/>
    </row>
    <row r="856" spans="1:12" ht="12.75">
      <c r="A856" s="64"/>
      <c r="B856" s="64"/>
      <c r="C856" s="64"/>
      <c r="D856" s="64"/>
      <c r="E856" s="64"/>
      <c r="F856" s="64"/>
      <c r="G856" s="64"/>
      <c r="H856" s="64"/>
      <c r="K856" s="64"/>
      <c r="L856" s="64"/>
    </row>
    <row r="857" spans="1:12" ht="12.75">
      <c r="A857" s="64"/>
      <c r="B857" s="64"/>
      <c r="C857" s="64"/>
      <c r="D857" s="64"/>
      <c r="E857" s="64"/>
      <c r="F857" s="64"/>
      <c r="G857" s="64"/>
      <c r="H857" s="64"/>
      <c r="K857" s="64"/>
      <c r="L857" s="64"/>
    </row>
    <row r="858" spans="1:12" ht="12.75">
      <c r="A858" s="64"/>
      <c r="B858" s="64"/>
      <c r="C858" s="64"/>
      <c r="D858" s="64"/>
      <c r="E858" s="64"/>
      <c r="F858" s="64"/>
      <c r="G858" s="64"/>
      <c r="H858" s="64"/>
      <c r="K858" s="64"/>
      <c r="L858" s="64"/>
    </row>
    <row r="859" spans="1:12" ht="12.75">
      <c r="A859" s="64"/>
      <c r="B859" s="64"/>
      <c r="C859" s="64"/>
      <c r="D859" s="64"/>
      <c r="E859" s="64"/>
      <c r="F859" s="64"/>
      <c r="G859" s="64"/>
      <c r="H859" s="64"/>
      <c r="K859" s="64"/>
      <c r="L859" s="64"/>
    </row>
    <row r="860" spans="1:12" ht="12.75">
      <c r="A860" s="64"/>
      <c r="B860" s="64"/>
      <c r="C860" s="64"/>
      <c r="D860" s="64"/>
      <c r="E860" s="64"/>
      <c r="F860" s="64"/>
      <c r="G860" s="64"/>
      <c r="H860" s="64"/>
      <c r="K860" s="64"/>
      <c r="L860" s="64"/>
    </row>
    <row r="861" spans="1:12" ht="12.75">
      <c r="A861" s="64"/>
      <c r="B861" s="64"/>
      <c r="C861" s="64"/>
      <c r="D861" s="64"/>
      <c r="E861" s="64"/>
      <c r="F861" s="64"/>
      <c r="G861" s="64"/>
      <c r="H861" s="64"/>
      <c r="K861" s="64"/>
      <c r="L861" s="64"/>
    </row>
    <row r="862" spans="1:12" ht="12.75">
      <c r="A862" s="64"/>
      <c r="B862" s="64"/>
      <c r="C862" s="64"/>
      <c r="D862" s="64"/>
      <c r="E862" s="64"/>
      <c r="F862" s="64"/>
      <c r="G862" s="64"/>
      <c r="H862" s="64"/>
      <c r="K862" s="64"/>
      <c r="L862" s="64"/>
    </row>
    <row r="863" spans="1:12" ht="12.75">
      <c r="A863" s="64"/>
      <c r="B863" s="64"/>
      <c r="C863" s="64"/>
      <c r="D863" s="64"/>
      <c r="E863" s="64"/>
      <c r="F863" s="64"/>
      <c r="G863" s="64"/>
      <c r="H863" s="64"/>
      <c r="K863" s="64"/>
      <c r="L863" s="64"/>
    </row>
    <row r="864" spans="1:12" ht="12.75">
      <c r="A864" s="64"/>
      <c r="B864" s="64"/>
      <c r="C864" s="64"/>
      <c r="D864" s="64"/>
      <c r="E864" s="64"/>
      <c r="F864" s="64"/>
      <c r="G864" s="64"/>
      <c r="H864" s="64"/>
      <c r="K864" s="64"/>
      <c r="L864" s="64"/>
    </row>
    <row r="865" spans="1:12" ht="12.75">
      <c r="A865" s="64"/>
      <c r="B865" s="64"/>
      <c r="C865" s="64"/>
      <c r="D865" s="64"/>
      <c r="E865" s="64"/>
      <c r="F865" s="64"/>
      <c r="G865" s="64"/>
      <c r="H865" s="64"/>
      <c r="K865" s="64"/>
      <c r="L865" s="64"/>
    </row>
    <row r="866" spans="1:12" ht="12.75">
      <c r="A866" s="64"/>
      <c r="B866" s="64"/>
      <c r="C866" s="64"/>
      <c r="D866" s="64"/>
      <c r="E866" s="64"/>
      <c r="F866" s="64"/>
      <c r="G866" s="64"/>
      <c r="H866" s="64"/>
      <c r="K866" s="64"/>
      <c r="L866" s="64"/>
    </row>
    <row r="867" spans="1:12" ht="12.75">
      <c r="A867" s="64"/>
      <c r="B867" s="64"/>
      <c r="C867" s="64"/>
      <c r="D867" s="64"/>
      <c r="E867" s="64"/>
      <c r="F867" s="64"/>
      <c r="G867" s="64"/>
      <c r="H867" s="64"/>
      <c r="K867" s="64"/>
      <c r="L867" s="64"/>
    </row>
    <row r="868" spans="1:12" ht="12.75">
      <c r="A868" s="64"/>
      <c r="B868" s="64"/>
      <c r="C868" s="64"/>
      <c r="D868" s="64"/>
      <c r="E868" s="64"/>
      <c r="F868" s="64"/>
      <c r="G868" s="64"/>
      <c r="H868" s="64"/>
      <c r="K868" s="64"/>
      <c r="L868" s="64"/>
    </row>
    <row r="869" spans="1:12" ht="12.75">
      <c r="A869" s="64"/>
      <c r="B869" s="64"/>
      <c r="C869" s="64"/>
      <c r="D869" s="64"/>
      <c r="E869" s="64"/>
      <c r="F869" s="64"/>
      <c r="G869" s="64"/>
      <c r="H869" s="64"/>
      <c r="K869" s="64"/>
      <c r="L869" s="64"/>
    </row>
    <row r="870" spans="1:12" ht="12.75">
      <c r="A870" s="64"/>
      <c r="B870" s="64"/>
      <c r="C870" s="64"/>
      <c r="D870" s="64"/>
      <c r="E870" s="64"/>
      <c r="F870" s="64"/>
      <c r="G870" s="64"/>
      <c r="H870" s="64"/>
      <c r="K870" s="64"/>
      <c r="L870" s="64"/>
    </row>
    <row r="871" spans="1:12" ht="12.75">
      <c r="A871" s="64"/>
      <c r="B871" s="64"/>
      <c r="C871" s="64"/>
      <c r="D871" s="64"/>
      <c r="E871" s="64"/>
      <c r="F871" s="64"/>
      <c r="G871" s="64"/>
      <c r="H871" s="64"/>
      <c r="K871" s="64"/>
      <c r="L871" s="64"/>
    </row>
    <row r="872" spans="1:12" ht="12.75">
      <c r="A872" s="64"/>
      <c r="B872" s="64"/>
      <c r="C872" s="64"/>
      <c r="D872" s="64"/>
      <c r="E872" s="64"/>
      <c r="F872" s="64"/>
      <c r="G872" s="64"/>
      <c r="H872" s="64"/>
      <c r="K872" s="64"/>
      <c r="L872" s="64"/>
    </row>
    <row r="873" spans="1:12" ht="12.75">
      <c r="A873" s="64"/>
      <c r="B873" s="64"/>
      <c r="C873" s="64"/>
      <c r="D873" s="64"/>
      <c r="E873" s="64"/>
      <c r="F873" s="64"/>
      <c r="G873" s="64"/>
      <c r="H873" s="64"/>
      <c r="K873" s="64"/>
      <c r="L873" s="64"/>
    </row>
    <row r="874" spans="1:12" ht="12.75">
      <c r="A874" s="64"/>
      <c r="B874" s="64"/>
      <c r="C874" s="64"/>
      <c r="D874" s="64"/>
      <c r="E874" s="64"/>
      <c r="F874" s="64"/>
      <c r="G874" s="64"/>
      <c r="H874" s="64"/>
      <c r="K874" s="64"/>
      <c r="L874" s="64"/>
    </row>
    <row r="875" spans="1:12" ht="12.75">
      <c r="A875" s="64"/>
      <c r="B875" s="64"/>
      <c r="C875" s="64"/>
      <c r="D875" s="64"/>
      <c r="E875" s="64"/>
      <c r="F875" s="64"/>
      <c r="G875" s="64"/>
      <c r="H875" s="64"/>
      <c r="K875" s="64"/>
      <c r="L875" s="64"/>
    </row>
    <row r="876" spans="1:12" ht="12.75">
      <c r="A876" s="64"/>
      <c r="B876" s="64"/>
      <c r="C876" s="64"/>
      <c r="D876" s="64"/>
      <c r="E876" s="64"/>
      <c r="F876" s="64"/>
      <c r="G876" s="64"/>
      <c r="H876" s="64"/>
      <c r="K876" s="64"/>
      <c r="L876" s="64"/>
    </row>
    <row r="877" spans="1:12" ht="12.75">
      <c r="A877" s="64"/>
      <c r="B877" s="64"/>
      <c r="C877" s="64"/>
      <c r="D877" s="64"/>
      <c r="E877" s="64"/>
      <c r="F877" s="64"/>
      <c r="G877" s="64"/>
      <c r="H877" s="64"/>
      <c r="K877" s="64"/>
      <c r="L877" s="64"/>
    </row>
    <row r="878" spans="1:12" ht="12.75">
      <c r="A878" s="64"/>
      <c r="B878" s="64"/>
      <c r="C878" s="64"/>
      <c r="D878" s="64"/>
      <c r="E878" s="64"/>
      <c r="F878" s="64"/>
      <c r="G878" s="64"/>
      <c r="H878" s="64"/>
      <c r="K878" s="64"/>
      <c r="L878" s="64"/>
    </row>
    <row r="879" spans="1:12" ht="12.75">
      <c r="A879" s="64"/>
      <c r="B879" s="64"/>
      <c r="C879" s="64"/>
      <c r="D879" s="64"/>
      <c r="E879" s="64"/>
      <c r="F879" s="64"/>
      <c r="G879" s="64"/>
      <c r="H879" s="64"/>
      <c r="K879" s="64"/>
      <c r="L879" s="64"/>
    </row>
    <row r="880" spans="1:12" ht="12.75">
      <c r="A880" s="64"/>
      <c r="B880" s="64"/>
      <c r="C880" s="64"/>
      <c r="D880" s="64"/>
      <c r="E880" s="64"/>
      <c r="F880" s="64"/>
      <c r="G880" s="64"/>
      <c r="H880" s="64"/>
      <c r="K880" s="64"/>
      <c r="L880" s="64"/>
    </row>
    <row r="881" spans="1:12" ht="12.75">
      <c r="A881" s="64"/>
      <c r="B881" s="64"/>
      <c r="C881" s="64"/>
      <c r="D881" s="64"/>
      <c r="E881" s="64"/>
      <c r="F881" s="64"/>
      <c r="G881" s="64"/>
      <c r="H881" s="64"/>
      <c r="K881" s="64"/>
      <c r="L881" s="64"/>
    </row>
    <row r="882" spans="1:12" ht="12.75">
      <c r="A882" s="64"/>
      <c r="B882" s="64"/>
      <c r="C882" s="64"/>
      <c r="D882" s="64"/>
      <c r="E882" s="64"/>
      <c r="F882" s="64"/>
      <c r="G882" s="64"/>
      <c r="H882" s="64"/>
      <c r="K882" s="64"/>
      <c r="L882" s="64"/>
    </row>
    <row r="883" spans="1:12" ht="12.75">
      <c r="A883" s="64"/>
      <c r="B883" s="64"/>
      <c r="C883" s="64"/>
      <c r="D883" s="64"/>
      <c r="E883" s="64"/>
      <c r="F883" s="64"/>
      <c r="G883" s="64"/>
      <c r="H883" s="64"/>
      <c r="K883" s="64"/>
      <c r="L883" s="64"/>
    </row>
    <row r="884" spans="1:12" ht="12.75">
      <c r="A884" s="64"/>
      <c r="B884" s="64"/>
      <c r="C884" s="64"/>
      <c r="D884" s="64"/>
      <c r="E884" s="64"/>
      <c r="F884" s="64"/>
      <c r="G884" s="64"/>
      <c r="H884" s="64"/>
      <c r="K884" s="64"/>
      <c r="L884" s="64"/>
    </row>
    <row r="885" spans="1:12" ht="12.75">
      <c r="A885" s="64"/>
      <c r="B885" s="64"/>
      <c r="C885" s="64"/>
      <c r="D885" s="64"/>
      <c r="E885" s="64"/>
      <c r="F885" s="64"/>
      <c r="G885" s="64"/>
      <c r="H885" s="64"/>
      <c r="K885" s="64"/>
      <c r="L885" s="64"/>
    </row>
    <row r="886" spans="1:12" ht="12.75">
      <c r="A886" s="64"/>
      <c r="B886" s="64"/>
      <c r="C886" s="64"/>
      <c r="D886" s="64"/>
      <c r="E886" s="64"/>
      <c r="F886" s="64"/>
      <c r="G886" s="64"/>
      <c r="H886" s="64"/>
      <c r="K886" s="64"/>
      <c r="L886" s="64"/>
    </row>
    <row r="887" spans="1:12" ht="12.75">
      <c r="A887" s="64"/>
      <c r="B887" s="64"/>
      <c r="C887" s="64"/>
      <c r="D887" s="64"/>
      <c r="E887" s="64"/>
      <c r="F887" s="64"/>
      <c r="G887" s="64"/>
      <c r="H887" s="64"/>
      <c r="K887" s="64"/>
      <c r="L887" s="64"/>
    </row>
    <row r="888" spans="1:12" ht="12.75">
      <c r="A888" s="64"/>
      <c r="B888" s="64"/>
      <c r="C888" s="64"/>
      <c r="D888" s="64"/>
      <c r="E888" s="64"/>
      <c r="F888" s="64"/>
      <c r="G888" s="64"/>
      <c r="H888" s="64"/>
      <c r="K888" s="64"/>
      <c r="L888" s="64"/>
    </row>
    <row r="889" spans="1:12" ht="12.75">
      <c r="A889" s="64"/>
      <c r="B889" s="64"/>
      <c r="C889" s="64"/>
      <c r="D889" s="64"/>
      <c r="E889" s="64"/>
      <c r="F889" s="64"/>
      <c r="G889" s="64"/>
      <c r="H889" s="64"/>
      <c r="K889" s="64"/>
      <c r="L889" s="64"/>
    </row>
    <row r="890" spans="1:12" ht="12.75">
      <c r="A890" s="64"/>
      <c r="B890" s="64"/>
      <c r="C890" s="64"/>
      <c r="D890" s="64"/>
      <c r="E890" s="64"/>
      <c r="F890" s="64"/>
      <c r="G890" s="64"/>
      <c r="H890" s="64"/>
      <c r="K890" s="64"/>
      <c r="L890" s="64"/>
    </row>
    <row r="891" spans="1:12" ht="12.75">
      <c r="A891" s="64"/>
      <c r="B891" s="64"/>
      <c r="C891" s="64"/>
      <c r="D891" s="64"/>
      <c r="E891" s="64"/>
      <c r="F891" s="64"/>
      <c r="G891" s="64"/>
      <c r="H891" s="64"/>
      <c r="K891" s="64"/>
      <c r="L891" s="64"/>
    </row>
    <row r="892" spans="1:12" ht="12.75">
      <c r="A892" s="64"/>
      <c r="B892" s="64"/>
      <c r="C892" s="64"/>
      <c r="D892" s="64"/>
      <c r="E892" s="64"/>
      <c r="F892" s="64"/>
      <c r="G892" s="64"/>
      <c r="H892" s="64"/>
      <c r="K892" s="64"/>
      <c r="L892" s="64"/>
    </row>
    <row r="893" spans="1:12" ht="12.75">
      <c r="A893" s="64"/>
      <c r="B893" s="64"/>
      <c r="C893" s="64"/>
      <c r="D893" s="64"/>
      <c r="E893" s="64"/>
      <c r="F893" s="64"/>
      <c r="G893" s="64"/>
      <c r="H893" s="64"/>
      <c r="K893" s="64"/>
      <c r="L893" s="64"/>
    </row>
    <row r="894" spans="1:12" ht="12.75">
      <c r="A894" s="64"/>
      <c r="B894" s="64"/>
      <c r="C894" s="64"/>
      <c r="D894" s="64"/>
      <c r="E894" s="64"/>
      <c r="F894" s="64"/>
      <c r="G894" s="64"/>
      <c r="H894" s="64"/>
      <c r="K894" s="64"/>
      <c r="L894" s="64"/>
    </row>
    <row r="895" spans="1:12" ht="12.75">
      <c r="A895" s="64"/>
      <c r="B895" s="64"/>
      <c r="C895" s="64"/>
      <c r="D895" s="64"/>
      <c r="E895" s="64"/>
      <c r="F895" s="64"/>
      <c r="G895" s="64"/>
      <c r="H895" s="64"/>
      <c r="K895" s="64"/>
      <c r="L895" s="64"/>
    </row>
    <row r="896" spans="1:12" ht="12.75">
      <c r="A896" s="64"/>
      <c r="B896" s="64"/>
      <c r="C896" s="64"/>
      <c r="D896" s="64"/>
      <c r="E896" s="64"/>
      <c r="F896" s="64"/>
      <c r="G896" s="64"/>
      <c r="H896" s="64"/>
      <c r="K896" s="64"/>
      <c r="L896" s="64"/>
    </row>
    <row r="897" spans="1:12" ht="12.75">
      <c r="A897" s="64"/>
      <c r="B897" s="64"/>
      <c r="C897" s="64"/>
      <c r="D897" s="64"/>
      <c r="E897" s="64"/>
      <c r="F897" s="64"/>
      <c r="G897" s="64"/>
      <c r="H897" s="64"/>
      <c r="K897" s="64"/>
      <c r="L897" s="64"/>
    </row>
    <row r="898" spans="1:12" ht="12.75">
      <c r="A898" s="64"/>
      <c r="B898" s="64"/>
      <c r="C898" s="64"/>
      <c r="D898" s="64"/>
      <c r="E898" s="64"/>
      <c r="F898" s="64"/>
      <c r="G898" s="64"/>
      <c r="H898" s="64"/>
      <c r="K898" s="64"/>
      <c r="L898" s="64"/>
    </row>
    <row r="899" spans="1:12" ht="12.75">
      <c r="A899" s="64"/>
      <c r="B899" s="64"/>
      <c r="C899" s="64"/>
      <c r="D899" s="64"/>
      <c r="E899" s="64"/>
      <c r="F899" s="64"/>
      <c r="G899" s="64"/>
      <c r="H899" s="64"/>
      <c r="K899" s="64"/>
      <c r="L899" s="64"/>
    </row>
    <row r="900" spans="1:12" ht="12.75">
      <c r="A900" s="64"/>
      <c r="B900" s="64"/>
      <c r="C900" s="64"/>
      <c r="D900" s="64"/>
      <c r="E900" s="64"/>
      <c r="F900" s="64"/>
      <c r="G900" s="64"/>
      <c r="H900" s="64"/>
      <c r="K900" s="64"/>
      <c r="L900" s="64"/>
    </row>
    <row r="901" spans="1:12" ht="12.75">
      <c r="A901" s="64"/>
      <c r="B901" s="64"/>
      <c r="C901" s="64"/>
      <c r="D901" s="64"/>
      <c r="E901" s="64"/>
      <c r="F901" s="64"/>
      <c r="G901" s="64"/>
      <c r="H901" s="64"/>
      <c r="K901" s="64"/>
      <c r="L901" s="64"/>
    </row>
    <row r="902" spans="1:12" ht="12.75">
      <c r="A902" s="64"/>
      <c r="B902" s="64"/>
      <c r="C902" s="64"/>
      <c r="D902" s="64"/>
      <c r="E902" s="64"/>
      <c r="F902" s="64"/>
      <c r="G902" s="64"/>
      <c r="H902" s="64"/>
      <c r="K902" s="64"/>
      <c r="L902" s="64"/>
    </row>
    <row r="903" spans="1:12" ht="12.75">
      <c r="A903" s="64"/>
      <c r="B903" s="64"/>
      <c r="C903" s="64"/>
      <c r="D903" s="64"/>
      <c r="E903" s="64"/>
      <c r="F903" s="64"/>
      <c r="G903" s="64"/>
      <c r="H903" s="64"/>
      <c r="K903" s="64"/>
      <c r="L903" s="64"/>
    </row>
    <row r="904" spans="1:12" ht="12.75">
      <c r="A904" s="64"/>
      <c r="B904" s="64"/>
      <c r="C904" s="64"/>
      <c r="D904" s="64"/>
      <c r="E904" s="64"/>
      <c r="F904" s="64"/>
      <c r="G904" s="64"/>
      <c r="H904" s="64"/>
      <c r="K904" s="64"/>
      <c r="L904" s="64"/>
    </row>
    <row r="905" spans="1:12" ht="12.75">
      <c r="A905" s="64"/>
      <c r="B905" s="64"/>
      <c r="C905" s="64"/>
      <c r="D905" s="64"/>
      <c r="E905" s="64"/>
      <c r="F905" s="64"/>
      <c r="G905" s="64"/>
      <c r="H905" s="64"/>
      <c r="K905" s="64"/>
      <c r="L905" s="64"/>
    </row>
    <row r="906" spans="1:12" ht="12.75">
      <c r="A906" s="64"/>
      <c r="B906" s="64"/>
      <c r="C906" s="64"/>
      <c r="D906" s="64"/>
      <c r="E906" s="64"/>
      <c r="F906" s="64"/>
      <c r="G906" s="64"/>
      <c r="H906" s="64"/>
      <c r="K906" s="64"/>
      <c r="L906" s="64"/>
    </row>
    <row r="907" spans="1:12" ht="12.75">
      <c r="A907" s="64"/>
      <c r="B907" s="64"/>
      <c r="C907" s="64"/>
      <c r="D907" s="64"/>
      <c r="E907" s="64"/>
      <c r="F907" s="64"/>
      <c r="G907" s="64"/>
      <c r="H907" s="64"/>
      <c r="K907" s="64"/>
      <c r="L907" s="64"/>
    </row>
    <row r="908" spans="1:12" ht="12.75">
      <c r="A908" s="64"/>
      <c r="B908" s="64"/>
      <c r="C908" s="64"/>
      <c r="D908" s="64"/>
      <c r="E908" s="64"/>
      <c r="F908" s="64"/>
      <c r="G908" s="64"/>
      <c r="H908" s="64"/>
      <c r="K908" s="64"/>
      <c r="L908" s="64"/>
    </row>
    <row r="909" spans="1:12" ht="12.75">
      <c r="A909" s="64"/>
      <c r="B909" s="64"/>
      <c r="C909" s="64"/>
      <c r="D909" s="64"/>
      <c r="E909" s="64"/>
      <c r="F909" s="64"/>
      <c r="G909" s="64"/>
      <c r="H909" s="64"/>
      <c r="K909" s="64"/>
      <c r="L909" s="64"/>
    </row>
    <row r="910" spans="1:12" ht="12.75">
      <c r="A910" s="64"/>
      <c r="B910" s="64"/>
      <c r="C910" s="64"/>
      <c r="D910" s="64"/>
      <c r="E910" s="64"/>
      <c r="F910" s="64"/>
      <c r="G910" s="64"/>
      <c r="H910" s="64"/>
      <c r="K910" s="64"/>
      <c r="L910" s="64"/>
    </row>
    <row r="911" spans="1:12" ht="12.75">
      <c r="A911" s="64"/>
      <c r="B911" s="64"/>
      <c r="C911" s="64"/>
      <c r="D911" s="64"/>
      <c r="E911" s="64"/>
      <c r="F911" s="64"/>
      <c r="G911" s="64"/>
      <c r="H911" s="64"/>
      <c r="K911" s="64"/>
      <c r="L911" s="64"/>
    </row>
    <row r="912" spans="1:12" ht="12.75">
      <c r="A912" s="64"/>
      <c r="B912" s="64"/>
      <c r="C912" s="64"/>
      <c r="D912" s="64"/>
      <c r="E912" s="64"/>
      <c r="F912" s="64"/>
      <c r="G912" s="64"/>
      <c r="H912" s="64"/>
      <c r="K912" s="64"/>
      <c r="L912" s="64"/>
    </row>
    <row r="913" spans="1:12" ht="12.75">
      <c r="A913" s="64"/>
      <c r="B913" s="64"/>
      <c r="C913" s="64"/>
      <c r="D913" s="64"/>
      <c r="E913" s="64"/>
      <c r="F913" s="64"/>
      <c r="G913" s="64"/>
      <c r="H913" s="64"/>
      <c r="K913" s="64"/>
      <c r="L913" s="64"/>
    </row>
    <row r="914" spans="1:12" ht="12.75">
      <c r="A914" s="64"/>
      <c r="B914" s="64"/>
      <c r="C914" s="64"/>
      <c r="D914" s="64"/>
      <c r="E914" s="64"/>
      <c r="F914" s="64"/>
      <c r="G914" s="64"/>
      <c r="H914" s="64"/>
      <c r="K914" s="64"/>
      <c r="L914" s="64"/>
    </row>
    <row r="915" spans="1:12" ht="12.75">
      <c r="A915" s="64"/>
      <c r="B915" s="64"/>
      <c r="C915" s="64"/>
      <c r="D915" s="64"/>
      <c r="E915" s="64"/>
      <c r="F915" s="64"/>
      <c r="G915" s="64"/>
      <c r="H915" s="64"/>
      <c r="K915" s="64"/>
      <c r="L915" s="64"/>
    </row>
    <row r="916" spans="1:12" ht="12.75">
      <c r="A916" s="64"/>
      <c r="B916" s="64"/>
      <c r="C916" s="64"/>
      <c r="D916" s="64"/>
      <c r="E916" s="64"/>
      <c r="F916" s="64"/>
      <c r="G916" s="64"/>
      <c r="H916" s="64"/>
      <c r="K916" s="64"/>
      <c r="L916" s="64"/>
    </row>
    <row r="917" spans="1:12" ht="12.75">
      <c r="A917" s="64"/>
      <c r="B917" s="64"/>
      <c r="C917" s="64"/>
      <c r="D917" s="64"/>
      <c r="E917" s="64"/>
      <c r="F917" s="64"/>
      <c r="G917" s="64"/>
      <c r="H917" s="64"/>
      <c r="K917" s="64"/>
      <c r="L917" s="64"/>
    </row>
    <row r="918" spans="1:12" ht="12.75">
      <c r="A918" s="64"/>
      <c r="B918" s="64"/>
      <c r="C918" s="64"/>
      <c r="D918" s="64"/>
      <c r="E918" s="64"/>
      <c r="F918" s="64"/>
      <c r="G918" s="64"/>
      <c r="H918" s="64"/>
      <c r="K918" s="64"/>
      <c r="L918" s="64"/>
    </row>
    <row r="919" spans="1:12" ht="12.75">
      <c r="A919" s="64"/>
      <c r="B919" s="64"/>
      <c r="C919" s="64"/>
      <c r="D919" s="64"/>
      <c r="E919" s="64"/>
      <c r="F919" s="64"/>
      <c r="G919" s="64"/>
      <c r="H919" s="64"/>
      <c r="K919" s="64"/>
      <c r="L919" s="64"/>
    </row>
    <row r="920" spans="1:12" ht="12.75">
      <c r="A920" s="64"/>
      <c r="B920" s="64"/>
      <c r="C920" s="64"/>
      <c r="D920" s="64"/>
      <c r="E920" s="64"/>
      <c r="F920" s="64"/>
      <c r="G920" s="64"/>
      <c r="H920" s="64"/>
      <c r="K920" s="64"/>
      <c r="L920" s="64"/>
    </row>
    <row r="921" spans="1:12" ht="12.75">
      <c r="A921" s="64"/>
      <c r="B921" s="64"/>
      <c r="C921" s="64"/>
      <c r="D921" s="64"/>
      <c r="E921" s="64"/>
      <c r="F921" s="64"/>
      <c r="G921" s="64"/>
      <c r="H921" s="64"/>
      <c r="K921" s="64"/>
      <c r="L921" s="64"/>
    </row>
    <row r="922" spans="1:12" ht="12.75">
      <c r="A922" s="64"/>
      <c r="B922" s="64"/>
      <c r="C922" s="64"/>
      <c r="D922" s="64"/>
      <c r="E922" s="64"/>
      <c r="F922" s="64"/>
      <c r="G922" s="64"/>
      <c r="H922" s="64"/>
      <c r="K922" s="64"/>
      <c r="L922" s="64"/>
    </row>
    <row r="923" spans="1:12" ht="12.75">
      <c r="A923" s="64"/>
      <c r="B923" s="64"/>
      <c r="C923" s="64"/>
      <c r="D923" s="64"/>
      <c r="E923" s="64"/>
      <c r="F923" s="64"/>
      <c r="G923" s="64"/>
      <c r="H923" s="64"/>
      <c r="K923" s="64"/>
      <c r="L923" s="64"/>
    </row>
    <row r="924" spans="1:12" ht="12.75">
      <c r="A924" s="64"/>
      <c r="B924" s="64"/>
      <c r="C924" s="64"/>
      <c r="D924" s="64"/>
      <c r="E924" s="64"/>
      <c r="F924" s="64"/>
      <c r="G924" s="64"/>
      <c r="H924" s="64"/>
      <c r="K924" s="64"/>
      <c r="L924" s="64"/>
    </row>
    <row r="925" spans="1:12" ht="12.75">
      <c r="A925" s="64"/>
      <c r="B925" s="64"/>
      <c r="C925" s="64"/>
      <c r="D925" s="64"/>
      <c r="E925" s="64"/>
      <c r="F925" s="64"/>
      <c r="G925" s="64"/>
      <c r="H925" s="64"/>
      <c r="K925" s="64"/>
      <c r="L925" s="64"/>
    </row>
    <row r="926" spans="1:12" ht="12.75">
      <c r="A926" s="64"/>
      <c r="B926" s="64"/>
      <c r="C926" s="64"/>
      <c r="D926" s="64"/>
      <c r="E926" s="64"/>
      <c r="F926" s="64"/>
      <c r="G926" s="64"/>
      <c r="H926" s="64"/>
      <c r="K926" s="64"/>
      <c r="L926" s="64"/>
    </row>
    <row r="927" spans="1:12" ht="12.75">
      <c r="A927" s="64"/>
      <c r="B927" s="64"/>
      <c r="C927" s="64"/>
      <c r="D927" s="64"/>
      <c r="E927" s="64"/>
      <c r="F927" s="64"/>
      <c r="G927" s="64"/>
      <c r="H927" s="64"/>
      <c r="K927" s="64"/>
      <c r="L927" s="64"/>
    </row>
    <row r="928" spans="1:12" ht="12.75">
      <c r="A928" s="64"/>
      <c r="B928" s="64"/>
      <c r="C928" s="64"/>
      <c r="D928" s="64"/>
      <c r="E928" s="64"/>
      <c r="F928" s="64"/>
      <c r="G928" s="64"/>
      <c r="H928" s="64"/>
      <c r="K928" s="64"/>
      <c r="L928" s="64"/>
    </row>
    <row r="929" spans="1:12" ht="12.75">
      <c r="A929" s="64"/>
      <c r="B929" s="64"/>
      <c r="C929" s="64"/>
      <c r="D929" s="64"/>
      <c r="E929" s="64"/>
      <c r="F929" s="64"/>
      <c r="G929" s="64"/>
      <c r="H929" s="64"/>
      <c r="K929" s="64"/>
      <c r="L929" s="64"/>
    </row>
    <row r="930" spans="1:12" ht="12.75">
      <c r="A930" s="64"/>
      <c r="B930" s="64"/>
      <c r="C930" s="64"/>
      <c r="D930" s="64"/>
      <c r="E930" s="64"/>
      <c r="F930" s="64"/>
      <c r="G930" s="64"/>
      <c r="H930" s="64"/>
      <c r="K930" s="64"/>
      <c r="L930" s="64"/>
    </row>
    <row r="931" spans="1:12" ht="12.75">
      <c r="A931" s="64"/>
      <c r="B931" s="64"/>
      <c r="C931" s="64"/>
      <c r="D931" s="64"/>
      <c r="E931" s="64"/>
      <c r="F931" s="64"/>
      <c r="G931" s="64"/>
      <c r="H931" s="64"/>
      <c r="K931" s="64"/>
      <c r="L931" s="64"/>
    </row>
    <row r="932" spans="1:12" ht="12.75">
      <c r="A932" s="64"/>
      <c r="B932" s="64"/>
      <c r="C932" s="64"/>
      <c r="D932" s="64"/>
      <c r="E932" s="64"/>
      <c r="F932" s="64"/>
      <c r="G932" s="64"/>
      <c r="H932" s="64"/>
      <c r="K932" s="64"/>
      <c r="L932" s="64"/>
    </row>
    <row r="933" spans="1:12" ht="12.75">
      <c r="A933" s="64"/>
      <c r="B933" s="64"/>
      <c r="C933" s="64"/>
      <c r="D933" s="64"/>
      <c r="E933" s="64"/>
      <c r="F933" s="64"/>
      <c r="G933" s="64"/>
      <c r="H933" s="64"/>
      <c r="K933" s="64"/>
      <c r="L933" s="64"/>
    </row>
    <row r="934" spans="1:12" ht="12.75">
      <c r="A934" s="64"/>
      <c r="B934" s="64"/>
      <c r="C934" s="64"/>
      <c r="D934" s="64"/>
      <c r="E934" s="64"/>
      <c r="F934" s="64"/>
      <c r="G934" s="64"/>
      <c r="H934" s="64"/>
      <c r="K934" s="64"/>
      <c r="L934" s="64"/>
    </row>
    <row r="935" spans="1:12" ht="12.75">
      <c r="A935" s="64"/>
      <c r="B935" s="64"/>
      <c r="C935" s="64"/>
      <c r="D935" s="64"/>
      <c r="E935" s="64"/>
      <c r="F935" s="64"/>
      <c r="G935" s="64"/>
      <c r="H935" s="64"/>
      <c r="K935" s="64"/>
      <c r="L935" s="64"/>
    </row>
    <row r="936" spans="1:12" ht="12.75">
      <c r="A936" s="64"/>
      <c r="B936" s="64"/>
      <c r="C936" s="64"/>
      <c r="D936" s="64"/>
      <c r="E936" s="64"/>
      <c r="F936" s="64"/>
      <c r="G936" s="64"/>
      <c r="H936" s="64"/>
      <c r="K936" s="64"/>
      <c r="L936" s="64"/>
    </row>
    <row r="937" spans="1:12" ht="12.75">
      <c r="A937" s="64"/>
      <c r="B937" s="64"/>
      <c r="C937" s="64"/>
      <c r="D937" s="64"/>
      <c r="E937" s="64"/>
      <c r="F937" s="64"/>
      <c r="G937" s="64"/>
      <c r="H937" s="64"/>
      <c r="K937" s="64"/>
      <c r="L937" s="64"/>
    </row>
    <row r="938" spans="1:12" ht="12.75">
      <c r="A938" s="64"/>
      <c r="B938" s="64"/>
      <c r="C938" s="64"/>
      <c r="D938" s="64"/>
      <c r="E938" s="64"/>
      <c r="F938" s="64"/>
      <c r="G938" s="64"/>
      <c r="H938" s="64"/>
      <c r="K938" s="64"/>
      <c r="L938" s="64"/>
    </row>
    <row r="939" spans="1:12" ht="12.75">
      <c r="A939" s="64"/>
      <c r="B939" s="64"/>
      <c r="C939" s="64"/>
      <c r="D939" s="64"/>
      <c r="E939" s="64"/>
      <c r="F939" s="64"/>
      <c r="G939" s="64"/>
      <c r="H939" s="64"/>
      <c r="K939" s="64"/>
      <c r="L939" s="64"/>
    </row>
    <row r="940" spans="1:12" ht="12.75">
      <c r="A940" s="64"/>
      <c r="B940" s="64"/>
      <c r="C940" s="64"/>
      <c r="D940" s="64"/>
      <c r="E940" s="64"/>
      <c r="F940" s="64"/>
      <c r="G940" s="64"/>
      <c r="H940" s="64"/>
      <c r="K940" s="64"/>
      <c r="L940" s="64"/>
    </row>
    <row r="941" spans="1:12" ht="12.75">
      <c r="A941" s="64"/>
      <c r="B941" s="64"/>
      <c r="C941" s="64"/>
      <c r="D941" s="64"/>
      <c r="E941" s="64"/>
      <c r="F941" s="64"/>
      <c r="G941" s="64"/>
      <c r="H941" s="64"/>
      <c r="K941" s="64"/>
      <c r="L941" s="64"/>
    </row>
    <row r="942" spans="1:12" ht="12.75">
      <c r="A942" s="64"/>
      <c r="B942" s="64"/>
      <c r="C942" s="64"/>
      <c r="D942" s="64"/>
      <c r="E942" s="64"/>
      <c r="F942" s="64"/>
      <c r="G942" s="64"/>
      <c r="H942" s="64"/>
      <c r="K942" s="64"/>
      <c r="L942" s="64"/>
    </row>
    <row r="943" spans="1:12" ht="12.75">
      <c r="A943" s="64"/>
      <c r="B943" s="64"/>
      <c r="C943" s="64"/>
      <c r="D943" s="64"/>
      <c r="E943" s="64"/>
      <c r="F943" s="64"/>
      <c r="G943" s="64"/>
      <c r="H943" s="64"/>
      <c r="K943" s="64"/>
      <c r="L943" s="64"/>
    </row>
    <row r="944" spans="1:12" ht="12.75">
      <c r="A944" s="64"/>
      <c r="B944" s="64"/>
      <c r="C944" s="64"/>
      <c r="D944" s="64"/>
      <c r="E944" s="64"/>
      <c r="F944" s="64"/>
      <c r="G944" s="64"/>
      <c r="H944" s="64"/>
      <c r="K944" s="64"/>
      <c r="L944" s="64"/>
    </row>
    <row r="945" spans="1:12" ht="12.75">
      <c r="A945" s="64"/>
      <c r="B945" s="64"/>
      <c r="C945" s="64"/>
      <c r="D945" s="64"/>
      <c r="E945" s="64"/>
      <c r="F945" s="64"/>
      <c r="G945" s="64"/>
      <c r="H945" s="64"/>
      <c r="K945" s="64"/>
      <c r="L945" s="64"/>
    </row>
    <row r="946" spans="1:12" ht="12.75">
      <c r="A946" s="64"/>
      <c r="B946" s="64"/>
      <c r="C946" s="64"/>
      <c r="D946" s="64"/>
      <c r="E946" s="64"/>
      <c r="F946" s="64"/>
      <c r="G946" s="64"/>
      <c r="H946" s="64"/>
      <c r="K946" s="64"/>
      <c r="L946" s="64"/>
    </row>
    <row r="947" spans="1:12" ht="12.75">
      <c r="A947" s="64"/>
      <c r="B947" s="64"/>
      <c r="C947" s="64"/>
      <c r="D947" s="64"/>
      <c r="E947" s="64"/>
      <c r="F947" s="64"/>
      <c r="G947" s="64"/>
      <c r="H947" s="64"/>
      <c r="K947" s="64"/>
      <c r="L947" s="64"/>
    </row>
    <row r="948" spans="1:12" ht="12.75">
      <c r="A948" s="64"/>
      <c r="B948" s="64"/>
      <c r="C948" s="64"/>
      <c r="D948" s="64"/>
      <c r="E948" s="64"/>
      <c r="F948" s="64"/>
      <c r="G948" s="64"/>
      <c r="H948" s="64"/>
      <c r="K948" s="64"/>
      <c r="L948" s="64"/>
    </row>
    <row r="949" spans="11:12" ht="12.75">
      <c r="K949" s="64"/>
      <c r="L949" s="64"/>
    </row>
    <row r="950" spans="11:12" ht="12.75">
      <c r="K950" s="64"/>
      <c r="L950" s="64"/>
    </row>
    <row r="951" spans="11:12" ht="12.75">
      <c r="K951" s="64"/>
      <c r="L951" s="64"/>
    </row>
    <row r="952" spans="11:12" ht="12.75">
      <c r="K952" s="64"/>
      <c r="L952" s="64"/>
    </row>
    <row r="953" spans="11:12" ht="12.75">
      <c r="K953" s="64"/>
      <c r="L953" s="64"/>
    </row>
    <row r="954" spans="11:12" ht="12.75">
      <c r="K954" s="64"/>
      <c r="L954" s="64"/>
    </row>
    <row r="955" spans="11:12" ht="12.75">
      <c r="K955" s="64"/>
      <c r="L955" s="64"/>
    </row>
    <row r="956" spans="11:12" ht="12.75">
      <c r="K956" s="64"/>
      <c r="L956" s="64"/>
    </row>
    <row r="957" spans="11:12" ht="12.75">
      <c r="K957" s="64"/>
      <c r="L957" s="64"/>
    </row>
    <row r="958" spans="11:12" ht="12.75">
      <c r="K958" s="64"/>
      <c r="L958" s="64"/>
    </row>
    <row r="959" spans="11:12" ht="12.75">
      <c r="K959" s="64"/>
      <c r="L959" s="64"/>
    </row>
    <row r="960" spans="11:12" ht="12.75">
      <c r="K960" s="64"/>
      <c r="L960" s="64"/>
    </row>
    <row r="961" spans="11:12" ht="12.75">
      <c r="K961" s="64"/>
      <c r="L961" s="64"/>
    </row>
    <row r="962" spans="11:12" ht="12.75">
      <c r="K962" s="64"/>
      <c r="L962" s="64"/>
    </row>
    <row r="963" spans="11:12" ht="12.75">
      <c r="K963" s="64"/>
      <c r="L963" s="64"/>
    </row>
    <row r="964" spans="11:12" ht="12.75">
      <c r="K964" s="64"/>
      <c r="L964" s="64"/>
    </row>
    <row r="965" spans="11:12" ht="12.75">
      <c r="K965" s="64"/>
      <c r="L965" s="64"/>
    </row>
    <row r="966" ht="12.75">
      <c r="L966" s="64"/>
    </row>
    <row r="967" ht="12.75">
      <c r="L967" s="64"/>
    </row>
    <row r="968" ht="12.75">
      <c r="L968" s="64"/>
    </row>
    <row r="969" ht="12.75">
      <c r="L969" s="64"/>
    </row>
    <row r="970" ht="12.75">
      <c r="L970" s="64"/>
    </row>
    <row r="971" ht="12.75">
      <c r="L971" s="64"/>
    </row>
    <row r="972" ht="12.75">
      <c r="L972" s="64"/>
    </row>
    <row r="973" ht="12.75">
      <c r="L973" s="64"/>
    </row>
    <row r="974" ht="12.75">
      <c r="L974" s="64"/>
    </row>
    <row r="975" ht="12.75">
      <c r="L975" s="64"/>
    </row>
    <row r="976" ht="12.75">
      <c r="L976" s="64"/>
    </row>
    <row r="977" ht="12.75">
      <c r="L977" s="64"/>
    </row>
    <row r="978" ht="12.75">
      <c r="L978" s="64"/>
    </row>
    <row r="979" ht="12.75">
      <c r="L979" s="64"/>
    </row>
    <row r="980" ht="12.75">
      <c r="L980" s="64"/>
    </row>
    <row r="981" ht="12.75">
      <c r="L981" s="64"/>
    </row>
    <row r="982" ht="12.75">
      <c r="L982" s="64"/>
    </row>
    <row r="983" ht="12.75">
      <c r="L983" s="64"/>
    </row>
    <row r="984" ht="12.75">
      <c r="L984" s="64"/>
    </row>
    <row r="985" ht="12.75">
      <c r="L985" s="64"/>
    </row>
    <row r="986" ht="12.75">
      <c r="L986" s="64"/>
    </row>
    <row r="987" ht="12.75">
      <c r="L987" s="64"/>
    </row>
    <row r="988" ht="12.75">
      <c r="L988" s="64"/>
    </row>
    <row r="989" ht="12.75">
      <c r="L989" s="64"/>
    </row>
    <row r="990" ht="12.75">
      <c r="L990" s="64"/>
    </row>
    <row r="991" ht="12.75">
      <c r="L991" s="64"/>
    </row>
    <row r="992" ht="12.75">
      <c r="L992" s="64"/>
    </row>
    <row r="993" ht="12.75">
      <c r="L993" s="64"/>
    </row>
    <row r="994" ht="12.75">
      <c r="L994" s="64"/>
    </row>
    <row r="995" ht="12.75">
      <c r="L995" s="64"/>
    </row>
    <row r="996" ht="12.75">
      <c r="L996" s="64"/>
    </row>
    <row r="997" ht="12.75">
      <c r="L997" s="64"/>
    </row>
    <row r="998" ht="12.75">
      <c r="L998" s="64"/>
    </row>
    <row r="999" ht="12.75">
      <c r="L999" s="64"/>
    </row>
    <row r="1000" ht="12.75">
      <c r="L1000" s="64"/>
    </row>
    <row r="1001" ht="12.75">
      <c r="L1001" s="64"/>
    </row>
    <row r="1002" ht="12.75">
      <c r="L1002" s="64"/>
    </row>
    <row r="1003" ht="12.75">
      <c r="L1003" s="64"/>
    </row>
    <row r="1004" ht="12.75">
      <c r="L1004" s="64"/>
    </row>
    <row r="1005" ht="12.75">
      <c r="L1005" s="64"/>
    </row>
    <row r="1006" ht="12.75">
      <c r="L1006" s="64"/>
    </row>
    <row r="1007" ht="12.75">
      <c r="L1007" s="64"/>
    </row>
    <row r="1008" ht="12.75">
      <c r="L1008" s="64"/>
    </row>
    <row r="1009" ht="12.75">
      <c r="L1009" s="64"/>
    </row>
    <row r="1010" ht="12.75">
      <c r="L1010" s="64"/>
    </row>
    <row r="1011" ht="12.75">
      <c r="L1011" s="64"/>
    </row>
    <row r="1012" ht="12.75">
      <c r="L1012" s="64"/>
    </row>
    <row r="1013" ht="12.75">
      <c r="L1013" s="64"/>
    </row>
    <row r="1014" ht="12.75">
      <c r="L1014" s="64"/>
    </row>
    <row r="1015" ht="12.75">
      <c r="L1015" s="64"/>
    </row>
    <row r="1016" ht="12.75">
      <c r="L1016" s="64"/>
    </row>
    <row r="1017" ht="12.75">
      <c r="L1017" s="64"/>
    </row>
    <row r="1018" ht="12.75">
      <c r="L1018" s="64"/>
    </row>
    <row r="1019" ht="12.75">
      <c r="L1019" s="64"/>
    </row>
    <row r="1020" ht="12.75">
      <c r="L1020" s="64"/>
    </row>
    <row r="1021" ht="12.75">
      <c r="L1021" s="64"/>
    </row>
    <row r="1022" ht="12.75">
      <c r="L1022" s="64"/>
    </row>
    <row r="1023" ht="12.75">
      <c r="L1023" s="64"/>
    </row>
    <row r="1024" ht="12.75">
      <c r="L1024" s="64"/>
    </row>
    <row r="1025" ht="12.75">
      <c r="L1025" s="64"/>
    </row>
    <row r="1026" ht="12.75">
      <c r="L1026" s="64"/>
    </row>
    <row r="1027" ht="12.75">
      <c r="L1027" s="64"/>
    </row>
    <row r="1028" ht="12.75">
      <c r="L1028" s="64"/>
    </row>
    <row r="1029" ht="12.75">
      <c r="L1029" s="64"/>
    </row>
    <row r="1030" ht="12.75">
      <c r="L1030" s="64"/>
    </row>
    <row r="1031" ht="12.75">
      <c r="L1031" s="64"/>
    </row>
    <row r="1032" ht="12.75">
      <c r="L1032" s="64"/>
    </row>
    <row r="1033" ht="12.75">
      <c r="L1033" s="64"/>
    </row>
    <row r="1034" ht="12.75">
      <c r="L1034" s="64"/>
    </row>
    <row r="1035" ht="12.75">
      <c r="L1035" s="64"/>
    </row>
    <row r="1036" ht="12.75">
      <c r="L1036" s="64"/>
    </row>
    <row r="1037" ht="12.75">
      <c r="L1037" s="64"/>
    </row>
    <row r="1038" ht="12.75">
      <c r="L1038" s="64"/>
    </row>
    <row r="1039" ht="12.75">
      <c r="L1039" s="64"/>
    </row>
    <row r="1040" ht="12.75">
      <c r="L1040" s="64"/>
    </row>
    <row r="1041" ht="12.75">
      <c r="L1041" s="64"/>
    </row>
    <row r="1042" ht="12.75">
      <c r="L1042" s="64"/>
    </row>
    <row r="1043" ht="12.75">
      <c r="L1043" s="64"/>
    </row>
    <row r="1044" ht="12.75">
      <c r="L1044" s="64"/>
    </row>
    <row r="1045" ht="12.75">
      <c r="L1045" s="64"/>
    </row>
    <row r="1046" ht="12.75">
      <c r="L1046" s="64"/>
    </row>
    <row r="1047" ht="12.75">
      <c r="L1047" s="64"/>
    </row>
    <row r="1048" ht="12.75">
      <c r="L1048" s="64"/>
    </row>
    <row r="1049" ht="12.75">
      <c r="L1049" s="64"/>
    </row>
    <row r="1050" ht="12.75">
      <c r="L1050" s="64"/>
    </row>
    <row r="1051" ht="12.75">
      <c r="L1051" s="64"/>
    </row>
    <row r="1052" ht="12.75">
      <c r="L1052" s="64"/>
    </row>
    <row r="1053" ht="12.75">
      <c r="L1053" s="64"/>
    </row>
    <row r="1054" ht="12.75">
      <c r="L1054" s="64"/>
    </row>
    <row r="1055" ht="12.75">
      <c r="L1055" s="64"/>
    </row>
    <row r="1056" ht="12.75">
      <c r="L1056" s="64"/>
    </row>
    <row r="1057" ht="12.75">
      <c r="L1057" s="64"/>
    </row>
    <row r="1058" ht="12.75">
      <c r="L1058" s="64"/>
    </row>
    <row r="1059" ht="12.75">
      <c r="L1059" s="64"/>
    </row>
    <row r="1060" ht="12.75">
      <c r="L1060" s="64"/>
    </row>
    <row r="1061" ht="12.75">
      <c r="L1061" s="64"/>
    </row>
    <row r="1062" ht="12.75">
      <c r="L1062" s="64"/>
    </row>
    <row r="1063" ht="12.75">
      <c r="L1063" s="64"/>
    </row>
    <row r="1064" ht="12.75">
      <c r="L1064" s="64"/>
    </row>
    <row r="1065" ht="12.75">
      <c r="L1065" s="64"/>
    </row>
    <row r="1066" ht="12.75">
      <c r="L1066" s="64"/>
    </row>
    <row r="1067" ht="12.75">
      <c r="L1067" s="64"/>
    </row>
    <row r="1068" ht="12.75">
      <c r="L1068" s="64"/>
    </row>
    <row r="1069" ht="12.75">
      <c r="L1069" s="64"/>
    </row>
    <row r="1070" ht="12.75">
      <c r="L1070" s="64"/>
    </row>
    <row r="1071" ht="12.75">
      <c r="L1071" s="64"/>
    </row>
    <row r="1072" ht="12.75">
      <c r="L1072" s="64"/>
    </row>
    <row r="1073" ht="12.75">
      <c r="L1073" s="64"/>
    </row>
    <row r="1074" ht="12.75">
      <c r="L1074" s="64"/>
    </row>
    <row r="1075" ht="12.75">
      <c r="L1075" s="64"/>
    </row>
    <row r="1076" ht="12.75">
      <c r="L1076" s="64"/>
    </row>
    <row r="1077" ht="12.75">
      <c r="L1077" s="64"/>
    </row>
    <row r="1078" ht="12.75">
      <c r="L1078" s="64"/>
    </row>
    <row r="1079" ht="12.75">
      <c r="L1079" s="64"/>
    </row>
    <row r="1080" ht="12.75">
      <c r="L1080" s="64"/>
    </row>
    <row r="1081" ht="12.75">
      <c r="L1081" s="64"/>
    </row>
    <row r="1082" ht="12.75">
      <c r="L1082" s="64"/>
    </row>
    <row r="1083" ht="12.75">
      <c r="L1083" s="64"/>
    </row>
    <row r="1084" ht="12.75">
      <c r="L1084" s="64"/>
    </row>
    <row r="1085" ht="12.75">
      <c r="L1085" s="64"/>
    </row>
    <row r="1086" ht="12.75">
      <c r="L1086" s="64"/>
    </row>
    <row r="1087" ht="12.75">
      <c r="L1087" s="64"/>
    </row>
    <row r="1088" ht="12.75">
      <c r="L1088" s="64"/>
    </row>
    <row r="1089" ht="12.75">
      <c r="L1089" s="64"/>
    </row>
    <row r="1090" ht="12.75">
      <c r="L1090" s="64"/>
    </row>
    <row r="1091" ht="12.75">
      <c r="L1091" s="64"/>
    </row>
    <row r="1092" ht="12.75">
      <c r="L1092" s="64"/>
    </row>
    <row r="1093" ht="12.75">
      <c r="L1093" s="64"/>
    </row>
    <row r="1094" ht="12.75">
      <c r="L1094" s="64"/>
    </row>
    <row r="1095" ht="12.75">
      <c r="L1095" s="64"/>
    </row>
    <row r="1096" ht="12.75">
      <c r="L1096" s="64"/>
    </row>
    <row r="1097" ht="12.75">
      <c r="L1097" s="64"/>
    </row>
    <row r="1098" ht="12.75">
      <c r="L1098" s="64"/>
    </row>
    <row r="1099" ht="12.75">
      <c r="L1099" s="64"/>
    </row>
    <row r="1100" ht="12.75">
      <c r="L1100" s="64"/>
    </row>
    <row r="1101" ht="12.75">
      <c r="L1101" s="64"/>
    </row>
    <row r="1102" ht="12.75">
      <c r="L1102" s="64"/>
    </row>
    <row r="1103" ht="12.75">
      <c r="L1103" s="64"/>
    </row>
    <row r="1104" ht="12.75">
      <c r="L1104" s="64"/>
    </row>
    <row r="1105" ht="12.75">
      <c r="L1105" s="64"/>
    </row>
    <row r="1106" ht="12.75">
      <c r="L1106" s="64"/>
    </row>
    <row r="1107" ht="12.75">
      <c r="L1107" s="64"/>
    </row>
    <row r="1108" ht="12.75">
      <c r="L1108" s="64"/>
    </row>
    <row r="1109" ht="12.75">
      <c r="L1109" s="64"/>
    </row>
    <row r="1110" ht="12.75">
      <c r="L1110" s="64"/>
    </row>
    <row r="1111" ht="12.75">
      <c r="L1111" s="64"/>
    </row>
    <row r="1112" ht="12.75">
      <c r="L1112" s="64"/>
    </row>
    <row r="1113" ht="12.75">
      <c r="L1113" s="64"/>
    </row>
    <row r="1114" ht="12.75">
      <c r="L1114" s="64"/>
    </row>
    <row r="1115" ht="12.75">
      <c r="L1115" s="64"/>
    </row>
    <row r="1116" ht="12.75">
      <c r="L1116" s="64"/>
    </row>
    <row r="1117" ht="12.75">
      <c r="L1117" s="64"/>
    </row>
    <row r="1118" ht="12.75">
      <c r="L1118" s="64"/>
    </row>
    <row r="1119" ht="12.75">
      <c r="L1119" s="64"/>
    </row>
    <row r="1120" ht="12.75">
      <c r="L1120" s="64"/>
    </row>
    <row r="1121" ht="12.75">
      <c r="L1121" s="64"/>
    </row>
    <row r="1122" ht="12.75">
      <c r="L1122" s="64"/>
    </row>
    <row r="1123" ht="12.75">
      <c r="L1123" s="64"/>
    </row>
    <row r="1124" ht="12.75">
      <c r="L1124" s="64"/>
    </row>
    <row r="1125" ht="12.75">
      <c r="L1125" s="64"/>
    </row>
    <row r="1126" ht="12.75">
      <c r="L1126" s="64"/>
    </row>
    <row r="1127" ht="12.75">
      <c r="L1127" s="64"/>
    </row>
    <row r="1128" ht="12.75">
      <c r="L1128" s="64"/>
    </row>
    <row r="1129" ht="12.75">
      <c r="L1129" s="64"/>
    </row>
    <row r="1130" ht="12.75">
      <c r="L1130" s="64"/>
    </row>
    <row r="1131" ht="12.75">
      <c r="L1131" s="64"/>
    </row>
    <row r="1132" ht="12.75">
      <c r="L1132" s="64"/>
    </row>
    <row r="1133" ht="12.75">
      <c r="L1133" s="64"/>
    </row>
    <row r="1134" ht="12.75">
      <c r="L1134" s="64"/>
    </row>
    <row r="1135" ht="12.75">
      <c r="L1135" s="64"/>
    </row>
    <row r="1136" ht="12.75">
      <c r="L1136" s="64"/>
    </row>
    <row r="1137" ht="12.75">
      <c r="L1137" s="64"/>
    </row>
    <row r="1138" ht="12.75">
      <c r="L1138" s="64"/>
    </row>
    <row r="1139" ht="12.75">
      <c r="L1139" s="64"/>
    </row>
    <row r="1140" ht="12.75">
      <c r="L1140" s="64"/>
    </row>
    <row r="1141" ht="12.75">
      <c r="L1141" s="64"/>
    </row>
    <row r="1142" ht="12.75">
      <c r="L1142" s="64"/>
    </row>
    <row r="1143" ht="12.75">
      <c r="L1143" s="64"/>
    </row>
    <row r="1144" ht="12.75">
      <c r="L1144" s="64"/>
    </row>
    <row r="1145" ht="12.75">
      <c r="L1145" s="64"/>
    </row>
    <row r="1146" ht="12.75">
      <c r="L1146" s="64"/>
    </row>
    <row r="1147" ht="12.75">
      <c r="L1147" s="64"/>
    </row>
    <row r="1148" ht="12.75">
      <c r="L1148" s="64"/>
    </row>
    <row r="1149" ht="12.75">
      <c r="L1149" s="64"/>
    </row>
    <row r="1150" ht="12.75">
      <c r="L1150" s="64"/>
    </row>
    <row r="1151" ht="12.75">
      <c r="L1151" s="64"/>
    </row>
    <row r="1152" ht="12.75">
      <c r="L1152" s="64"/>
    </row>
    <row r="1153" ht="12.75">
      <c r="L1153" s="64"/>
    </row>
    <row r="1154" ht="12.75">
      <c r="L1154" s="64"/>
    </row>
    <row r="1155" ht="12.75">
      <c r="L1155" s="64"/>
    </row>
    <row r="1156" ht="12.75">
      <c r="L1156" s="64"/>
    </row>
    <row r="1157" ht="12.75">
      <c r="L1157" s="64"/>
    </row>
    <row r="1158" ht="12.75">
      <c r="L1158" s="64"/>
    </row>
    <row r="1159" ht="12.75">
      <c r="L1159" s="64"/>
    </row>
    <row r="1160" ht="12.75">
      <c r="L1160" s="64"/>
    </row>
    <row r="1161" ht="12.75">
      <c r="L1161" s="64"/>
    </row>
    <row r="1162" ht="12.75">
      <c r="L1162" s="64"/>
    </row>
    <row r="1163" ht="12.75">
      <c r="L1163" s="64"/>
    </row>
    <row r="1164" ht="12.75">
      <c r="L1164" s="64"/>
    </row>
    <row r="1165" ht="12.75">
      <c r="L1165" s="64"/>
    </row>
    <row r="1166" ht="12.75">
      <c r="L1166" s="64"/>
    </row>
    <row r="1167" ht="12.75">
      <c r="L1167" s="64"/>
    </row>
    <row r="1168" ht="12.75">
      <c r="L1168" s="64"/>
    </row>
    <row r="1169" ht="12.75">
      <c r="L1169" s="64"/>
    </row>
    <row r="1170" ht="12.75">
      <c r="L1170" s="64"/>
    </row>
    <row r="1171" ht="12.75">
      <c r="L1171" s="64"/>
    </row>
    <row r="1172" ht="12.75">
      <c r="L1172" s="64"/>
    </row>
    <row r="1173" ht="12.75">
      <c r="L1173" s="64"/>
    </row>
    <row r="1174" ht="12.75">
      <c r="L1174" s="64"/>
    </row>
    <row r="1175" ht="12.75">
      <c r="L1175" s="64"/>
    </row>
    <row r="1176" ht="12.75">
      <c r="L1176" s="64"/>
    </row>
    <row r="1177" ht="12.75">
      <c r="L1177" s="64"/>
    </row>
    <row r="1178" ht="12.75">
      <c r="L1178" s="64"/>
    </row>
    <row r="1179" ht="12.75">
      <c r="L1179" s="64"/>
    </row>
    <row r="1180" ht="12.75">
      <c r="L1180" s="64"/>
    </row>
    <row r="1181" ht="12.75">
      <c r="L1181" s="64"/>
    </row>
    <row r="1182" ht="12.75">
      <c r="L1182" s="64"/>
    </row>
    <row r="1183" ht="12.75">
      <c r="L1183" s="64"/>
    </row>
    <row r="1184" ht="12.75">
      <c r="L1184" s="64"/>
    </row>
    <row r="1185" ht="12.75">
      <c r="L1185" s="64"/>
    </row>
    <row r="1186" ht="12.75">
      <c r="L1186" s="64"/>
    </row>
    <row r="1187" ht="12.75">
      <c r="L1187" s="64"/>
    </row>
    <row r="1188" ht="12.75">
      <c r="L1188" s="64"/>
    </row>
    <row r="1189" ht="12.75">
      <c r="L1189" s="64"/>
    </row>
    <row r="1190" ht="12.75">
      <c r="L1190" s="64"/>
    </row>
    <row r="1191" ht="12.75">
      <c r="L1191" s="64"/>
    </row>
    <row r="1192" ht="12.75">
      <c r="L1192" s="64"/>
    </row>
    <row r="1193" ht="12.75">
      <c r="L1193" s="64"/>
    </row>
    <row r="1194" ht="12.75">
      <c r="L1194" s="64"/>
    </row>
    <row r="1195" ht="12.75">
      <c r="L1195" s="64"/>
    </row>
    <row r="1196" ht="12.75">
      <c r="L1196" s="64"/>
    </row>
    <row r="1197" ht="12.75">
      <c r="L1197" s="64"/>
    </row>
    <row r="1198" ht="12.75">
      <c r="L1198" s="64"/>
    </row>
    <row r="1199" ht="12.75">
      <c r="L1199" s="64"/>
    </row>
    <row r="1200" ht="12.75">
      <c r="L1200" s="64"/>
    </row>
    <row r="1201" ht="12.75">
      <c r="L1201" s="64"/>
    </row>
    <row r="1202" ht="12.75">
      <c r="L1202" s="64"/>
    </row>
    <row r="1203" ht="12.75">
      <c r="L1203" s="64"/>
    </row>
    <row r="1204" ht="12.75">
      <c r="L1204" s="64"/>
    </row>
    <row r="1205" ht="12.75">
      <c r="L1205" s="64"/>
    </row>
    <row r="1206" ht="12.75">
      <c r="L1206" s="64"/>
    </row>
    <row r="1207" ht="12.75">
      <c r="L1207" s="64"/>
    </row>
    <row r="1208" ht="12.75">
      <c r="L1208" s="64"/>
    </row>
    <row r="1209" ht="12.75">
      <c r="L1209" s="64"/>
    </row>
    <row r="1210" ht="12.75">
      <c r="L1210" s="64"/>
    </row>
    <row r="1211" ht="12.75">
      <c r="L1211" s="64"/>
    </row>
    <row r="1212" ht="12.75">
      <c r="L1212" s="64"/>
    </row>
    <row r="1213" ht="12.75">
      <c r="L1213" s="64"/>
    </row>
    <row r="1214" ht="12.75">
      <c r="L1214" s="64"/>
    </row>
    <row r="1215" ht="12.75">
      <c r="L1215" s="64"/>
    </row>
    <row r="1216" ht="12.75">
      <c r="L1216" s="64"/>
    </row>
    <row r="1217" ht="12.75">
      <c r="L1217" s="64"/>
    </row>
    <row r="1218" ht="12.75">
      <c r="L1218" s="64"/>
    </row>
    <row r="1219" ht="12.75">
      <c r="L1219" s="64"/>
    </row>
    <row r="1220" ht="12.75">
      <c r="L1220" s="64"/>
    </row>
    <row r="1221" ht="12.75">
      <c r="L1221" s="64"/>
    </row>
    <row r="1222" ht="12.75">
      <c r="L1222" s="64"/>
    </row>
    <row r="1223" ht="12.75">
      <c r="L1223" s="64"/>
    </row>
    <row r="1224" ht="12.75">
      <c r="L1224" s="64"/>
    </row>
    <row r="1225" ht="12.75">
      <c r="L1225" s="64"/>
    </row>
    <row r="1226" ht="12.75">
      <c r="L1226" s="64"/>
    </row>
    <row r="1227" ht="12.75">
      <c r="L1227" s="64"/>
    </row>
    <row r="1228" ht="12.75">
      <c r="L1228" s="64"/>
    </row>
    <row r="1229" ht="12.75">
      <c r="L1229" s="64"/>
    </row>
    <row r="1230" ht="12.75">
      <c r="L1230" s="64"/>
    </row>
    <row r="1231" ht="12.75">
      <c r="L1231" s="64"/>
    </row>
    <row r="1232" ht="12.75">
      <c r="L1232" s="64"/>
    </row>
    <row r="1233" ht="12.75">
      <c r="L1233" s="64"/>
    </row>
    <row r="1234" ht="12.75">
      <c r="L1234" s="64"/>
    </row>
    <row r="1235" ht="12.75">
      <c r="L1235" s="64"/>
    </row>
    <row r="1236" ht="12.75">
      <c r="L1236" s="64"/>
    </row>
    <row r="1237" ht="12.75">
      <c r="L1237" s="64"/>
    </row>
    <row r="1238" ht="12.75">
      <c r="L1238" s="64"/>
    </row>
    <row r="1239" ht="12.75">
      <c r="L1239" s="64"/>
    </row>
    <row r="1240" ht="12.75">
      <c r="L1240" s="64"/>
    </row>
    <row r="1241" ht="12.75">
      <c r="L1241" s="64"/>
    </row>
    <row r="1242" ht="12.75">
      <c r="L1242" s="64"/>
    </row>
    <row r="1243" ht="12.75">
      <c r="L1243" s="64"/>
    </row>
    <row r="1244" ht="12.75">
      <c r="L1244" s="64"/>
    </row>
    <row r="1245" ht="12.75">
      <c r="L1245" s="64"/>
    </row>
    <row r="1246" ht="12.75">
      <c r="L1246" s="64"/>
    </row>
    <row r="1247" ht="12.75">
      <c r="L1247" s="64"/>
    </row>
  </sheetData>
  <mergeCells count="24">
    <mergeCell ref="B373:E373"/>
    <mergeCell ref="B404:E404"/>
    <mergeCell ref="B435:E435"/>
    <mergeCell ref="B466:E466"/>
    <mergeCell ref="B249:E249"/>
    <mergeCell ref="B280:E280"/>
    <mergeCell ref="B311:E311"/>
    <mergeCell ref="B342:E342"/>
    <mergeCell ref="B187:D187"/>
    <mergeCell ref="E187:G187"/>
    <mergeCell ref="B218:D218"/>
    <mergeCell ref="E218:G218"/>
    <mergeCell ref="B125:D125"/>
    <mergeCell ref="E125:G125"/>
    <mergeCell ref="B156:D156"/>
    <mergeCell ref="E156:G156"/>
    <mergeCell ref="B63:D63"/>
    <mergeCell ref="E63:G63"/>
    <mergeCell ref="B94:D94"/>
    <mergeCell ref="E94:G94"/>
    <mergeCell ref="B5:D5"/>
    <mergeCell ref="E5:G5"/>
    <mergeCell ref="B32:D32"/>
    <mergeCell ref="E32:G3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69"/>
  <sheetViews>
    <sheetView workbookViewId="0" topLeftCell="A1">
      <selection activeCell="C5" sqref="C5"/>
    </sheetView>
  </sheetViews>
  <sheetFormatPr defaultColWidth="9.00390625" defaultRowHeight="12.75"/>
  <cols>
    <col min="1" max="1" width="21.625" style="0" customWidth="1"/>
    <col min="2" max="2" width="11.75390625" style="0" customWidth="1"/>
    <col min="3" max="3" width="11.375" style="0" customWidth="1"/>
    <col min="4" max="4" width="12.25390625" style="0" customWidth="1"/>
    <col min="5" max="6" width="12.75390625" style="0" customWidth="1"/>
    <col min="7" max="7" width="10.125" style="0" customWidth="1"/>
    <col min="8" max="8" width="11.125" style="0" customWidth="1"/>
    <col min="9" max="9" width="10.375" style="0" customWidth="1"/>
    <col min="10" max="10" width="10.875" style="0" customWidth="1"/>
    <col min="11" max="11" width="10.125" style="0" customWidth="1"/>
    <col min="12" max="12" width="10.875" style="0" customWidth="1"/>
    <col min="13" max="13" width="11.625" style="0" customWidth="1"/>
  </cols>
  <sheetData>
    <row r="4" spans="1:11" ht="18" customHeight="1">
      <c r="A4" s="29" t="s">
        <v>380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 customHeight="1">
      <c r="A6" s="338" t="s">
        <v>77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</row>
    <row r="7" spans="1:11" ht="18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</row>
    <row r="8" spans="1:11" ht="14.25" customHeight="1" thickBot="1">
      <c r="A8" s="8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39" t="s">
        <v>381</v>
      </c>
    </row>
    <row r="9" spans="1:11" ht="14.25" thickBot="1" thickTop="1">
      <c r="A9" s="340" t="s">
        <v>2</v>
      </c>
      <c r="B9" s="341" t="s">
        <v>3</v>
      </c>
      <c r="C9" s="341" t="s">
        <v>4</v>
      </c>
      <c r="D9" s="341" t="s">
        <v>5</v>
      </c>
      <c r="E9" s="342" t="s">
        <v>6</v>
      </c>
      <c r="F9" s="343" t="s">
        <v>7</v>
      </c>
      <c r="G9" s="344"/>
      <c r="H9" s="345" t="s">
        <v>8</v>
      </c>
      <c r="I9" s="345" t="s">
        <v>382</v>
      </c>
      <c r="J9" s="343" t="s">
        <v>9</v>
      </c>
      <c r="K9" s="344"/>
    </row>
    <row r="10" spans="1:11" ht="13.5" thickTop="1">
      <c r="A10" s="346"/>
      <c r="B10" s="346"/>
      <c r="C10" s="346"/>
      <c r="D10" s="347" t="s">
        <v>10</v>
      </c>
      <c r="E10" s="347" t="s">
        <v>11</v>
      </c>
      <c r="F10" s="341" t="s">
        <v>12</v>
      </c>
      <c r="G10" s="345" t="s">
        <v>12</v>
      </c>
      <c r="H10" s="348" t="s">
        <v>383</v>
      </c>
      <c r="I10" s="347" t="s">
        <v>84</v>
      </c>
      <c r="J10" s="341" t="s">
        <v>14</v>
      </c>
      <c r="K10" s="341" t="s">
        <v>15</v>
      </c>
    </row>
    <row r="11" spans="1:11" ht="13.5" thickBot="1">
      <c r="A11" s="349"/>
      <c r="B11" s="349"/>
      <c r="C11" s="349"/>
      <c r="D11" s="350" t="s">
        <v>16</v>
      </c>
      <c r="E11" s="350">
        <v>2009</v>
      </c>
      <c r="F11" s="350" t="s">
        <v>17</v>
      </c>
      <c r="G11" s="351" t="s">
        <v>18</v>
      </c>
      <c r="H11" s="351" t="s">
        <v>384</v>
      </c>
      <c r="I11" s="350" t="s">
        <v>85</v>
      </c>
      <c r="J11" s="350">
        <v>2010</v>
      </c>
      <c r="K11" s="350" t="s">
        <v>20</v>
      </c>
    </row>
    <row r="12" spans="1:13" s="356" customFormat="1" ht="13.5" thickTop="1">
      <c r="A12" s="352" t="s">
        <v>385</v>
      </c>
      <c r="B12" s="353">
        <v>3385658.26</v>
      </c>
      <c r="C12" s="353">
        <f>2037258.75-52</f>
        <v>2037206.75</v>
      </c>
      <c r="D12" s="354">
        <f>B12-C12</f>
        <v>1348451.5099999998</v>
      </c>
      <c r="E12" s="353">
        <v>0</v>
      </c>
      <c r="F12" s="353">
        <v>800000</v>
      </c>
      <c r="G12" s="354">
        <v>548451.51</v>
      </c>
      <c r="H12" s="353">
        <v>0</v>
      </c>
      <c r="I12" s="353">
        <v>0</v>
      </c>
      <c r="J12" s="353">
        <v>0</v>
      </c>
      <c r="K12" s="355">
        <v>0</v>
      </c>
      <c r="M12" s="357"/>
    </row>
    <row r="13" spans="1:13" s="356" customFormat="1" ht="13.5" thickBot="1">
      <c r="A13" s="358" t="s">
        <v>386</v>
      </c>
      <c r="B13" s="359"/>
      <c r="C13" s="359"/>
      <c r="D13" s="360"/>
      <c r="E13" s="359"/>
      <c r="F13" s="359"/>
      <c r="G13" s="360"/>
      <c r="H13" s="359"/>
      <c r="I13" s="359"/>
      <c r="J13" s="359"/>
      <c r="K13" s="361"/>
      <c r="M13" s="357"/>
    </row>
    <row r="14" spans="1:13" s="356" customFormat="1" ht="13.5" thickBot="1">
      <c r="A14" s="358" t="s">
        <v>387</v>
      </c>
      <c r="B14" s="61">
        <v>220891</v>
      </c>
      <c r="C14" s="61">
        <v>208325.25</v>
      </c>
      <c r="D14" s="362">
        <f>B14-C14</f>
        <v>12565.75</v>
      </c>
      <c r="E14" s="61">
        <v>0</v>
      </c>
      <c r="F14" s="61">
        <v>0</v>
      </c>
      <c r="G14" s="363">
        <v>0</v>
      </c>
      <c r="H14" s="61">
        <v>12374.61</v>
      </c>
      <c r="I14" s="61">
        <v>0</v>
      </c>
      <c r="J14" s="61">
        <v>0</v>
      </c>
      <c r="K14" s="364">
        <v>0</v>
      </c>
      <c r="L14" s="357"/>
      <c r="M14" s="357"/>
    </row>
    <row r="15" spans="1:13" s="30" customFormat="1" ht="13.5" thickBot="1">
      <c r="A15" s="358" t="s">
        <v>388</v>
      </c>
      <c r="B15" s="61">
        <v>41080</v>
      </c>
      <c r="C15" s="61">
        <v>1423</v>
      </c>
      <c r="D15" s="362">
        <f>B15-C15</f>
        <v>39657</v>
      </c>
      <c r="E15" s="61">
        <v>0</v>
      </c>
      <c r="F15" s="61">
        <v>19828</v>
      </c>
      <c r="G15" s="363">
        <v>19829</v>
      </c>
      <c r="H15" s="61">
        <v>0</v>
      </c>
      <c r="I15" s="61">
        <v>0</v>
      </c>
      <c r="J15" s="61">
        <v>0</v>
      </c>
      <c r="K15" s="364">
        <v>0</v>
      </c>
      <c r="M15" s="357"/>
    </row>
    <row r="16" spans="1:13" s="30" customFormat="1" ht="13.5" thickBot="1">
      <c r="A16" s="358" t="s">
        <v>389</v>
      </c>
      <c r="B16" s="61">
        <v>1697278.47</v>
      </c>
      <c r="C16" s="61">
        <f>1233334.97+127630</f>
        <v>1360964.97</v>
      </c>
      <c r="D16" s="362">
        <f>B16-C16</f>
        <v>336313.5</v>
      </c>
      <c r="E16" s="61">
        <v>0</v>
      </c>
      <c r="F16" s="61">
        <v>150000</v>
      </c>
      <c r="G16" s="363">
        <v>186313.5</v>
      </c>
      <c r="H16" s="61">
        <v>0</v>
      </c>
      <c r="I16" s="61">
        <v>0</v>
      </c>
      <c r="J16" s="61">
        <v>0</v>
      </c>
      <c r="K16" s="364">
        <v>0</v>
      </c>
      <c r="M16" s="357"/>
    </row>
    <row r="17" spans="1:13" s="30" customFormat="1" ht="13.5" thickBot="1">
      <c r="A17" s="358" t="s">
        <v>390</v>
      </c>
      <c r="B17" s="61">
        <v>552543.4</v>
      </c>
      <c r="C17" s="61">
        <v>352318.48</v>
      </c>
      <c r="D17" s="365">
        <f>B17-C17</f>
        <v>200224.92000000004</v>
      </c>
      <c r="E17" s="61">
        <v>0</v>
      </c>
      <c r="F17" s="61">
        <v>100112</v>
      </c>
      <c r="G17" s="363">
        <v>100112.92</v>
      </c>
      <c r="H17" s="61">
        <v>0</v>
      </c>
      <c r="I17" s="61">
        <v>0</v>
      </c>
      <c r="J17" s="61">
        <v>0</v>
      </c>
      <c r="K17" s="364">
        <v>0</v>
      </c>
      <c r="M17" s="357"/>
    </row>
    <row r="18" spans="1:13" s="30" customFormat="1" ht="12.75">
      <c r="A18" s="366" t="s">
        <v>391</v>
      </c>
      <c r="B18" s="367">
        <v>662810.5</v>
      </c>
      <c r="C18" s="368">
        <v>138549.5</v>
      </c>
      <c r="D18" s="369">
        <f>B18-C18</f>
        <v>524261</v>
      </c>
      <c r="E18" s="370">
        <v>0</v>
      </c>
      <c r="F18" s="367">
        <v>300000</v>
      </c>
      <c r="G18" s="369">
        <v>172361.8</v>
      </c>
      <c r="H18" s="367">
        <v>51899.2</v>
      </c>
      <c r="I18" s="367">
        <v>0</v>
      </c>
      <c r="J18" s="367">
        <v>0</v>
      </c>
      <c r="K18" s="371">
        <v>0</v>
      </c>
      <c r="M18" s="357"/>
    </row>
    <row r="19" spans="1:13" ht="13.5" thickBot="1">
      <c r="A19" s="358" t="s">
        <v>392</v>
      </c>
      <c r="B19" s="359"/>
      <c r="C19" s="372"/>
      <c r="D19" s="360"/>
      <c r="E19" s="373"/>
      <c r="F19" s="359"/>
      <c r="G19" s="360"/>
      <c r="H19" s="359"/>
      <c r="I19" s="359"/>
      <c r="J19" s="359"/>
      <c r="K19" s="361"/>
      <c r="M19" s="357"/>
    </row>
    <row r="20" spans="1:13" s="30" customFormat="1" ht="13.5" thickBot="1">
      <c r="A20" s="358" t="s">
        <v>393</v>
      </c>
      <c r="B20" s="61">
        <v>535635.8</v>
      </c>
      <c r="C20" s="61">
        <v>411951.3</v>
      </c>
      <c r="D20" s="362">
        <f>B20-C20</f>
        <v>123684.50000000006</v>
      </c>
      <c r="E20" s="61">
        <v>0</v>
      </c>
      <c r="F20" s="61">
        <v>90000</v>
      </c>
      <c r="G20" s="363">
        <v>33684.5</v>
      </c>
      <c r="H20" s="61">
        <v>0</v>
      </c>
      <c r="I20" s="61">
        <v>0</v>
      </c>
      <c r="J20" s="61">
        <v>0</v>
      </c>
      <c r="K20" s="364">
        <v>0</v>
      </c>
      <c r="M20" s="357"/>
    </row>
    <row r="21" spans="1:13" s="30" customFormat="1" ht="13.5" thickBot="1">
      <c r="A21" s="358" t="s">
        <v>394</v>
      </c>
      <c r="B21" s="61">
        <v>232300.3</v>
      </c>
      <c r="C21" s="61">
        <v>164649</v>
      </c>
      <c r="D21" s="362">
        <f>B21-C21</f>
        <v>67651.29999999999</v>
      </c>
      <c r="E21" s="61">
        <v>0</v>
      </c>
      <c r="F21" s="61">
        <v>15000</v>
      </c>
      <c r="G21" s="363">
        <v>52651.3</v>
      </c>
      <c r="H21" s="61">
        <v>0</v>
      </c>
      <c r="I21" s="61">
        <v>0</v>
      </c>
      <c r="J21" s="61">
        <v>0</v>
      </c>
      <c r="K21" s="364">
        <v>0</v>
      </c>
      <c r="M21" s="357"/>
    </row>
    <row r="22" spans="1:13" s="30" customFormat="1" ht="13.5" thickBot="1">
      <c r="A22" s="358" t="s">
        <v>395</v>
      </c>
      <c r="B22" s="61">
        <v>2292215.23</v>
      </c>
      <c r="C22" s="61">
        <f>1970254.84-43740</f>
        <v>1926514.84</v>
      </c>
      <c r="D22" s="365">
        <f>B22-C22</f>
        <v>365700.3899999999</v>
      </c>
      <c r="E22" s="61">
        <v>0</v>
      </c>
      <c r="F22" s="61">
        <v>180000</v>
      </c>
      <c r="G22" s="363">
        <v>185700.39</v>
      </c>
      <c r="H22" s="61">
        <v>0</v>
      </c>
      <c r="I22" s="61">
        <v>0</v>
      </c>
      <c r="J22" s="61">
        <v>0</v>
      </c>
      <c r="K22" s="364">
        <v>0</v>
      </c>
      <c r="M22" s="357"/>
    </row>
    <row r="23" spans="1:13" s="30" customFormat="1" ht="12.75">
      <c r="A23" s="366" t="s">
        <v>396</v>
      </c>
      <c r="B23" s="367">
        <v>1377500.71</v>
      </c>
      <c r="C23" s="368">
        <v>1341733.15</v>
      </c>
      <c r="D23" s="369">
        <f>B23-C23</f>
        <v>35767.560000000056</v>
      </c>
      <c r="E23" s="370">
        <v>0</v>
      </c>
      <c r="F23" s="367">
        <v>0</v>
      </c>
      <c r="G23" s="369">
        <v>35767.56</v>
      </c>
      <c r="H23" s="367">
        <v>0</v>
      </c>
      <c r="I23" s="367">
        <v>0</v>
      </c>
      <c r="J23" s="367">
        <v>0</v>
      </c>
      <c r="K23" s="371">
        <v>0</v>
      </c>
      <c r="M23" s="357"/>
    </row>
    <row r="24" spans="1:13" ht="13.5" thickBot="1">
      <c r="A24" s="358" t="s">
        <v>397</v>
      </c>
      <c r="B24" s="359"/>
      <c r="C24" s="372"/>
      <c r="D24" s="360"/>
      <c r="E24" s="373"/>
      <c r="F24" s="359"/>
      <c r="G24" s="360"/>
      <c r="H24" s="359"/>
      <c r="I24" s="359"/>
      <c r="J24" s="359"/>
      <c r="K24" s="361"/>
      <c r="M24" s="357"/>
    </row>
    <row r="25" spans="1:13" s="30" customFormat="1" ht="12.75">
      <c r="A25" s="366" t="s">
        <v>396</v>
      </c>
      <c r="B25" s="367">
        <v>137661</v>
      </c>
      <c r="C25" s="368">
        <v>73706</v>
      </c>
      <c r="D25" s="369">
        <f>B25-C25</f>
        <v>63955</v>
      </c>
      <c r="E25" s="370">
        <v>0</v>
      </c>
      <c r="F25" s="367">
        <v>31977</v>
      </c>
      <c r="G25" s="369">
        <v>31978</v>
      </c>
      <c r="H25" s="367">
        <v>0</v>
      </c>
      <c r="I25" s="367">
        <v>0</v>
      </c>
      <c r="J25" s="367">
        <v>0</v>
      </c>
      <c r="K25" s="371">
        <v>0</v>
      </c>
      <c r="M25" s="357"/>
    </row>
    <row r="26" spans="1:13" ht="13.5" thickBot="1">
      <c r="A26" s="358" t="s">
        <v>398</v>
      </c>
      <c r="B26" s="359"/>
      <c r="C26" s="372"/>
      <c r="D26" s="360"/>
      <c r="E26" s="373"/>
      <c r="F26" s="359"/>
      <c r="G26" s="360"/>
      <c r="H26" s="359"/>
      <c r="I26" s="359"/>
      <c r="J26" s="359"/>
      <c r="K26" s="361"/>
      <c r="M26" s="357"/>
    </row>
    <row r="27" spans="1:13" s="30" customFormat="1" ht="12.75">
      <c r="A27" s="366" t="s">
        <v>399</v>
      </c>
      <c r="B27" s="367">
        <v>72900</v>
      </c>
      <c r="C27" s="368">
        <v>3450</v>
      </c>
      <c r="D27" s="369">
        <f>B27-C27</f>
        <v>69450</v>
      </c>
      <c r="E27" s="370">
        <v>0</v>
      </c>
      <c r="F27" s="367">
        <v>34725</v>
      </c>
      <c r="G27" s="369">
        <v>34725</v>
      </c>
      <c r="H27" s="367">
        <v>0</v>
      </c>
      <c r="I27" s="367">
        <v>0</v>
      </c>
      <c r="J27" s="367">
        <v>0</v>
      </c>
      <c r="K27" s="371">
        <v>0</v>
      </c>
      <c r="M27" s="357"/>
    </row>
    <row r="28" spans="1:13" s="356" customFormat="1" ht="13.5" thickBot="1">
      <c r="A28" s="358" t="s">
        <v>400</v>
      </c>
      <c r="B28" s="359"/>
      <c r="C28" s="372"/>
      <c r="D28" s="374"/>
      <c r="E28" s="373"/>
      <c r="F28" s="359"/>
      <c r="G28" s="360"/>
      <c r="H28" s="359"/>
      <c r="I28" s="359"/>
      <c r="J28" s="359"/>
      <c r="K28" s="361"/>
      <c r="M28" s="357"/>
    </row>
    <row r="29" spans="1:13" s="30" customFormat="1" ht="12.75">
      <c r="A29" s="366" t="s">
        <v>399</v>
      </c>
      <c r="B29" s="367">
        <v>201301</v>
      </c>
      <c r="C29" s="368">
        <v>115124.74</v>
      </c>
      <c r="D29" s="369">
        <f>B29-C29</f>
        <v>86176.26</v>
      </c>
      <c r="E29" s="370">
        <v>0</v>
      </c>
      <c r="F29" s="367">
        <v>50000</v>
      </c>
      <c r="G29" s="369">
        <v>36176.26</v>
      </c>
      <c r="H29" s="367">
        <v>0</v>
      </c>
      <c r="I29" s="367">
        <v>0</v>
      </c>
      <c r="J29" s="367">
        <v>0</v>
      </c>
      <c r="K29" s="371">
        <v>0</v>
      </c>
      <c r="M29" s="357"/>
    </row>
    <row r="30" spans="1:13" s="356" customFormat="1" ht="13.5" thickBot="1">
      <c r="A30" s="358" t="s">
        <v>401</v>
      </c>
      <c r="B30" s="359"/>
      <c r="C30" s="372"/>
      <c r="D30" s="360"/>
      <c r="E30" s="373"/>
      <c r="F30" s="359"/>
      <c r="G30" s="360"/>
      <c r="H30" s="359"/>
      <c r="I30" s="359"/>
      <c r="J30" s="359"/>
      <c r="K30" s="361"/>
      <c r="M30" s="357"/>
    </row>
    <row r="31" spans="1:13" s="30" customFormat="1" ht="13.5" thickBot="1">
      <c r="A31" s="358" t="s">
        <v>402</v>
      </c>
      <c r="B31" s="61">
        <v>41152</v>
      </c>
      <c r="C31" s="61">
        <v>11336</v>
      </c>
      <c r="D31" s="365">
        <f>B31-C31</f>
        <v>29816</v>
      </c>
      <c r="E31" s="61">
        <v>0</v>
      </c>
      <c r="F31" s="61">
        <v>0</v>
      </c>
      <c r="G31" s="363">
        <v>0</v>
      </c>
      <c r="H31" s="61">
        <v>29816</v>
      </c>
      <c r="I31" s="61">
        <v>0</v>
      </c>
      <c r="J31" s="61">
        <v>0</v>
      </c>
      <c r="K31" s="364">
        <v>0</v>
      </c>
      <c r="M31" s="357"/>
    </row>
    <row r="32" spans="1:13" s="30" customFormat="1" ht="12.75">
      <c r="A32" s="366" t="s">
        <v>403</v>
      </c>
      <c r="B32" s="367">
        <v>434720.07</v>
      </c>
      <c r="C32" s="368">
        <v>156399.35</v>
      </c>
      <c r="D32" s="369">
        <f>B32-C32</f>
        <v>278320.72</v>
      </c>
      <c r="E32" s="370">
        <v>0</v>
      </c>
      <c r="F32" s="367">
        <v>222656</v>
      </c>
      <c r="G32" s="369">
        <v>55664.72</v>
      </c>
      <c r="H32" s="367">
        <v>0</v>
      </c>
      <c r="I32" s="367">
        <v>0</v>
      </c>
      <c r="J32" s="367">
        <v>0</v>
      </c>
      <c r="K32" s="371">
        <v>0</v>
      </c>
      <c r="M32" s="357"/>
    </row>
    <row r="33" spans="1:13" s="356" customFormat="1" ht="13.5" thickBot="1">
      <c r="A33" s="358" t="s">
        <v>404</v>
      </c>
      <c r="B33" s="359"/>
      <c r="C33" s="372"/>
      <c r="D33" s="360"/>
      <c r="E33" s="373"/>
      <c r="F33" s="359"/>
      <c r="G33" s="360"/>
      <c r="H33" s="359"/>
      <c r="I33" s="359"/>
      <c r="J33" s="359"/>
      <c r="K33" s="361"/>
      <c r="M33" s="357"/>
    </row>
    <row r="34" spans="1:13" s="30" customFormat="1" ht="13.5" thickBot="1">
      <c r="A34" s="358" t="s">
        <v>405</v>
      </c>
      <c r="B34" s="61">
        <v>72375</v>
      </c>
      <c r="C34" s="61">
        <v>52525</v>
      </c>
      <c r="D34" s="365">
        <f>B34-C34</f>
        <v>19850</v>
      </c>
      <c r="E34" s="61">
        <v>0</v>
      </c>
      <c r="F34" s="61">
        <v>9850</v>
      </c>
      <c r="G34" s="363">
        <v>10000</v>
      </c>
      <c r="H34" s="61">
        <v>0</v>
      </c>
      <c r="I34" s="61">
        <v>0</v>
      </c>
      <c r="J34" s="61">
        <v>0</v>
      </c>
      <c r="K34" s="364">
        <v>0</v>
      </c>
      <c r="M34" s="357"/>
    </row>
    <row r="35" spans="1:13" s="30" customFormat="1" ht="12.75">
      <c r="A35" s="366" t="s">
        <v>406</v>
      </c>
      <c r="B35" s="367">
        <v>80975</v>
      </c>
      <c r="C35" s="368">
        <v>28127.74</v>
      </c>
      <c r="D35" s="369">
        <f>B35-C35</f>
        <v>52847.259999999995</v>
      </c>
      <c r="E35" s="370">
        <v>0</v>
      </c>
      <c r="F35" s="367">
        <v>26424</v>
      </c>
      <c r="G35" s="369">
        <v>26423.26</v>
      </c>
      <c r="H35" s="367">
        <v>0</v>
      </c>
      <c r="I35" s="367">
        <v>0</v>
      </c>
      <c r="J35" s="367">
        <v>0</v>
      </c>
      <c r="K35" s="371">
        <v>0</v>
      </c>
      <c r="M35" s="357"/>
    </row>
    <row r="36" spans="1:13" s="356" customFormat="1" ht="13.5" thickBot="1">
      <c r="A36" s="358" t="s">
        <v>407</v>
      </c>
      <c r="B36" s="359"/>
      <c r="C36" s="372"/>
      <c r="D36" s="360"/>
      <c r="E36" s="373"/>
      <c r="F36" s="359"/>
      <c r="G36" s="360"/>
      <c r="H36" s="359"/>
      <c r="I36" s="359"/>
      <c r="J36" s="359"/>
      <c r="K36" s="361"/>
      <c r="M36" s="357"/>
    </row>
    <row r="37" spans="1:13" s="30" customFormat="1" ht="12.75">
      <c r="A37" s="366" t="s">
        <v>408</v>
      </c>
      <c r="B37" s="367">
        <v>131131.62</v>
      </c>
      <c r="C37" s="368">
        <v>0</v>
      </c>
      <c r="D37" s="369">
        <f>B37-C37</f>
        <v>131131.62</v>
      </c>
      <c r="E37" s="370">
        <v>0</v>
      </c>
      <c r="F37" s="367">
        <v>2732</v>
      </c>
      <c r="G37" s="369">
        <v>128399.62</v>
      </c>
      <c r="H37" s="367">
        <v>0</v>
      </c>
      <c r="I37" s="367">
        <v>0</v>
      </c>
      <c r="J37" s="367">
        <v>0</v>
      </c>
      <c r="K37" s="371">
        <v>0</v>
      </c>
      <c r="M37" s="357"/>
    </row>
    <row r="38" spans="1:13" ht="13.5" thickBot="1">
      <c r="A38" s="358" t="s">
        <v>409</v>
      </c>
      <c r="B38" s="359"/>
      <c r="C38" s="372"/>
      <c r="D38" s="360"/>
      <c r="E38" s="373"/>
      <c r="F38" s="359"/>
      <c r="G38" s="360"/>
      <c r="H38" s="359"/>
      <c r="I38" s="359"/>
      <c r="J38" s="359"/>
      <c r="K38" s="361"/>
      <c r="M38" s="357"/>
    </row>
    <row r="39" ht="12.75">
      <c r="M39" s="357"/>
    </row>
    <row r="40" spans="1:13" ht="12.75">
      <c r="A40" s="375"/>
      <c r="M40" s="357"/>
    </row>
    <row r="41" ht="12.75">
      <c r="M41" s="357"/>
    </row>
    <row r="42" ht="12.75">
      <c r="M42" s="357"/>
    </row>
    <row r="43" ht="12.75">
      <c r="M43" s="357"/>
    </row>
    <row r="44" spans="11:13" ht="13.5" thickBot="1">
      <c r="K44" s="52" t="s">
        <v>74</v>
      </c>
      <c r="M44" s="357"/>
    </row>
    <row r="45" spans="1:13" ht="14.25" thickBot="1" thickTop="1">
      <c r="A45" s="340" t="s">
        <v>2</v>
      </c>
      <c r="B45" s="341" t="s">
        <v>3</v>
      </c>
      <c r="C45" s="341" t="s">
        <v>4</v>
      </c>
      <c r="D45" s="341" t="s">
        <v>5</v>
      </c>
      <c r="E45" s="342" t="s">
        <v>6</v>
      </c>
      <c r="F45" s="343" t="s">
        <v>7</v>
      </c>
      <c r="G45" s="344"/>
      <c r="H45" s="345" t="s">
        <v>8</v>
      </c>
      <c r="I45" s="345" t="s">
        <v>382</v>
      </c>
      <c r="J45" s="343" t="s">
        <v>9</v>
      </c>
      <c r="K45" s="344"/>
      <c r="M45" s="357"/>
    </row>
    <row r="46" spans="1:13" ht="13.5" thickTop="1">
      <c r="A46" s="346"/>
      <c r="B46" s="346"/>
      <c r="C46" s="346"/>
      <c r="D46" s="347" t="s">
        <v>10</v>
      </c>
      <c r="E46" s="347" t="s">
        <v>11</v>
      </c>
      <c r="F46" s="341" t="s">
        <v>12</v>
      </c>
      <c r="G46" s="345" t="s">
        <v>12</v>
      </c>
      <c r="H46" s="348" t="s">
        <v>383</v>
      </c>
      <c r="I46" s="347" t="s">
        <v>84</v>
      </c>
      <c r="J46" s="341" t="s">
        <v>14</v>
      </c>
      <c r="K46" s="341" t="s">
        <v>15</v>
      </c>
      <c r="M46" s="357"/>
    </row>
    <row r="47" spans="1:13" ht="13.5" thickBot="1">
      <c r="A47" s="346"/>
      <c r="B47" s="346"/>
      <c r="C47" s="346"/>
      <c r="D47" s="347" t="s">
        <v>16</v>
      </c>
      <c r="E47" s="347">
        <v>2009</v>
      </c>
      <c r="F47" s="347" t="s">
        <v>17</v>
      </c>
      <c r="G47" s="348" t="s">
        <v>18</v>
      </c>
      <c r="H47" s="348" t="s">
        <v>384</v>
      </c>
      <c r="I47" s="347" t="s">
        <v>85</v>
      </c>
      <c r="J47" s="347">
        <v>2010</v>
      </c>
      <c r="K47" s="347" t="s">
        <v>20</v>
      </c>
      <c r="M47" s="357"/>
    </row>
    <row r="48" spans="1:13" s="30" customFormat="1" ht="13.5" thickBot="1">
      <c r="A48" s="376" t="s">
        <v>410</v>
      </c>
      <c r="B48" s="377">
        <v>333220</v>
      </c>
      <c r="C48" s="377">
        <v>184292.99</v>
      </c>
      <c r="D48" s="369">
        <f>B48-C48</f>
        <v>148927.01</v>
      </c>
      <c r="E48" s="377">
        <v>0</v>
      </c>
      <c r="F48" s="377">
        <v>0</v>
      </c>
      <c r="G48" s="362">
        <v>95074.53</v>
      </c>
      <c r="H48" s="377">
        <v>53852.48</v>
      </c>
      <c r="I48" s="377">
        <v>0</v>
      </c>
      <c r="J48" s="377">
        <v>0</v>
      </c>
      <c r="K48" s="377">
        <v>0</v>
      </c>
      <c r="M48" s="357"/>
    </row>
    <row r="49" spans="1:13" s="30" customFormat="1" ht="12.75">
      <c r="A49" s="378" t="s">
        <v>406</v>
      </c>
      <c r="B49" s="367">
        <v>119281</v>
      </c>
      <c r="C49" s="368">
        <v>99761.56</v>
      </c>
      <c r="D49" s="369">
        <f>B49-C49</f>
        <v>19519.440000000002</v>
      </c>
      <c r="E49" s="370">
        <v>0</v>
      </c>
      <c r="F49" s="367">
        <v>9760</v>
      </c>
      <c r="G49" s="369">
        <v>9759.44</v>
      </c>
      <c r="H49" s="367">
        <v>0</v>
      </c>
      <c r="I49" s="367">
        <v>0</v>
      </c>
      <c r="J49" s="367">
        <v>0</v>
      </c>
      <c r="K49" s="367">
        <v>0</v>
      </c>
      <c r="M49" s="357"/>
    </row>
    <row r="50" spans="1:13" ht="13.5" thickBot="1">
      <c r="A50" s="379" t="s">
        <v>411</v>
      </c>
      <c r="B50" s="359"/>
      <c r="C50" s="372"/>
      <c r="D50" s="360"/>
      <c r="E50" s="373"/>
      <c r="F50" s="359"/>
      <c r="G50" s="360"/>
      <c r="H50" s="359"/>
      <c r="I50" s="359"/>
      <c r="J50" s="359"/>
      <c r="K50" s="359"/>
      <c r="M50" s="357"/>
    </row>
    <row r="51" spans="1:13" s="30" customFormat="1" ht="12.75">
      <c r="A51" s="378" t="s">
        <v>406</v>
      </c>
      <c r="B51" s="367">
        <v>260903</v>
      </c>
      <c r="C51" s="368">
        <v>140375</v>
      </c>
      <c r="D51" s="369">
        <f>B51-C51</f>
        <v>120528</v>
      </c>
      <c r="E51" s="370">
        <v>0</v>
      </c>
      <c r="F51" s="367">
        <v>60264</v>
      </c>
      <c r="G51" s="369">
        <v>60264</v>
      </c>
      <c r="H51" s="367">
        <v>0</v>
      </c>
      <c r="I51" s="367">
        <v>0</v>
      </c>
      <c r="J51" s="367">
        <v>0</v>
      </c>
      <c r="K51" s="367">
        <v>0</v>
      </c>
      <c r="M51" s="357"/>
    </row>
    <row r="52" spans="1:13" ht="13.5" thickBot="1">
      <c r="A52" s="379" t="s">
        <v>412</v>
      </c>
      <c r="B52" s="359"/>
      <c r="C52" s="372"/>
      <c r="D52" s="360"/>
      <c r="E52" s="373"/>
      <c r="F52" s="359"/>
      <c r="G52" s="360"/>
      <c r="H52" s="359"/>
      <c r="I52" s="359"/>
      <c r="J52" s="359"/>
      <c r="K52" s="359"/>
      <c r="M52" s="357"/>
    </row>
    <row r="53" spans="1:13" s="30" customFormat="1" ht="12.75">
      <c r="A53" s="378" t="s">
        <v>413</v>
      </c>
      <c r="B53" s="367">
        <v>330676</v>
      </c>
      <c r="C53" s="368">
        <v>449238.14</v>
      </c>
      <c r="D53" s="369">
        <f>B53-C53</f>
        <v>-118562.14000000001</v>
      </c>
      <c r="E53" s="370">
        <v>0</v>
      </c>
      <c r="F53" s="367">
        <v>0</v>
      </c>
      <c r="G53" s="369">
        <v>0</v>
      </c>
      <c r="H53" s="367">
        <v>0</v>
      </c>
      <c r="I53" s="367">
        <v>0</v>
      </c>
      <c r="J53" s="367">
        <f>D53</f>
        <v>-118562.14000000001</v>
      </c>
      <c r="K53" s="367">
        <v>0</v>
      </c>
      <c r="M53" s="357"/>
    </row>
    <row r="54" spans="1:13" s="356" customFormat="1" ht="13.5" thickBot="1">
      <c r="A54" s="379" t="s">
        <v>414</v>
      </c>
      <c r="B54" s="359"/>
      <c r="C54" s="372"/>
      <c r="D54" s="360"/>
      <c r="E54" s="373"/>
      <c r="F54" s="359"/>
      <c r="G54" s="360"/>
      <c r="H54" s="359"/>
      <c r="I54" s="359"/>
      <c r="J54" s="359"/>
      <c r="K54" s="359"/>
      <c r="M54" s="357"/>
    </row>
    <row r="55" spans="1:13" s="30" customFormat="1" ht="12.75">
      <c r="A55" s="378" t="s">
        <v>406</v>
      </c>
      <c r="B55" s="367">
        <v>413011</v>
      </c>
      <c r="C55" s="368">
        <v>306873</v>
      </c>
      <c r="D55" s="369">
        <f>B55-C55</f>
        <v>106138</v>
      </c>
      <c r="E55" s="370">
        <v>0</v>
      </c>
      <c r="F55" s="367">
        <v>0</v>
      </c>
      <c r="G55" s="369">
        <v>77676.62</v>
      </c>
      <c r="H55" s="367">
        <v>28461.38</v>
      </c>
      <c r="I55" s="367">
        <v>0</v>
      </c>
      <c r="J55" s="367">
        <v>0</v>
      </c>
      <c r="K55" s="367">
        <v>0</v>
      </c>
      <c r="M55" s="357"/>
    </row>
    <row r="56" spans="1:13" s="356" customFormat="1" ht="13.5" thickBot="1">
      <c r="A56" s="379" t="s">
        <v>415</v>
      </c>
      <c r="B56" s="359"/>
      <c r="C56" s="372"/>
      <c r="D56" s="360"/>
      <c r="E56" s="373"/>
      <c r="F56" s="359"/>
      <c r="G56" s="360"/>
      <c r="H56" s="359"/>
      <c r="I56" s="359"/>
      <c r="J56" s="359"/>
      <c r="K56" s="359"/>
      <c r="M56" s="357"/>
    </row>
    <row r="57" spans="1:13" s="30" customFormat="1" ht="12.75">
      <c r="A57" s="378" t="s">
        <v>416</v>
      </c>
      <c r="B57" s="367">
        <v>1403721.37</v>
      </c>
      <c r="C57" s="368">
        <v>1407270.31</v>
      </c>
      <c r="D57" s="369">
        <f>B57-C57</f>
        <v>-3548.939999999944</v>
      </c>
      <c r="E57" s="370">
        <v>0</v>
      </c>
      <c r="F57" s="367">
        <v>0</v>
      </c>
      <c r="G57" s="369">
        <v>0</v>
      </c>
      <c r="H57" s="367">
        <v>0</v>
      </c>
      <c r="I57" s="367">
        <v>0</v>
      </c>
      <c r="J57" s="367">
        <f>D57</f>
        <v>-3548.939999999944</v>
      </c>
      <c r="K57" s="367">
        <v>0</v>
      </c>
      <c r="M57" s="357"/>
    </row>
    <row r="58" spans="1:13" ht="13.5" thickBot="1">
      <c r="A58" s="379" t="s">
        <v>417</v>
      </c>
      <c r="B58" s="359"/>
      <c r="C58" s="372"/>
      <c r="D58" s="360"/>
      <c r="E58" s="373"/>
      <c r="F58" s="359"/>
      <c r="G58" s="360"/>
      <c r="H58" s="359"/>
      <c r="I58" s="359"/>
      <c r="J58" s="359"/>
      <c r="K58" s="359"/>
      <c r="M58" s="357"/>
    </row>
    <row r="59" spans="1:13" s="30" customFormat="1" ht="13.5" thickBot="1">
      <c r="A59" s="376" t="s">
        <v>418</v>
      </c>
      <c r="B59" s="377">
        <v>277662.5</v>
      </c>
      <c r="C59" s="377">
        <v>169934.66</v>
      </c>
      <c r="D59" s="362">
        <f>B59-C59</f>
        <v>107727.84</v>
      </c>
      <c r="E59" s="377">
        <v>0</v>
      </c>
      <c r="F59" s="377">
        <v>0</v>
      </c>
      <c r="G59" s="362">
        <v>0</v>
      </c>
      <c r="H59" s="377">
        <f>D59</f>
        <v>107727.84</v>
      </c>
      <c r="I59" s="377">
        <v>0</v>
      </c>
      <c r="J59" s="377">
        <v>0</v>
      </c>
      <c r="K59" s="377">
        <v>0</v>
      </c>
      <c r="M59" s="357"/>
    </row>
    <row r="60" spans="1:13" s="30" customFormat="1" ht="13.5" thickBot="1">
      <c r="A60" s="376" t="s">
        <v>419</v>
      </c>
      <c r="B60" s="377">
        <v>232933</v>
      </c>
      <c r="C60" s="377">
        <v>77537</v>
      </c>
      <c r="D60" s="365">
        <f>B60-C60</f>
        <v>155396</v>
      </c>
      <c r="E60" s="377">
        <v>0</v>
      </c>
      <c r="F60" s="377">
        <v>50000</v>
      </c>
      <c r="G60" s="362">
        <v>105396</v>
      </c>
      <c r="H60" s="377">
        <v>0</v>
      </c>
      <c r="I60" s="377">
        <v>0</v>
      </c>
      <c r="J60" s="377">
        <v>0</v>
      </c>
      <c r="K60" s="377">
        <v>0</v>
      </c>
      <c r="M60" s="357"/>
    </row>
    <row r="61" spans="1:13" s="385" customFormat="1" ht="12.75">
      <c r="A61" s="380" t="s">
        <v>420</v>
      </c>
      <c r="B61" s="381">
        <v>399039.77</v>
      </c>
      <c r="C61" s="382">
        <v>205936.11</v>
      </c>
      <c r="D61" s="383">
        <v>193103.66</v>
      </c>
      <c r="E61" s="384">
        <v>0</v>
      </c>
      <c r="F61" s="381">
        <v>0</v>
      </c>
      <c r="G61" s="381">
        <f>D61</f>
        <v>193103.66</v>
      </c>
      <c r="H61" s="381">
        <v>0</v>
      </c>
      <c r="I61" s="381">
        <v>0</v>
      </c>
      <c r="J61" s="381">
        <v>0</v>
      </c>
      <c r="K61" s="381">
        <v>0</v>
      </c>
      <c r="M61" s="386"/>
    </row>
    <row r="62" spans="1:13" s="385" customFormat="1" ht="13.5" thickBot="1">
      <c r="A62" s="387" t="s">
        <v>421</v>
      </c>
      <c r="B62" s="388"/>
      <c r="C62" s="389"/>
      <c r="D62" s="388"/>
      <c r="E62" s="390"/>
      <c r="F62" s="388"/>
      <c r="G62" s="388"/>
      <c r="H62" s="388"/>
      <c r="I62" s="388"/>
      <c r="J62" s="388"/>
      <c r="K62" s="388"/>
      <c r="M62" s="386"/>
    </row>
    <row r="63" spans="1:13" s="385" customFormat="1" ht="12.75">
      <c r="A63" s="380" t="s">
        <v>422</v>
      </c>
      <c r="B63" s="381">
        <v>30000</v>
      </c>
      <c r="C63" s="382">
        <v>0</v>
      </c>
      <c r="D63" s="383">
        <v>30000</v>
      </c>
      <c r="E63" s="384">
        <v>0</v>
      </c>
      <c r="F63" s="381">
        <v>15000</v>
      </c>
      <c r="G63" s="381">
        <v>15000</v>
      </c>
      <c r="H63" s="381">
        <v>0</v>
      </c>
      <c r="I63" s="381">
        <v>0</v>
      </c>
      <c r="J63" s="381">
        <v>0</v>
      </c>
      <c r="K63" s="381">
        <v>0</v>
      </c>
      <c r="M63" s="386"/>
    </row>
    <row r="64" spans="1:13" s="385" customFormat="1" ht="13.5" thickBot="1">
      <c r="A64" s="391" t="s">
        <v>423</v>
      </c>
      <c r="B64" s="392"/>
      <c r="C64" s="393"/>
      <c r="D64" s="388"/>
      <c r="E64" s="394"/>
      <c r="F64" s="392"/>
      <c r="G64" s="392"/>
      <c r="H64" s="392"/>
      <c r="I64" s="392"/>
      <c r="J64" s="392"/>
      <c r="K64" s="392"/>
      <c r="M64" s="386"/>
    </row>
    <row r="65" spans="1:13" s="385" customFormat="1" ht="13.5" thickBot="1">
      <c r="A65" s="395" t="s">
        <v>424</v>
      </c>
      <c r="B65" s="396">
        <v>13811679.95</v>
      </c>
      <c r="C65" s="397">
        <v>13809223.67</v>
      </c>
      <c r="D65" s="398">
        <v>2456.28</v>
      </c>
      <c r="E65" s="396">
        <v>0</v>
      </c>
      <c r="F65" s="396">
        <v>0</v>
      </c>
      <c r="G65" s="396">
        <f>D65</f>
        <v>2456.28</v>
      </c>
      <c r="H65" s="396">
        <v>0</v>
      </c>
      <c r="I65" s="399">
        <v>0</v>
      </c>
      <c r="J65" s="396">
        <v>0</v>
      </c>
      <c r="K65" s="396">
        <v>0</v>
      </c>
      <c r="M65" s="386"/>
    </row>
    <row r="66" spans="1:13" s="385" customFormat="1" ht="12.75">
      <c r="A66" s="380" t="s">
        <v>425</v>
      </c>
      <c r="B66" s="392">
        <v>573515.49</v>
      </c>
      <c r="C66" s="392">
        <v>461910.1</v>
      </c>
      <c r="D66" s="392">
        <v>111605.39</v>
      </c>
      <c r="E66" s="392">
        <v>0</v>
      </c>
      <c r="F66" s="392">
        <v>85480</v>
      </c>
      <c r="G66" s="392">
        <v>26125.39</v>
      </c>
      <c r="H66" s="392">
        <v>0</v>
      </c>
      <c r="I66" s="392">
        <v>0</v>
      </c>
      <c r="J66" s="392">
        <v>0</v>
      </c>
      <c r="K66" s="392">
        <v>0</v>
      </c>
      <c r="M66" s="386"/>
    </row>
    <row r="67" spans="1:13" s="385" customFormat="1" ht="13.5" thickBot="1">
      <c r="A67" s="387" t="s">
        <v>426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M67" s="386"/>
    </row>
    <row r="68" spans="1:11" s="400" customFormat="1" ht="13.5" thickBot="1">
      <c r="A68" s="395" t="s">
        <v>427</v>
      </c>
      <c r="B68" s="396">
        <v>0</v>
      </c>
      <c r="C68" s="396">
        <v>0</v>
      </c>
      <c r="D68" s="396">
        <v>0</v>
      </c>
      <c r="E68" s="396">
        <v>0</v>
      </c>
      <c r="F68" s="396" t="s">
        <v>428</v>
      </c>
      <c r="G68" s="396" t="s">
        <v>429</v>
      </c>
      <c r="H68" s="396">
        <v>0</v>
      </c>
      <c r="I68" s="396">
        <v>0</v>
      </c>
      <c r="J68" s="396">
        <v>0</v>
      </c>
      <c r="K68" s="396">
        <v>0</v>
      </c>
    </row>
    <row r="69" spans="2:11" ht="12.75">
      <c r="B69" s="401"/>
      <c r="C69" s="401"/>
      <c r="D69" s="402"/>
      <c r="E69" s="401"/>
      <c r="F69" s="403"/>
      <c r="G69" s="404"/>
      <c r="H69" s="403"/>
      <c r="I69" s="401"/>
      <c r="J69" s="401"/>
      <c r="K69" s="401"/>
    </row>
    <row r="70" spans="1:11" ht="12.75">
      <c r="A70" s="375" t="s">
        <v>430</v>
      </c>
      <c r="B70" s="401"/>
      <c r="C70" s="401"/>
      <c r="D70" s="405"/>
      <c r="E70" s="401"/>
      <c r="F70" s="405"/>
      <c r="G70" s="405"/>
      <c r="H70" s="405"/>
      <c r="I70" s="405"/>
      <c r="J70" s="401"/>
      <c r="K70" s="401"/>
    </row>
    <row r="71" spans="1:11" ht="12.75">
      <c r="A71" s="375"/>
      <c r="B71" s="401"/>
      <c r="C71" s="401"/>
      <c r="D71" s="405"/>
      <c r="E71" s="401"/>
      <c r="F71" s="401"/>
      <c r="G71" s="402"/>
      <c r="H71" s="406"/>
      <c r="I71" s="401"/>
      <c r="J71" s="401"/>
      <c r="K71" s="401"/>
    </row>
    <row r="72" spans="1:11" ht="12.75">
      <c r="A72" s="375"/>
      <c r="B72" s="401"/>
      <c r="C72" s="401"/>
      <c r="D72" s="405"/>
      <c r="E72" s="401"/>
      <c r="F72" s="401"/>
      <c r="G72" s="402"/>
      <c r="H72" s="406"/>
      <c r="I72" s="401"/>
      <c r="J72" s="401"/>
      <c r="K72" s="401"/>
    </row>
    <row r="73" spans="1:11" ht="12.75">
      <c r="A73" s="375"/>
      <c r="B73" s="401"/>
      <c r="C73" s="401"/>
      <c r="D73" s="405"/>
      <c r="E73" s="401"/>
      <c r="F73" s="401"/>
      <c r="G73" s="402"/>
      <c r="H73" s="406"/>
      <c r="I73" s="401"/>
      <c r="J73" s="401"/>
      <c r="K73" s="401"/>
    </row>
    <row r="74" spans="1:11" ht="12.75">
      <c r="A74" s="375"/>
      <c r="B74" s="401"/>
      <c r="C74" s="401"/>
      <c r="D74" s="405"/>
      <c r="E74" s="401"/>
      <c r="F74" s="401"/>
      <c r="G74" s="402"/>
      <c r="H74" s="406"/>
      <c r="I74" s="401"/>
      <c r="J74" s="401"/>
      <c r="K74" s="401"/>
    </row>
    <row r="75" spans="1:11" ht="12.75">
      <c r="A75" s="375"/>
      <c r="B75" s="401"/>
      <c r="C75" s="401"/>
      <c r="D75" s="405"/>
      <c r="E75" s="401"/>
      <c r="F75" s="401"/>
      <c r="G75" s="402"/>
      <c r="H75" s="406"/>
      <c r="I75" s="401"/>
      <c r="J75" s="401"/>
      <c r="K75" s="401"/>
    </row>
    <row r="76" spans="1:11" ht="12.75">
      <c r="A76" s="375"/>
      <c r="B76" s="401"/>
      <c r="C76" s="401"/>
      <c r="D76" s="405"/>
      <c r="E76" s="401"/>
      <c r="F76" s="401"/>
      <c r="G76" s="402"/>
      <c r="H76" s="406"/>
      <c r="I76" s="401"/>
      <c r="J76" s="401"/>
      <c r="K76" s="401"/>
    </row>
    <row r="77" spans="1:11" ht="12.75">
      <c r="A77" s="375"/>
      <c r="B77" s="401"/>
      <c r="C77" s="401"/>
      <c r="D77" s="405"/>
      <c r="E77" s="401"/>
      <c r="F77" s="401"/>
      <c r="G77" s="402"/>
      <c r="H77" s="406"/>
      <c r="I77" s="401"/>
      <c r="J77" s="401"/>
      <c r="K77" s="401"/>
    </row>
    <row r="78" spans="1:11" ht="12.75">
      <c r="A78" s="375"/>
      <c r="B78" s="401"/>
      <c r="C78" s="401"/>
      <c r="D78" s="405"/>
      <c r="E78" s="401"/>
      <c r="F78" s="401"/>
      <c r="G78" s="402"/>
      <c r="H78" s="406"/>
      <c r="I78" s="401"/>
      <c r="J78" s="401"/>
      <c r="K78" s="401"/>
    </row>
    <row r="79" spans="1:11" ht="12.75">
      <c r="A79" s="375"/>
      <c r="B79" s="401"/>
      <c r="C79" s="401"/>
      <c r="D79" s="405"/>
      <c r="E79" s="401"/>
      <c r="F79" s="401"/>
      <c r="G79" s="402"/>
      <c r="H79" s="406"/>
      <c r="I79" s="401"/>
      <c r="J79" s="401"/>
      <c r="K79" s="401"/>
    </row>
    <row r="80" spans="1:11" ht="12.75">
      <c r="A80" s="375"/>
      <c r="B80" s="401"/>
      <c r="C80" s="401"/>
      <c r="D80" s="405"/>
      <c r="E80" s="401"/>
      <c r="F80" s="401"/>
      <c r="G80" s="402"/>
      <c r="H80" s="406"/>
      <c r="I80" s="401"/>
      <c r="J80" s="401"/>
      <c r="K80" s="401"/>
    </row>
    <row r="81" spans="1:11" ht="12.75">
      <c r="A81" s="375"/>
      <c r="B81" s="401"/>
      <c r="C81" s="401"/>
      <c r="D81" s="405"/>
      <c r="E81" s="401"/>
      <c r="F81" s="401"/>
      <c r="G81" s="402"/>
      <c r="H81" s="406"/>
      <c r="I81" s="401"/>
      <c r="J81" s="401"/>
      <c r="K81" s="401"/>
    </row>
    <row r="82" spans="1:11" ht="12.75">
      <c r="A82" s="375"/>
      <c r="B82" s="401"/>
      <c r="C82" s="401"/>
      <c r="D82" s="405"/>
      <c r="E82" s="401"/>
      <c r="F82" s="401"/>
      <c r="G82" s="402"/>
      <c r="H82" s="406"/>
      <c r="I82" s="401"/>
      <c r="J82" s="401"/>
      <c r="K82" s="401"/>
    </row>
    <row r="83" spans="1:11" ht="12.75">
      <c r="A83" s="375"/>
      <c r="B83" s="401"/>
      <c r="C83" s="401"/>
      <c r="D83" s="405"/>
      <c r="E83" s="401"/>
      <c r="F83" s="401"/>
      <c r="G83" s="402"/>
      <c r="H83" s="406"/>
      <c r="I83" s="401"/>
      <c r="J83" s="401"/>
      <c r="K83" s="401"/>
    </row>
    <row r="84" spans="1:11" ht="12.75">
      <c r="A84" s="375"/>
      <c r="B84" s="401"/>
      <c r="C84" s="401"/>
      <c r="D84" s="405"/>
      <c r="E84" s="401"/>
      <c r="F84" s="401"/>
      <c r="G84" s="402"/>
      <c r="H84" s="406"/>
      <c r="I84" s="401"/>
      <c r="J84" s="401"/>
      <c r="K84" s="401"/>
    </row>
    <row r="85" spans="1:11" ht="12.75">
      <c r="A85" s="375"/>
      <c r="B85" s="401"/>
      <c r="C85" s="401"/>
      <c r="D85" s="405"/>
      <c r="E85" s="401"/>
      <c r="F85" s="401"/>
      <c r="G85" s="402"/>
      <c r="H85" s="406"/>
      <c r="I85" s="401"/>
      <c r="J85" s="401"/>
      <c r="K85" s="401"/>
    </row>
    <row r="86" spans="1:11" ht="12.75">
      <c r="A86" s="375"/>
      <c r="B86" s="401"/>
      <c r="C86" s="401"/>
      <c r="D86" s="405"/>
      <c r="E86" s="401"/>
      <c r="F86" s="401"/>
      <c r="G86" s="402"/>
      <c r="H86" s="406"/>
      <c r="I86" s="401"/>
      <c r="J86" s="401"/>
      <c r="K86" s="401"/>
    </row>
    <row r="87" spans="1:11" ht="12.75">
      <c r="A87" s="407"/>
      <c r="B87" s="408"/>
      <c r="C87" s="408"/>
      <c r="D87" s="409"/>
      <c r="E87" s="408"/>
      <c r="F87" s="408"/>
      <c r="G87" s="408"/>
      <c r="H87" s="409"/>
      <c r="I87" s="408"/>
      <c r="J87" s="408"/>
      <c r="K87" s="408"/>
    </row>
    <row r="88" spans="1:12" ht="15.75" thickBot="1">
      <c r="A88" s="8" t="s">
        <v>22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39" t="s">
        <v>381</v>
      </c>
    </row>
    <row r="89" spans="1:12" ht="14.25" thickBot="1" thickTop="1">
      <c r="A89" s="340" t="s">
        <v>2</v>
      </c>
      <c r="B89" s="341" t="s">
        <v>23</v>
      </c>
      <c r="C89" s="345" t="s">
        <v>24</v>
      </c>
      <c r="D89" s="341" t="s">
        <v>431</v>
      </c>
      <c r="E89" s="341" t="s">
        <v>4</v>
      </c>
      <c r="F89" s="341" t="s">
        <v>5</v>
      </c>
      <c r="G89" s="410" t="s">
        <v>116</v>
      </c>
      <c r="H89" s="411" t="s">
        <v>432</v>
      </c>
      <c r="I89" s="412"/>
      <c r="J89" s="412"/>
      <c r="K89" s="344"/>
      <c r="L89" s="340" t="s">
        <v>63</v>
      </c>
    </row>
    <row r="90" spans="1:12" ht="13.5" thickTop="1">
      <c r="A90" s="346"/>
      <c r="B90" s="347" t="s">
        <v>26</v>
      </c>
      <c r="C90" s="348" t="s">
        <v>27</v>
      </c>
      <c r="D90" s="348" t="s">
        <v>433</v>
      </c>
      <c r="E90" s="347"/>
      <c r="F90" s="347" t="s">
        <v>52</v>
      </c>
      <c r="G90" s="347" t="s">
        <v>28</v>
      </c>
      <c r="H90" s="341" t="s">
        <v>29</v>
      </c>
      <c r="I90" s="345" t="s">
        <v>30</v>
      </c>
      <c r="J90" s="341" t="s">
        <v>434</v>
      </c>
      <c r="K90" s="347" t="s">
        <v>31</v>
      </c>
      <c r="L90" s="347" t="s">
        <v>435</v>
      </c>
    </row>
    <row r="91" spans="1:12" ht="13.5" thickBot="1">
      <c r="A91" s="349"/>
      <c r="B91" s="349"/>
      <c r="C91" s="349"/>
      <c r="D91" s="351" t="s">
        <v>436</v>
      </c>
      <c r="E91" s="350"/>
      <c r="F91" s="351" t="s">
        <v>32</v>
      </c>
      <c r="G91" s="350" t="s">
        <v>33</v>
      </c>
      <c r="H91" s="413"/>
      <c r="I91" s="350"/>
      <c r="J91" s="351">
        <v>349</v>
      </c>
      <c r="K91" s="350" t="s">
        <v>34</v>
      </c>
      <c r="L91" s="350" t="s">
        <v>437</v>
      </c>
    </row>
    <row r="92" spans="1:12" ht="13.5" customHeight="1" thickTop="1">
      <c r="A92" s="352" t="s">
        <v>385</v>
      </c>
      <c r="B92" s="353">
        <v>6541667.79</v>
      </c>
      <c r="C92" s="353">
        <v>59800000</v>
      </c>
      <c r="D92" s="353">
        <v>8699000</v>
      </c>
      <c r="E92" s="353">
        <v>74931163.09</v>
      </c>
      <c r="F92" s="367">
        <f>SUM(B92:D92)-E92</f>
        <v>109504.69999998808</v>
      </c>
      <c r="G92" s="353">
        <v>0</v>
      </c>
      <c r="H92" s="353">
        <v>0</v>
      </c>
      <c r="I92" s="353">
        <v>0</v>
      </c>
      <c r="J92" s="354">
        <v>0</v>
      </c>
      <c r="K92" s="353">
        <v>0</v>
      </c>
      <c r="L92" s="355">
        <v>0</v>
      </c>
    </row>
    <row r="93" spans="1:12" ht="13.5" customHeight="1" thickBot="1">
      <c r="A93" s="358" t="s">
        <v>386</v>
      </c>
      <c r="B93" s="61"/>
      <c r="C93" s="61"/>
      <c r="D93" s="61"/>
      <c r="E93" s="61"/>
      <c r="F93" s="61"/>
      <c r="G93" s="61"/>
      <c r="H93" s="61"/>
      <c r="I93" s="61"/>
      <c r="J93" s="363"/>
      <c r="K93" s="61"/>
      <c r="L93" s="364"/>
    </row>
    <row r="94" spans="1:12" ht="13.5" thickBot="1">
      <c r="A94" s="358" t="s">
        <v>387</v>
      </c>
      <c r="B94" s="61">
        <v>12106875.8</v>
      </c>
      <c r="C94" s="61">
        <v>9512000</v>
      </c>
      <c r="D94" s="61">
        <v>1740000</v>
      </c>
      <c r="E94" s="61">
        <v>23386354.81</v>
      </c>
      <c r="F94" s="367">
        <f>SUM(B94:D94)-E94</f>
        <v>-27479.009999997914</v>
      </c>
      <c r="G94" s="61">
        <v>0</v>
      </c>
      <c r="H94" s="61">
        <v>12374.61</v>
      </c>
      <c r="I94" s="61">
        <v>15104.4</v>
      </c>
      <c r="J94" s="61">
        <v>0</v>
      </c>
      <c r="K94" s="61">
        <v>0</v>
      </c>
      <c r="L94" s="414">
        <v>0</v>
      </c>
    </row>
    <row r="95" spans="1:12" s="30" customFormat="1" ht="13.5" thickBot="1">
      <c r="A95" s="358" t="s">
        <v>388</v>
      </c>
      <c r="B95" s="61">
        <v>30781644.67</v>
      </c>
      <c r="C95" s="61">
        <v>13782000</v>
      </c>
      <c r="D95" s="61">
        <v>3600000</v>
      </c>
      <c r="E95" s="61">
        <v>46681259.7</v>
      </c>
      <c r="F95" s="367">
        <f>SUM(B95:D95)-E95</f>
        <v>1482384.9699999988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414">
        <v>0</v>
      </c>
    </row>
    <row r="96" spans="1:12" s="30" customFormat="1" ht="13.5" thickBot="1">
      <c r="A96" s="358" t="s">
        <v>389</v>
      </c>
      <c r="B96" s="61">
        <v>46622923.98</v>
      </c>
      <c r="C96" s="61">
        <v>17664000</v>
      </c>
      <c r="D96" s="61">
        <v>6084000</v>
      </c>
      <c r="E96" s="61">
        <v>70369526</v>
      </c>
      <c r="F96" s="367">
        <f>SUM(B96:D96)-E96</f>
        <v>1397.9799999892712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414">
        <v>0</v>
      </c>
    </row>
    <row r="97" spans="1:12" s="30" customFormat="1" ht="13.5" thickBot="1">
      <c r="A97" s="358" t="s">
        <v>390</v>
      </c>
      <c r="B97" s="61">
        <v>39258752.48</v>
      </c>
      <c r="C97" s="61">
        <v>18257000</v>
      </c>
      <c r="D97" s="61">
        <v>7380000</v>
      </c>
      <c r="E97" s="61">
        <v>63310293.48</v>
      </c>
      <c r="F97" s="367">
        <f>SUM(B97:D97)-E97</f>
        <v>1585459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414">
        <v>0</v>
      </c>
    </row>
    <row r="98" spans="1:12" s="30" customFormat="1" ht="12.75">
      <c r="A98" s="366" t="s">
        <v>396</v>
      </c>
      <c r="B98" s="367">
        <v>49727088.11</v>
      </c>
      <c r="C98" s="367">
        <v>25188900</v>
      </c>
      <c r="D98" s="367">
        <v>8635000</v>
      </c>
      <c r="E98" s="367">
        <v>83602887.31</v>
      </c>
      <c r="F98" s="367">
        <f>SUM(B98:D98)-E98</f>
        <v>-51899.20000000298</v>
      </c>
      <c r="G98" s="367">
        <v>0</v>
      </c>
      <c r="H98" s="367">
        <f>-F98</f>
        <v>51899.20000000298</v>
      </c>
      <c r="I98" s="367">
        <v>0</v>
      </c>
      <c r="J98" s="367">
        <v>0</v>
      </c>
      <c r="K98" s="367">
        <v>0</v>
      </c>
      <c r="L98" s="371">
        <v>0</v>
      </c>
    </row>
    <row r="99" spans="1:12" ht="13.5" thickBot="1">
      <c r="A99" s="358" t="s">
        <v>392</v>
      </c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61"/>
    </row>
    <row r="100" spans="1:12" s="30" customFormat="1" ht="13.5" thickBot="1">
      <c r="A100" s="358" t="s">
        <v>393</v>
      </c>
      <c r="B100" s="61">
        <v>22803804.77</v>
      </c>
      <c r="C100" s="61">
        <v>20470000</v>
      </c>
      <c r="D100" s="61">
        <v>4387000</v>
      </c>
      <c r="E100" s="61">
        <v>47660804.77</v>
      </c>
      <c r="F100" s="367">
        <f>SUM(B100:D100)-E100</f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364">
        <v>0</v>
      </c>
    </row>
    <row r="101" spans="1:12" s="30" customFormat="1" ht="13.5" thickBot="1">
      <c r="A101" s="358" t="s">
        <v>394</v>
      </c>
      <c r="B101" s="61">
        <v>33858520.35</v>
      </c>
      <c r="C101" s="61">
        <v>19124000</v>
      </c>
      <c r="D101" s="61">
        <v>6066000</v>
      </c>
      <c r="E101" s="61">
        <v>57408827.61</v>
      </c>
      <c r="F101" s="367">
        <f>SUM(B101:D101)-E101</f>
        <v>1639692.740000002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414">
        <v>0</v>
      </c>
    </row>
    <row r="102" spans="1:12" s="30" customFormat="1" ht="13.5" thickBot="1">
      <c r="A102" s="358" t="s">
        <v>395</v>
      </c>
      <c r="B102" s="61">
        <v>39043030.37</v>
      </c>
      <c r="C102" s="61">
        <v>25319600</v>
      </c>
      <c r="D102" s="61">
        <v>7500000</v>
      </c>
      <c r="E102" s="61">
        <v>71805185.21</v>
      </c>
      <c r="F102" s="367">
        <f>SUM(B102:D102)-E102</f>
        <v>57445.160000011325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414">
        <v>0</v>
      </c>
    </row>
    <row r="103" spans="1:12" s="30" customFormat="1" ht="12.75">
      <c r="A103" s="366" t="s">
        <v>396</v>
      </c>
      <c r="B103" s="367">
        <v>41517409.63</v>
      </c>
      <c r="C103" s="367">
        <v>32563900</v>
      </c>
      <c r="D103" s="367">
        <v>9324000</v>
      </c>
      <c r="E103" s="367">
        <v>81501615.36</v>
      </c>
      <c r="F103" s="367">
        <f>SUM(B103:D103)-E103</f>
        <v>1903694.2699999958</v>
      </c>
      <c r="G103" s="367">
        <v>0</v>
      </c>
      <c r="H103" s="367">
        <v>0</v>
      </c>
      <c r="I103" s="367">
        <v>0</v>
      </c>
      <c r="J103" s="367">
        <v>0</v>
      </c>
      <c r="K103" s="367">
        <v>0</v>
      </c>
      <c r="L103" s="371">
        <v>0</v>
      </c>
    </row>
    <row r="104" spans="1:12" ht="13.5" thickBot="1">
      <c r="A104" s="358" t="s">
        <v>397</v>
      </c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61"/>
    </row>
    <row r="105" spans="1:12" s="30" customFormat="1" ht="12.75">
      <c r="A105" s="366" t="s">
        <v>396</v>
      </c>
      <c r="B105" s="367">
        <v>26372102.46</v>
      </c>
      <c r="C105" s="367">
        <v>16688000</v>
      </c>
      <c r="D105" s="367">
        <v>5453000</v>
      </c>
      <c r="E105" s="367">
        <v>48433659.73</v>
      </c>
      <c r="F105" s="367">
        <f>SUM(B105:D105)-E105</f>
        <v>79442.73000000417</v>
      </c>
      <c r="G105" s="367">
        <v>0</v>
      </c>
      <c r="H105" s="367">
        <v>0</v>
      </c>
      <c r="I105" s="367">
        <v>0</v>
      </c>
      <c r="J105" s="367">
        <v>0</v>
      </c>
      <c r="K105" s="367">
        <v>0</v>
      </c>
      <c r="L105" s="371">
        <v>0</v>
      </c>
    </row>
    <row r="106" spans="1:12" ht="13.5" thickBot="1">
      <c r="A106" s="358" t="s">
        <v>398</v>
      </c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61"/>
    </row>
    <row r="107" spans="1:12" s="30" customFormat="1" ht="13.5" thickBot="1">
      <c r="A107" s="358" t="s">
        <v>438</v>
      </c>
      <c r="B107" s="61">
        <v>10203860.08</v>
      </c>
      <c r="C107" s="61">
        <v>10391000</v>
      </c>
      <c r="D107" s="61">
        <v>1665000</v>
      </c>
      <c r="E107" s="61">
        <v>20981257.67</v>
      </c>
      <c r="F107" s="367">
        <f>SUM(B107:D107)-E107</f>
        <v>1278602.4099999964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414">
        <v>0</v>
      </c>
    </row>
    <row r="108" spans="1:12" s="30" customFormat="1" ht="12.75">
      <c r="A108" s="366" t="s">
        <v>396</v>
      </c>
      <c r="B108" s="367">
        <v>8816621.19</v>
      </c>
      <c r="C108" s="367">
        <v>9138000</v>
      </c>
      <c r="D108" s="367">
        <v>1230000</v>
      </c>
      <c r="E108" s="367">
        <v>18699359.71</v>
      </c>
      <c r="F108" s="367">
        <f>SUM(B108:D108)-E108</f>
        <v>485261.4799999967</v>
      </c>
      <c r="G108" s="367">
        <v>0</v>
      </c>
      <c r="H108" s="367">
        <v>0</v>
      </c>
      <c r="I108" s="367">
        <v>0</v>
      </c>
      <c r="J108" s="367">
        <v>0</v>
      </c>
      <c r="K108" s="367">
        <v>0</v>
      </c>
      <c r="L108" s="371">
        <v>0</v>
      </c>
    </row>
    <row r="109" spans="1:12" ht="13.5" thickBot="1">
      <c r="A109" s="358" t="s">
        <v>439</v>
      </c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61"/>
    </row>
    <row r="110" spans="1:12" ht="12.75">
      <c r="A110" s="366" t="s">
        <v>399</v>
      </c>
      <c r="B110" s="367">
        <v>24300810.65</v>
      </c>
      <c r="C110" s="367">
        <v>15305000</v>
      </c>
      <c r="D110" s="367">
        <v>9720000</v>
      </c>
      <c r="E110" s="367">
        <v>47246915.04</v>
      </c>
      <c r="F110" s="367">
        <f>SUM(B110:D110)-E110</f>
        <v>2078895.6099999994</v>
      </c>
      <c r="G110" s="367">
        <v>0</v>
      </c>
      <c r="H110" s="367">
        <v>0</v>
      </c>
      <c r="I110" s="367">
        <v>0</v>
      </c>
      <c r="J110" s="367">
        <v>0</v>
      </c>
      <c r="K110" s="367">
        <v>0</v>
      </c>
      <c r="L110" s="371">
        <v>0</v>
      </c>
    </row>
    <row r="111" spans="1:12" ht="13.5" thickBot="1">
      <c r="A111" s="358" t="s">
        <v>400</v>
      </c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61"/>
    </row>
    <row r="112" spans="1:12" s="30" customFormat="1" ht="12.75">
      <c r="A112" s="366" t="s">
        <v>399</v>
      </c>
      <c r="B112" s="367">
        <v>39099699.35</v>
      </c>
      <c r="C112" s="367">
        <v>26220000</v>
      </c>
      <c r="D112" s="367">
        <v>11645000</v>
      </c>
      <c r="E112" s="367">
        <v>76907306.35</v>
      </c>
      <c r="F112" s="367">
        <f>SUM(B112:D112)-E112</f>
        <v>57393</v>
      </c>
      <c r="G112" s="367">
        <v>0</v>
      </c>
      <c r="H112" s="367">
        <v>0</v>
      </c>
      <c r="I112" s="367">
        <v>0</v>
      </c>
      <c r="J112" s="367">
        <v>0</v>
      </c>
      <c r="K112" s="367">
        <v>0</v>
      </c>
      <c r="L112" s="371">
        <v>0</v>
      </c>
    </row>
    <row r="113" spans="1:12" ht="13.5" thickBot="1">
      <c r="A113" s="358" t="s">
        <v>401</v>
      </c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61"/>
    </row>
    <row r="114" spans="1:12" s="30" customFormat="1" ht="13.5" thickBot="1">
      <c r="A114" s="358" t="s">
        <v>402</v>
      </c>
      <c r="B114" s="61">
        <v>19839857.71</v>
      </c>
      <c r="C114" s="61">
        <v>14226000</v>
      </c>
      <c r="D114" s="61">
        <v>6660000</v>
      </c>
      <c r="E114" s="61">
        <v>41364875.15</v>
      </c>
      <c r="F114" s="367">
        <f>SUM(B114:D114)-E114</f>
        <v>-639017.4399999976</v>
      </c>
      <c r="G114" s="61">
        <v>0</v>
      </c>
      <c r="H114" s="61">
        <v>29816</v>
      </c>
      <c r="I114" s="61">
        <v>11978</v>
      </c>
      <c r="J114" s="61">
        <v>0</v>
      </c>
      <c r="K114" s="61">
        <v>597223.44</v>
      </c>
      <c r="L114" s="414">
        <v>0</v>
      </c>
    </row>
    <row r="115" spans="1:12" s="30" customFormat="1" ht="12.75">
      <c r="A115" s="366" t="s">
        <v>403</v>
      </c>
      <c r="B115" s="367">
        <v>37859442.18</v>
      </c>
      <c r="C115" s="367">
        <v>17547000</v>
      </c>
      <c r="D115" s="367">
        <v>8362000</v>
      </c>
      <c r="E115" s="367">
        <v>63250763.97</v>
      </c>
      <c r="F115" s="367">
        <f>SUM(B115:D115)-E115</f>
        <v>517678.2100000009</v>
      </c>
      <c r="G115" s="367">
        <v>0</v>
      </c>
      <c r="H115" s="367">
        <v>0</v>
      </c>
      <c r="I115" s="367">
        <v>0</v>
      </c>
      <c r="J115" s="367">
        <v>0</v>
      </c>
      <c r="K115" s="367">
        <v>0</v>
      </c>
      <c r="L115" s="371">
        <v>0</v>
      </c>
    </row>
    <row r="116" spans="1:12" ht="13.5" thickBot="1">
      <c r="A116" s="358" t="s">
        <v>404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61"/>
    </row>
    <row r="117" spans="1:12" s="30" customFormat="1" ht="12.75">
      <c r="A117" s="366" t="s">
        <v>440</v>
      </c>
      <c r="B117" s="367">
        <v>9964992.79</v>
      </c>
      <c r="C117" s="367">
        <v>12963000</v>
      </c>
      <c r="D117" s="367">
        <v>2536000</v>
      </c>
      <c r="E117" s="367">
        <v>25306497.44</v>
      </c>
      <c r="F117" s="367">
        <f>SUM(B117:D117)-E117</f>
        <v>157495.34999999776</v>
      </c>
      <c r="G117" s="367">
        <v>0</v>
      </c>
      <c r="H117" s="367">
        <v>0</v>
      </c>
      <c r="I117" s="367">
        <v>0</v>
      </c>
      <c r="J117" s="367">
        <v>0</v>
      </c>
      <c r="K117" s="367">
        <v>0</v>
      </c>
      <c r="L117" s="371">
        <v>0</v>
      </c>
    </row>
    <row r="118" spans="1:12" ht="13.5" thickBot="1">
      <c r="A118" s="358" t="s">
        <v>441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61"/>
    </row>
    <row r="119" spans="1:12" s="30" customFormat="1" ht="13.5" thickBot="1">
      <c r="A119" s="415" t="s">
        <v>405</v>
      </c>
      <c r="B119" s="416">
        <v>13311613.3</v>
      </c>
      <c r="C119" s="416">
        <v>22013000</v>
      </c>
      <c r="D119" s="416">
        <v>2765000</v>
      </c>
      <c r="E119" s="416">
        <v>37996029.22</v>
      </c>
      <c r="F119" s="367">
        <f>SUM(B119:D119)-E119</f>
        <v>93584.07999999821</v>
      </c>
      <c r="G119" s="416">
        <v>0</v>
      </c>
      <c r="H119" s="416">
        <v>0</v>
      </c>
      <c r="I119" s="416">
        <v>0</v>
      </c>
      <c r="J119" s="416">
        <v>0</v>
      </c>
      <c r="K119" s="416">
        <v>0</v>
      </c>
      <c r="L119" s="417">
        <v>0</v>
      </c>
    </row>
    <row r="120" spans="1:12" s="30" customFormat="1" ht="12.75">
      <c r="A120" s="366" t="s">
        <v>406</v>
      </c>
      <c r="B120" s="367">
        <v>7511202.74</v>
      </c>
      <c r="C120" s="367">
        <v>8304400</v>
      </c>
      <c r="D120" s="367">
        <v>3600000</v>
      </c>
      <c r="E120" s="367">
        <v>19187709.13</v>
      </c>
      <c r="F120" s="367">
        <f>SUM(B120:D120)-E120</f>
        <v>227893.61000000313</v>
      </c>
      <c r="G120" s="367">
        <v>0</v>
      </c>
      <c r="H120" s="367">
        <v>0</v>
      </c>
      <c r="I120" s="367">
        <v>0</v>
      </c>
      <c r="J120" s="367">
        <v>0</v>
      </c>
      <c r="K120" s="369">
        <v>0</v>
      </c>
      <c r="L120" s="371">
        <v>0</v>
      </c>
    </row>
    <row r="121" spans="1:12" ht="13.5" thickBot="1">
      <c r="A121" s="415" t="s">
        <v>407</v>
      </c>
      <c r="B121" s="418"/>
      <c r="C121" s="418"/>
      <c r="D121" s="418"/>
      <c r="E121" s="418"/>
      <c r="F121" s="359"/>
      <c r="G121" s="418"/>
      <c r="H121" s="418"/>
      <c r="I121" s="418"/>
      <c r="J121" s="418"/>
      <c r="K121" s="374"/>
      <c r="L121" s="419"/>
    </row>
    <row r="122" spans="1:12" s="30" customFormat="1" ht="12.75">
      <c r="A122" s="366" t="s">
        <v>442</v>
      </c>
      <c r="B122" s="367">
        <v>21891849.74</v>
      </c>
      <c r="C122" s="367">
        <v>26329600</v>
      </c>
      <c r="D122" s="367">
        <v>5037000</v>
      </c>
      <c r="E122" s="367">
        <v>53012648.64</v>
      </c>
      <c r="F122" s="367">
        <f>SUM(B122:D122)-E122</f>
        <v>245801.09999999404</v>
      </c>
      <c r="G122" s="367">
        <v>0</v>
      </c>
      <c r="H122" s="367">
        <v>0</v>
      </c>
      <c r="I122" s="367">
        <v>0</v>
      </c>
      <c r="J122" s="367">
        <v>0</v>
      </c>
      <c r="K122" s="367">
        <v>0</v>
      </c>
      <c r="L122" s="371">
        <v>0</v>
      </c>
    </row>
    <row r="123" spans="1:12" ht="13.5" thickBot="1">
      <c r="A123" s="420" t="s">
        <v>409</v>
      </c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2"/>
    </row>
    <row r="124" ht="13.5" thickTop="1"/>
    <row r="127" ht="12.75">
      <c r="A127" s="423"/>
    </row>
    <row r="132" ht="13.5" thickBot="1">
      <c r="L132" s="52" t="s">
        <v>74</v>
      </c>
    </row>
    <row r="133" spans="1:12" ht="14.25" thickBot="1" thickTop="1">
      <c r="A133" s="340" t="s">
        <v>2</v>
      </c>
      <c r="B133" s="341" t="s">
        <v>23</v>
      </c>
      <c r="C133" s="345" t="s">
        <v>24</v>
      </c>
      <c r="D133" s="341" t="s">
        <v>431</v>
      </c>
      <c r="E133" s="341" t="s">
        <v>4</v>
      </c>
      <c r="F133" s="341" t="s">
        <v>5</v>
      </c>
      <c r="G133" s="410" t="s">
        <v>116</v>
      </c>
      <c r="H133" s="411" t="s">
        <v>432</v>
      </c>
      <c r="I133" s="412"/>
      <c r="J133" s="412"/>
      <c r="K133" s="344"/>
      <c r="L133" s="340" t="s">
        <v>63</v>
      </c>
    </row>
    <row r="134" spans="1:12" ht="13.5" thickTop="1">
      <c r="A134" s="346"/>
      <c r="B134" s="347" t="s">
        <v>26</v>
      </c>
      <c r="C134" s="348" t="s">
        <v>27</v>
      </c>
      <c r="D134" s="348" t="s">
        <v>433</v>
      </c>
      <c r="E134" s="347"/>
      <c r="F134" s="347" t="s">
        <v>52</v>
      </c>
      <c r="G134" s="347" t="s">
        <v>28</v>
      </c>
      <c r="H134" s="341" t="s">
        <v>29</v>
      </c>
      <c r="I134" s="345" t="s">
        <v>30</v>
      </c>
      <c r="J134" s="341" t="s">
        <v>434</v>
      </c>
      <c r="K134" s="347" t="s">
        <v>31</v>
      </c>
      <c r="L134" s="347" t="s">
        <v>435</v>
      </c>
    </row>
    <row r="135" spans="1:12" ht="13.5" thickBot="1">
      <c r="A135" s="349"/>
      <c r="B135" s="349"/>
      <c r="C135" s="349"/>
      <c r="D135" s="351" t="s">
        <v>436</v>
      </c>
      <c r="E135" s="350"/>
      <c r="F135" s="351" t="s">
        <v>32</v>
      </c>
      <c r="G135" s="350" t="s">
        <v>33</v>
      </c>
      <c r="H135" s="413"/>
      <c r="I135" s="350"/>
      <c r="J135" s="351">
        <v>349</v>
      </c>
      <c r="K135" s="350" t="s">
        <v>34</v>
      </c>
      <c r="L135" s="350" t="s">
        <v>437</v>
      </c>
    </row>
    <row r="136" spans="1:12" s="30" customFormat="1" ht="14.25" thickBot="1" thickTop="1">
      <c r="A136" s="424" t="s">
        <v>410</v>
      </c>
      <c r="B136" s="377">
        <v>12724792.73</v>
      </c>
      <c r="C136" s="377">
        <v>17697500</v>
      </c>
      <c r="D136" s="377">
        <v>1536000</v>
      </c>
      <c r="E136" s="377">
        <v>32012145.21</v>
      </c>
      <c r="F136" s="367">
        <f>SUM(B136:D136)-E136</f>
        <v>-53852.48000000045</v>
      </c>
      <c r="G136" s="377">
        <v>0</v>
      </c>
      <c r="H136" s="377">
        <f>-F136</f>
        <v>53852.48000000045</v>
      </c>
      <c r="I136" s="377">
        <v>0</v>
      </c>
      <c r="J136" s="377">
        <v>0</v>
      </c>
      <c r="K136" s="377">
        <v>0</v>
      </c>
      <c r="L136" s="414">
        <v>0</v>
      </c>
    </row>
    <row r="137" spans="1:12" ht="12.75">
      <c r="A137" s="366" t="s">
        <v>406</v>
      </c>
      <c r="B137" s="367">
        <v>13202724.51</v>
      </c>
      <c r="C137" s="367">
        <v>15133000</v>
      </c>
      <c r="D137" s="367">
        <v>2095000</v>
      </c>
      <c r="E137" s="367">
        <v>29187159.28</v>
      </c>
      <c r="F137" s="367">
        <f>SUM(B137:D137)-E137</f>
        <v>1243565.2299999967</v>
      </c>
      <c r="G137" s="367">
        <v>0</v>
      </c>
      <c r="H137" s="367">
        <v>0</v>
      </c>
      <c r="I137" s="367">
        <v>0</v>
      </c>
      <c r="J137" s="367">
        <v>0</v>
      </c>
      <c r="K137" s="367">
        <v>0</v>
      </c>
      <c r="L137" s="371">
        <v>0</v>
      </c>
    </row>
    <row r="138" spans="1:12" ht="13.5" thickBot="1">
      <c r="A138" s="358" t="s">
        <v>443</v>
      </c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61"/>
    </row>
    <row r="139" spans="1:12" s="30" customFormat="1" ht="12.75">
      <c r="A139" s="366" t="s">
        <v>406</v>
      </c>
      <c r="B139" s="367">
        <v>12592724.73</v>
      </c>
      <c r="C139" s="367">
        <v>16681000</v>
      </c>
      <c r="D139" s="367">
        <v>1317000</v>
      </c>
      <c r="E139" s="367">
        <v>30004148.7</v>
      </c>
      <c r="F139" s="367">
        <f>SUM(B139:D139)-E139</f>
        <v>586576.0300000012</v>
      </c>
      <c r="G139" s="367">
        <v>0</v>
      </c>
      <c r="H139" s="367">
        <v>0</v>
      </c>
      <c r="I139" s="367">
        <v>0</v>
      </c>
      <c r="J139" s="367">
        <v>0</v>
      </c>
      <c r="K139" s="367">
        <v>0</v>
      </c>
      <c r="L139" s="371">
        <v>0</v>
      </c>
    </row>
    <row r="140" spans="1:12" ht="13.5" thickBot="1">
      <c r="A140" s="358" t="s">
        <v>412</v>
      </c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61"/>
    </row>
    <row r="141" spans="1:12" s="30" customFormat="1" ht="12.75">
      <c r="A141" s="366" t="s">
        <v>413</v>
      </c>
      <c r="B141" s="367">
        <v>10369839.91</v>
      </c>
      <c r="C141" s="367">
        <v>33203600</v>
      </c>
      <c r="D141" s="367">
        <v>5977000</v>
      </c>
      <c r="E141" s="367">
        <v>49550439.91</v>
      </c>
      <c r="F141" s="367">
        <f>SUM(B141:D141)-E141</f>
        <v>0</v>
      </c>
      <c r="G141" s="367">
        <v>0</v>
      </c>
      <c r="H141" s="367">
        <v>0</v>
      </c>
      <c r="I141" s="367">
        <v>0</v>
      </c>
      <c r="J141" s="367">
        <v>0</v>
      </c>
      <c r="K141" s="367">
        <v>0</v>
      </c>
      <c r="L141" s="371">
        <v>0</v>
      </c>
    </row>
    <row r="142" spans="1:12" ht="13.5" thickBot="1">
      <c r="A142" s="358" t="s">
        <v>414</v>
      </c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61"/>
    </row>
    <row r="143" spans="1:13" s="30" customFormat="1" ht="12.75">
      <c r="A143" s="415" t="s">
        <v>406</v>
      </c>
      <c r="B143" s="416">
        <v>30770174.42</v>
      </c>
      <c r="C143" s="416">
        <v>25296700</v>
      </c>
      <c r="D143" s="416">
        <v>5872000</v>
      </c>
      <c r="E143" s="416">
        <v>61967335.8</v>
      </c>
      <c r="F143" s="367">
        <f>SUM(B143:D143)-E143</f>
        <v>-28461.37999999523</v>
      </c>
      <c r="G143" s="416">
        <v>0</v>
      </c>
      <c r="H143" s="416">
        <f>F143</f>
        <v>-28461.37999999523</v>
      </c>
      <c r="I143" s="416">
        <v>0</v>
      </c>
      <c r="J143" s="416">
        <v>0</v>
      </c>
      <c r="K143" s="416">
        <v>0</v>
      </c>
      <c r="L143" s="371">
        <v>0</v>
      </c>
      <c r="M143" s="408"/>
    </row>
    <row r="144" spans="1:12" ht="13.5" thickBot="1">
      <c r="A144" s="358" t="s">
        <v>415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61"/>
    </row>
    <row r="145" spans="1:12" ht="12.75">
      <c r="A145" s="366" t="s">
        <v>444</v>
      </c>
      <c r="B145" s="381" t="s">
        <v>445</v>
      </c>
      <c r="C145" s="381">
        <f>35629700</f>
        <v>35629700</v>
      </c>
      <c r="D145" s="367">
        <v>3640000</v>
      </c>
      <c r="E145" s="367">
        <v>66486114.81</v>
      </c>
      <c r="F145" s="367">
        <v>-180492.4</v>
      </c>
      <c r="G145" s="367">
        <v>0</v>
      </c>
      <c r="H145" s="367">
        <v>0</v>
      </c>
      <c r="I145" s="367">
        <f>-F145</f>
        <v>180492.4</v>
      </c>
      <c r="J145" s="367">
        <v>0</v>
      </c>
      <c r="K145" s="367">
        <v>0</v>
      </c>
      <c r="L145" s="371">
        <v>0</v>
      </c>
    </row>
    <row r="146" spans="1:12" ht="13.5" thickBot="1">
      <c r="A146" s="415" t="s">
        <v>446</v>
      </c>
      <c r="B146" s="418"/>
      <c r="C146" s="425"/>
      <c r="D146" s="418"/>
      <c r="E146" s="418"/>
      <c r="F146" s="359"/>
      <c r="G146" s="418"/>
      <c r="H146" s="418"/>
      <c r="I146" s="418"/>
      <c r="J146" s="418"/>
      <c r="K146" s="418"/>
      <c r="L146" s="419"/>
    </row>
    <row r="147" spans="1:12" s="30" customFormat="1" ht="13.5" thickBot="1">
      <c r="A147" s="366" t="s">
        <v>418</v>
      </c>
      <c r="B147" s="367">
        <v>6195075.28</v>
      </c>
      <c r="C147" s="367">
        <v>34929900</v>
      </c>
      <c r="D147" s="367">
        <v>3056000</v>
      </c>
      <c r="E147" s="367">
        <v>44314966.82</v>
      </c>
      <c r="F147" s="377">
        <f>SUM(B147:D147)-E147</f>
        <v>-133991.5399999991</v>
      </c>
      <c r="G147" s="367">
        <v>0</v>
      </c>
      <c r="H147" s="367">
        <v>107727.84</v>
      </c>
      <c r="I147" s="367">
        <v>5847.2</v>
      </c>
      <c r="J147" s="367">
        <v>3000</v>
      </c>
      <c r="K147" s="367">
        <v>17416.5</v>
      </c>
      <c r="L147" s="371">
        <v>0</v>
      </c>
    </row>
    <row r="148" spans="1:12" s="30" customFormat="1" ht="13.5" thickBot="1">
      <c r="A148" s="424" t="s">
        <v>447</v>
      </c>
      <c r="B148" s="377">
        <v>9561788.24</v>
      </c>
      <c r="C148" s="377">
        <f>75289400+1243000</f>
        <v>76532400</v>
      </c>
      <c r="D148" s="377">
        <v>5914000</v>
      </c>
      <c r="E148" s="398">
        <f>84440460.47+7091721.19</f>
        <v>91532181.66</v>
      </c>
      <c r="F148" s="398" t="s">
        <v>448</v>
      </c>
      <c r="G148" s="377">
        <v>65278.81</v>
      </c>
      <c r="H148" s="377">
        <v>0</v>
      </c>
      <c r="I148" s="377">
        <v>0</v>
      </c>
      <c r="J148" s="377">
        <v>0</v>
      </c>
      <c r="K148" s="377">
        <v>0</v>
      </c>
      <c r="L148" s="414">
        <v>0</v>
      </c>
    </row>
    <row r="149" spans="1:13" s="385" customFormat="1" ht="12.75">
      <c r="A149" s="426" t="s">
        <v>449</v>
      </c>
      <c r="B149" s="392">
        <v>152621918.19</v>
      </c>
      <c r="C149" s="392">
        <v>235400100</v>
      </c>
      <c r="D149" s="392">
        <v>0</v>
      </c>
      <c r="E149" s="392">
        <v>385309051.46</v>
      </c>
      <c r="F149" s="392">
        <v>2712966.73</v>
      </c>
      <c r="G149" s="427">
        <v>0</v>
      </c>
      <c r="H149" s="427">
        <v>0</v>
      </c>
      <c r="I149" s="427">
        <v>0</v>
      </c>
      <c r="J149" s="427">
        <v>0</v>
      </c>
      <c r="K149" s="428">
        <v>0</v>
      </c>
      <c r="L149" s="429">
        <v>0</v>
      </c>
      <c r="M149" s="430"/>
    </row>
    <row r="150" spans="1:13" s="385" customFormat="1" ht="13.5" thickBot="1">
      <c r="A150" s="431" t="s">
        <v>421</v>
      </c>
      <c r="B150" s="388"/>
      <c r="C150" s="388"/>
      <c r="D150" s="388"/>
      <c r="E150" s="388"/>
      <c r="F150" s="388"/>
      <c r="G150" s="432"/>
      <c r="H150" s="432"/>
      <c r="I150" s="432"/>
      <c r="J150" s="432"/>
      <c r="K150" s="433"/>
      <c r="L150" s="429"/>
      <c r="M150" s="430"/>
    </row>
    <row r="151" spans="1:12" s="385" customFormat="1" ht="12.75">
      <c r="A151" s="434" t="s">
        <v>450</v>
      </c>
      <c r="B151" s="381">
        <v>64182867.66</v>
      </c>
      <c r="C151" s="381">
        <v>19221000</v>
      </c>
      <c r="D151" s="381">
        <v>0</v>
      </c>
      <c r="E151" s="381">
        <v>76085606.73</v>
      </c>
      <c r="F151" s="381">
        <v>7318260.93</v>
      </c>
      <c r="G151" s="381">
        <v>0</v>
      </c>
      <c r="H151" s="381">
        <v>0</v>
      </c>
      <c r="I151" s="381">
        <v>0</v>
      </c>
      <c r="J151" s="381">
        <v>0</v>
      </c>
      <c r="K151" s="435">
        <v>0</v>
      </c>
      <c r="L151" s="436">
        <v>0</v>
      </c>
    </row>
    <row r="152" spans="1:12" s="385" customFormat="1" ht="13.5" thickBot="1">
      <c r="A152" s="426" t="s">
        <v>451</v>
      </c>
      <c r="B152" s="392"/>
      <c r="C152" s="392"/>
      <c r="D152" s="392"/>
      <c r="E152" s="392"/>
      <c r="F152" s="392"/>
      <c r="G152" s="392"/>
      <c r="H152" s="392"/>
      <c r="I152" s="392"/>
      <c r="J152" s="392"/>
      <c r="K152" s="428"/>
      <c r="L152" s="429"/>
    </row>
    <row r="153" spans="1:13" s="385" customFormat="1" ht="13.5" thickBot="1">
      <c r="A153" s="434" t="s">
        <v>424</v>
      </c>
      <c r="B153" s="381">
        <v>39227532.65</v>
      </c>
      <c r="C153" s="381">
        <v>13606000</v>
      </c>
      <c r="D153" s="381">
        <v>0</v>
      </c>
      <c r="E153" s="381">
        <v>52794983.94</v>
      </c>
      <c r="F153" s="381">
        <v>38548.71</v>
      </c>
      <c r="G153" s="381">
        <v>8633</v>
      </c>
      <c r="H153" s="381"/>
      <c r="I153" s="381"/>
      <c r="J153" s="381"/>
      <c r="K153" s="435"/>
      <c r="L153" s="436"/>
      <c r="M153" s="437"/>
    </row>
    <row r="154" spans="1:12" s="385" customFormat="1" ht="12.75">
      <c r="A154" s="434" t="s">
        <v>425</v>
      </c>
      <c r="B154" s="381">
        <v>1268954.12</v>
      </c>
      <c r="C154" s="381">
        <v>14736081</v>
      </c>
      <c r="D154" s="381">
        <v>0</v>
      </c>
      <c r="E154" s="381">
        <v>16002635.03</v>
      </c>
      <c r="F154" s="381">
        <v>2400.09</v>
      </c>
      <c r="G154" s="381">
        <v>0</v>
      </c>
      <c r="H154" s="381">
        <v>0</v>
      </c>
      <c r="I154" s="381">
        <v>0</v>
      </c>
      <c r="J154" s="381">
        <v>0</v>
      </c>
      <c r="K154" s="435">
        <v>0</v>
      </c>
      <c r="L154" s="436">
        <v>0</v>
      </c>
    </row>
    <row r="155" spans="1:12" s="385" customFormat="1" ht="13.5" thickBot="1">
      <c r="A155" s="426" t="s">
        <v>426</v>
      </c>
      <c r="B155" s="392"/>
      <c r="C155" s="392"/>
      <c r="D155" s="392"/>
      <c r="E155" s="392"/>
      <c r="F155" s="392"/>
      <c r="G155" s="392"/>
      <c r="H155" s="392"/>
      <c r="I155" s="392"/>
      <c r="J155" s="392"/>
      <c r="K155" s="428"/>
      <c r="L155" s="429"/>
    </row>
    <row r="156" spans="1:12" s="385" customFormat="1" ht="13.5" thickBot="1">
      <c r="A156" s="438" t="s">
        <v>452</v>
      </c>
      <c r="B156" s="439">
        <v>6732383.99</v>
      </c>
      <c r="C156" s="439">
        <v>790000</v>
      </c>
      <c r="D156" s="439">
        <v>0</v>
      </c>
      <c r="E156" s="439">
        <v>6220189.85</v>
      </c>
      <c r="F156" s="439">
        <v>1302194.14</v>
      </c>
      <c r="G156" s="439">
        <v>0</v>
      </c>
      <c r="H156" s="439">
        <v>0</v>
      </c>
      <c r="I156" s="439">
        <v>0</v>
      </c>
      <c r="J156" s="439">
        <v>0</v>
      </c>
      <c r="K156" s="439">
        <v>0</v>
      </c>
      <c r="L156" s="439">
        <v>0</v>
      </c>
    </row>
    <row r="157" ht="13.5" thickTop="1"/>
    <row r="158" spans="1:6" s="311" customFormat="1" ht="15.75" customHeight="1">
      <c r="A158" s="437" t="s">
        <v>453</v>
      </c>
      <c r="F158" s="333"/>
    </row>
    <row r="159" s="311" customFormat="1" ht="12.75">
      <c r="A159" s="311" t="s">
        <v>454</v>
      </c>
    </row>
    <row r="160" spans="6:11" ht="12.75">
      <c r="F160" s="51"/>
      <c r="G160" s="51"/>
      <c r="H160" s="51"/>
      <c r="I160" s="51"/>
      <c r="J160" s="51"/>
      <c r="K160" s="51"/>
    </row>
    <row r="161" ht="12.75">
      <c r="F161" s="51"/>
    </row>
    <row r="162" ht="12.75">
      <c r="F162" s="51"/>
    </row>
    <row r="165" ht="12.75">
      <c r="F165" s="51"/>
    </row>
    <row r="176" spans="1:13" ht="15.75" thickBot="1">
      <c r="A176" s="8" t="s">
        <v>22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440" t="s">
        <v>381</v>
      </c>
      <c r="M176" s="441"/>
    </row>
    <row r="177" spans="1:13" ht="14.25" thickBot="1" thickTop="1">
      <c r="A177" s="340" t="s">
        <v>2</v>
      </c>
      <c r="B177" s="340" t="s">
        <v>35</v>
      </c>
      <c r="C177" s="594" t="s">
        <v>455</v>
      </c>
      <c r="D177" s="343" t="s">
        <v>36</v>
      </c>
      <c r="E177" s="412"/>
      <c r="F177" s="345" t="s">
        <v>37</v>
      </c>
      <c r="G177" s="345" t="s">
        <v>37</v>
      </c>
      <c r="H177" s="345" t="s">
        <v>38</v>
      </c>
      <c r="I177" s="345" t="s">
        <v>57</v>
      </c>
      <c r="J177" s="341" t="s">
        <v>37</v>
      </c>
      <c r="K177" s="345" t="s">
        <v>39</v>
      </c>
      <c r="L177" s="345" t="s">
        <v>40</v>
      </c>
      <c r="M177" s="442"/>
    </row>
    <row r="178" spans="1:13" ht="13.5" thickTop="1">
      <c r="A178" s="346"/>
      <c r="B178" s="346" t="s">
        <v>41</v>
      </c>
      <c r="C178" s="595"/>
      <c r="D178" s="340" t="s">
        <v>42</v>
      </c>
      <c r="E178" s="340" t="s">
        <v>43</v>
      </c>
      <c r="F178" s="348" t="s">
        <v>456</v>
      </c>
      <c r="G178" s="348" t="s">
        <v>100</v>
      </c>
      <c r="H178" s="348" t="s">
        <v>457</v>
      </c>
      <c r="I178" s="348" t="s">
        <v>125</v>
      </c>
      <c r="J178" s="347" t="s">
        <v>126</v>
      </c>
      <c r="K178" s="347" t="s">
        <v>45</v>
      </c>
      <c r="L178" s="348" t="s">
        <v>458</v>
      </c>
      <c r="M178" s="442"/>
    </row>
    <row r="179" spans="1:13" ht="13.5" thickBot="1">
      <c r="A179" s="349"/>
      <c r="B179" s="349"/>
      <c r="C179" s="596"/>
      <c r="D179" s="349" t="s">
        <v>46</v>
      </c>
      <c r="E179" s="349" t="s">
        <v>459</v>
      </c>
      <c r="F179" s="351" t="s">
        <v>460</v>
      </c>
      <c r="G179" s="349"/>
      <c r="H179" s="351" t="s">
        <v>461</v>
      </c>
      <c r="I179" s="350"/>
      <c r="J179" s="350" t="s">
        <v>129</v>
      </c>
      <c r="K179" s="349"/>
      <c r="L179" s="349" t="s">
        <v>462</v>
      </c>
      <c r="M179" s="442"/>
    </row>
    <row r="180" spans="1:13" ht="13.5" thickTop="1">
      <c r="A180" s="352" t="s">
        <v>385</v>
      </c>
      <c r="B180" s="353">
        <v>109504.7</v>
      </c>
      <c r="C180" s="443">
        <v>0</v>
      </c>
      <c r="D180" s="353">
        <f>5814.41+267</f>
        <v>6081.41</v>
      </c>
      <c r="E180" s="353">
        <v>0</v>
      </c>
      <c r="F180" s="416">
        <f>B180-D180-E180</f>
        <v>103423.29</v>
      </c>
      <c r="G180" s="354">
        <f>5814.41+267</f>
        <v>6081.41</v>
      </c>
      <c r="H180" s="353">
        <v>0</v>
      </c>
      <c r="I180" s="353">
        <v>0</v>
      </c>
      <c r="J180" s="353">
        <v>1052492.8</v>
      </c>
      <c r="K180" s="353">
        <v>0</v>
      </c>
      <c r="L180" s="355">
        <f>SUM(F180:K180)</f>
        <v>1161997.5</v>
      </c>
      <c r="M180" s="442"/>
    </row>
    <row r="181" spans="1:13" ht="13.5" thickBot="1">
      <c r="A181" s="358" t="s">
        <v>386</v>
      </c>
      <c r="B181" s="359"/>
      <c r="C181" s="444"/>
      <c r="D181" s="359"/>
      <c r="E181" s="359"/>
      <c r="F181" s="359"/>
      <c r="G181" s="360"/>
      <c r="H181" s="359"/>
      <c r="I181" s="359"/>
      <c r="J181" s="359"/>
      <c r="K181" s="359"/>
      <c r="L181" s="361"/>
      <c r="M181" s="408"/>
    </row>
    <row r="182" spans="1:13" s="30" customFormat="1" ht="13.5" thickBot="1">
      <c r="A182" s="358" t="s">
        <v>387</v>
      </c>
      <c r="B182" s="61">
        <v>0</v>
      </c>
      <c r="C182" s="445">
        <v>0</v>
      </c>
      <c r="D182" s="61">
        <v>0</v>
      </c>
      <c r="E182" s="61">
        <v>0</v>
      </c>
      <c r="F182" s="61">
        <f>B182-D182-E182</f>
        <v>0</v>
      </c>
      <c r="G182" s="362">
        <v>0</v>
      </c>
      <c r="H182" s="61">
        <v>0</v>
      </c>
      <c r="I182" s="61">
        <v>0</v>
      </c>
      <c r="J182" s="61">
        <v>236251.83</v>
      </c>
      <c r="K182" s="61">
        <v>0</v>
      </c>
      <c r="L182" s="364">
        <f>SUM(F182:K182)</f>
        <v>236251.83</v>
      </c>
      <c r="M182" s="408"/>
    </row>
    <row r="183" spans="1:13" s="30" customFormat="1" ht="13.5" thickBot="1">
      <c r="A183" s="358" t="s">
        <v>388</v>
      </c>
      <c r="B183" s="61">
        <v>1482384.97</v>
      </c>
      <c r="C183" s="445">
        <v>0</v>
      </c>
      <c r="D183" s="61">
        <v>0</v>
      </c>
      <c r="E183" s="61">
        <v>0</v>
      </c>
      <c r="F183" s="61">
        <f>B183-D183-E183</f>
        <v>1482384.97</v>
      </c>
      <c r="G183" s="363">
        <v>0</v>
      </c>
      <c r="H183" s="61">
        <v>0</v>
      </c>
      <c r="I183" s="61">
        <v>0</v>
      </c>
      <c r="J183" s="61">
        <v>298616.5</v>
      </c>
      <c r="K183" s="61">
        <v>0</v>
      </c>
      <c r="L183" s="364">
        <f>SUM(F183:K183)</f>
        <v>1781001.47</v>
      </c>
      <c r="M183" s="408"/>
    </row>
    <row r="184" spans="1:13" s="30" customFormat="1" ht="13.5" thickBot="1">
      <c r="A184" s="358" t="s">
        <v>389</v>
      </c>
      <c r="B184" s="61">
        <v>1397.98</v>
      </c>
      <c r="C184" s="445">
        <v>0</v>
      </c>
      <c r="D184" s="61">
        <v>1397.98</v>
      </c>
      <c r="E184" s="61">
        <v>0</v>
      </c>
      <c r="F184" s="61">
        <f>B184-D184-E184</f>
        <v>0</v>
      </c>
      <c r="G184" s="363">
        <v>1397.98</v>
      </c>
      <c r="H184" s="61">
        <v>0</v>
      </c>
      <c r="I184" s="61">
        <v>0</v>
      </c>
      <c r="J184" s="61">
        <v>522987.5</v>
      </c>
      <c r="K184" s="61">
        <v>14000</v>
      </c>
      <c r="L184" s="377">
        <f>SUM(F184:K184)</f>
        <v>538385.48</v>
      </c>
      <c r="M184" s="408"/>
    </row>
    <row r="185" spans="1:13" s="30" customFormat="1" ht="13.5" thickBot="1">
      <c r="A185" s="358" t="s">
        <v>390</v>
      </c>
      <c r="B185" s="61">
        <v>1585459</v>
      </c>
      <c r="C185" s="445">
        <v>0</v>
      </c>
      <c r="D185" s="61">
        <f>497757.67+1021</f>
        <v>498778.67</v>
      </c>
      <c r="E185" s="61">
        <v>0</v>
      </c>
      <c r="F185" s="388" t="s">
        <v>463</v>
      </c>
      <c r="G185" s="363">
        <f>497757.67+1021</f>
        <v>498778.67</v>
      </c>
      <c r="H185" s="61">
        <v>0</v>
      </c>
      <c r="I185" s="61">
        <v>0</v>
      </c>
      <c r="J185" s="61">
        <v>739021.17</v>
      </c>
      <c r="K185" s="446">
        <v>556</v>
      </c>
      <c r="L185" s="377">
        <f>SUM(F185:K185)+1086698.33</f>
        <v>2325054.17</v>
      </c>
      <c r="M185" s="447"/>
    </row>
    <row r="186" spans="1:13" s="30" customFormat="1" ht="12.75">
      <c r="A186" s="366" t="s">
        <v>396</v>
      </c>
      <c r="B186" s="367">
        <v>0</v>
      </c>
      <c r="C186" s="443">
        <v>0</v>
      </c>
      <c r="D186" s="367">
        <v>0</v>
      </c>
      <c r="E186" s="367">
        <v>0</v>
      </c>
      <c r="F186" s="416">
        <f>B186-D186-E186</f>
        <v>0</v>
      </c>
      <c r="G186" s="369">
        <v>0</v>
      </c>
      <c r="H186" s="367">
        <v>0</v>
      </c>
      <c r="I186" s="367">
        <v>0</v>
      </c>
      <c r="J186" s="367">
        <v>320695.5</v>
      </c>
      <c r="K186" s="368">
        <v>299567.21</v>
      </c>
      <c r="L186" s="416">
        <f>SUM(F186:K186)</f>
        <v>620262.71</v>
      </c>
      <c r="M186" s="408"/>
    </row>
    <row r="187" spans="1:13" ht="13.5" thickBot="1">
      <c r="A187" s="358" t="s">
        <v>392</v>
      </c>
      <c r="B187" s="359"/>
      <c r="C187" s="444"/>
      <c r="D187" s="359"/>
      <c r="E187" s="359"/>
      <c r="F187" s="359"/>
      <c r="G187" s="360"/>
      <c r="H187" s="359"/>
      <c r="I187" s="359"/>
      <c r="J187" s="359"/>
      <c r="K187" s="372"/>
      <c r="L187" s="359"/>
      <c r="M187" s="408"/>
    </row>
    <row r="188" spans="1:13" s="30" customFormat="1" ht="13.5" thickBot="1">
      <c r="A188" s="358" t="s">
        <v>393</v>
      </c>
      <c r="B188" s="61">
        <v>0</v>
      </c>
      <c r="C188" s="445">
        <v>0</v>
      </c>
      <c r="D188" s="61">
        <v>0</v>
      </c>
      <c r="E188" s="61">
        <v>0</v>
      </c>
      <c r="F188" s="61">
        <f>B188-D188-E188</f>
        <v>0</v>
      </c>
      <c r="G188" s="363">
        <v>0</v>
      </c>
      <c r="H188" s="61">
        <v>0</v>
      </c>
      <c r="I188" s="61">
        <v>0</v>
      </c>
      <c r="J188" s="61">
        <v>286891</v>
      </c>
      <c r="K188" s="61">
        <v>306413</v>
      </c>
      <c r="L188" s="364">
        <f>SUM(F188:K188)</f>
        <v>593304</v>
      </c>
      <c r="M188" s="408"/>
    </row>
    <row r="189" spans="1:13" s="30" customFormat="1" ht="13.5" thickBot="1">
      <c r="A189" s="366" t="s">
        <v>394</v>
      </c>
      <c r="B189" s="367">
        <v>1639692.74</v>
      </c>
      <c r="C189" s="445">
        <v>0</v>
      </c>
      <c r="D189" s="367">
        <v>0</v>
      </c>
      <c r="E189" s="367">
        <v>0</v>
      </c>
      <c r="F189" s="61">
        <f>B189-D189-E189</f>
        <v>1639692.74</v>
      </c>
      <c r="G189" s="369">
        <v>0</v>
      </c>
      <c r="H189" s="367">
        <v>0</v>
      </c>
      <c r="I189" s="367">
        <v>0</v>
      </c>
      <c r="J189" s="367">
        <v>217320.25</v>
      </c>
      <c r="K189" s="367">
        <v>0</v>
      </c>
      <c r="L189" s="433">
        <f>SUM(F189:K189)</f>
        <v>1857012.99</v>
      </c>
      <c r="M189" s="408"/>
    </row>
    <row r="190" spans="1:13" s="30" customFormat="1" ht="13.5" thickBot="1">
      <c r="A190" s="424" t="s">
        <v>395</v>
      </c>
      <c r="B190" s="377">
        <v>57445.16</v>
      </c>
      <c r="C190" s="445">
        <v>0</v>
      </c>
      <c r="D190" s="377">
        <v>0</v>
      </c>
      <c r="E190" s="377">
        <v>0</v>
      </c>
      <c r="F190" s="61">
        <f>B190-D190-E190</f>
        <v>57445.16</v>
      </c>
      <c r="G190" s="362">
        <v>0</v>
      </c>
      <c r="H190" s="377">
        <v>0</v>
      </c>
      <c r="I190" s="377">
        <v>0</v>
      </c>
      <c r="J190" s="377">
        <v>493300</v>
      </c>
      <c r="K190" s="377">
        <v>0</v>
      </c>
      <c r="L190" s="364">
        <f>SUM(F190:K190)</f>
        <v>550745.16</v>
      </c>
      <c r="M190" s="408"/>
    </row>
    <row r="191" spans="1:13" s="30" customFormat="1" ht="12.75">
      <c r="A191" s="366" t="s">
        <v>396</v>
      </c>
      <c r="B191" s="367">
        <v>1903694.27</v>
      </c>
      <c r="C191" s="443">
        <v>0</v>
      </c>
      <c r="D191" s="367">
        <v>852894.55</v>
      </c>
      <c r="E191" s="367">
        <v>0</v>
      </c>
      <c r="F191" s="392" t="s">
        <v>464</v>
      </c>
      <c r="G191" s="369">
        <v>852894.55</v>
      </c>
      <c r="H191" s="367">
        <v>0</v>
      </c>
      <c r="I191" s="367">
        <v>0</v>
      </c>
      <c r="J191" s="367">
        <v>558152.73</v>
      </c>
      <c r="K191" s="367">
        <v>1767012.51</v>
      </c>
      <c r="L191" s="417">
        <f>SUM(F191:K191)+1080799.72</f>
        <v>4258859.51</v>
      </c>
      <c r="M191" s="408"/>
    </row>
    <row r="192" spans="1:13" ht="13.5" thickBot="1">
      <c r="A192" s="358" t="s">
        <v>397</v>
      </c>
      <c r="B192" s="359"/>
      <c r="C192" s="444"/>
      <c r="D192" s="359"/>
      <c r="E192" s="359"/>
      <c r="F192" s="360"/>
      <c r="G192" s="360"/>
      <c r="H192" s="359"/>
      <c r="I192" s="359"/>
      <c r="J192" s="359"/>
      <c r="K192" s="359"/>
      <c r="L192" s="361"/>
      <c r="M192" s="408"/>
    </row>
    <row r="193" spans="1:13" s="30" customFormat="1" ht="12.75">
      <c r="A193" s="366" t="s">
        <v>396</v>
      </c>
      <c r="B193" s="367">
        <v>79442.73</v>
      </c>
      <c r="C193" s="443">
        <v>0</v>
      </c>
      <c r="D193" s="367">
        <v>0</v>
      </c>
      <c r="E193" s="367">
        <v>0</v>
      </c>
      <c r="F193" s="416">
        <f>B193-D193-E193</f>
        <v>79442.73</v>
      </c>
      <c r="G193" s="369">
        <v>0</v>
      </c>
      <c r="H193" s="367">
        <v>0</v>
      </c>
      <c r="I193" s="367">
        <v>0</v>
      </c>
      <c r="J193" s="367">
        <v>162651.5</v>
      </c>
      <c r="K193" s="367">
        <v>0</v>
      </c>
      <c r="L193" s="417">
        <f>SUM(F193:K193)</f>
        <v>242094.22999999998</v>
      </c>
      <c r="M193" s="408"/>
    </row>
    <row r="194" spans="1:13" ht="13.5" thickBot="1">
      <c r="A194" s="358" t="s">
        <v>398</v>
      </c>
      <c r="B194" s="359"/>
      <c r="C194" s="444"/>
      <c r="D194" s="359"/>
      <c r="E194" s="359"/>
      <c r="F194" s="360"/>
      <c r="G194" s="360"/>
      <c r="H194" s="359"/>
      <c r="I194" s="359"/>
      <c r="J194" s="359"/>
      <c r="K194" s="359"/>
      <c r="L194" s="361"/>
      <c r="M194" s="408"/>
    </row>
    <row r="195" spans="1:13" s="30" customFormat="1" ht="13.5" thickBot="1">
      <c r="A195" s="358" t="s">
        <v>438</v>
      </c>
      <c r="B195" s="61">
        <v>1278602.41</v>
      </c>
      <c r="C195" s="445">
        <v>0</v>
      </c>
      <c r="D195" s="61">
        <v>0</v>
      </c>
      <c r="E195" s="61">
        <v>0</v>
      </c>
      <c r="F195" s="61">
        <f>B195-D195-E195</f>
        <v>1278602.41</v>
      </c>
      <c r="G195" s="363">
        <v>0</v>
      </c>
      <c r="H195" s="61">
        <v>0</v>
      </c>
      <c r="I195" s="61">
        <v>0</v>
      </c>
      <c r="J195" s="61">
        <v>100449.5</v>
      </c>
      <c r="K195" s="61">
        <v>0</v>
      </c>
      <c r="L195" s="433">
        <f>SUM(F195:K195)</f>
        <v>1379051.91</v>
      </c>
      <c r="M195" s="408"/>
    </row>
    <row r="196" spans="1:13" s="30" customFormat="1" ht="12.75">
      <c r="A196" s="366" t="s">
        <v>396</v>
      </c>
      <c r="B196" s="367">
        <v>485261.48</v>
      </c>
      <c r="C196" s="443">
        <v>0</v>
      </c>
      <c r="D196" s="367">
        <v>33</v>
      </c>
      <c r="E196" s="367">
        <v>0</v>
      </c>
      <c r="F196" s="416">
        <f>B196-D196-E196</f>
        <v>485228.48</v>
      </c>
      <c r="G196" s="369">
        <f>D196</f>
        <v>33</v>
      </c>
      <c r="H196" s="367">
        <v>0</v>
      </c>
      <c r="I196" s="367">
        <v>0</v>
      </c>
      <c r="J196" s="367">
        <v>68983.5</v>
      </c>
      <c r="K196" s="367">
        <v>43076</v>
      </c>
      <c r="L196" s="417">
        <f>SUM(F196:K196)</f>
        <v>597320.98</v>
      </c>
      <c r="M196" s="408"/>
    </row>
    <row r="197" spans="1:13" ht="13.5" thickBot="1">
      <c r="A197" s="358" t="s">
        <v>439</v>
      </c>
      <c r="B197" s="359"/>
      <c r="C197" s="444"/>
      <c r="D197" s="359"/>
      <c r="E197" s="359"/>
      <c r="F197" s="360"/>
      <c r="G197" s="360"/>
      <c r="H197" s="359"/>
      <c r="I197" s="359"/>
      <c r="J197" s="359"/>
      <c r="K197" s="359"/>
      <c r="L197" s="361"/>
      <c r="M197" s="408"/>
    </row>
    <row r="198" spans="1:13" ht="12.75">
      <c r="A198" s="366" t="s">
        <v>399</v>
      </c>
      <c r="B198" s="367">
        <v>2078895.61</v>
      </c>
      <c r="C198" s="443">
        <v>0</v>
      </c>
      <c r="D198" s="367">
        <v>0</v>
      </c>
      <c r="E198" s="367">
        <v>0</v>
      </c>
      <c r="F198" s="416">
        <f>B198-D198-E198</f>
        <v>2078895.61</v>
      </c>
      <c r="G198" s="369">
        <f>D198</f>
        <v>0</v>
      </c>
      <c r="H198" s="367">
        <v>0</v>
      </c>
      <c r="I198" s="367">
        <v>0</v>
      </c>
      <c r="J198" s="367">
        <v>195923.5</v>
      </c>
      <c r="K198" s="367">
        <v>1180.6</v>
      </c>
      <c r="L198" s="417">
        <f>SUM(F198:K198)</f>
        <v>2275999.7100000004</v>
      </c>
      <c r="M198" s="408"/>
    </row>
    <row r="199" spans="1:13" ht="13.5" thickBot="1">
      <c r="A199" s="358" t="s">
        <v>400</v>
      </c>
      <c r="B199" s="359"/>
      <c r="C199" s="444"/>
      <c r="D199" s="359"/>
      <c r="E199" s="359"/>
      <c r="F199" s="360"/>
      <c r="G199" s="360"/>
      <c r="H199" s="359"/>
      <c r="I199" s="359"/>
      <c r="J199" s="359"/>
      <c r="K199" s="359"/>
      <c r="L199" s="361"/>
      <c r="M199" s="408"/>
    </row>
    <row r="200" spans="1:13" s="30" customFormat="1" ht="12.75">
      <c r="A200" s="366" t="s">
        <v>399</v>
      </c>
      <c r="B200" s="367">
        <v>57393</v>
      </c>
      <c r="C200" s="443">
        <v>0</v>
      </c>
      <c r="D200" s="367">
        <v>30742</v>
      </c>
      <c r="E200" s="367">
        <v>0</v>
      </c>
      <c r="F200" s="416">
        <f>B200-D200-E200</f>
        <v>26651</v>
      </c>
      <c r="G200" s="369">
        <f>D200</f>
        <v>30742</v>
      </c>
      <c r="H200" s="367">
        <v>0</v>
      </c>
      <c r="I200" s="367">
        <v>0</v>
      </c>
      <c r="J200" s="367">
        <v>511929</v>
      </c>
      <c r="K200" s="367">
        <v>0</v>
      </c>
      <c r="L200" s="417">
        <f>SUM(F200:K200)</f>
        <v>569322</v>
      </c>
      <c r="M200" s="408"/>
    </row>
    <row r="201" spans="1:13" ht="13.5" thickBot="1">
      <c r="A201" s="358" t="s">
        <v>401</v>
      </c>
      <c r="B201" s="359"/>
      <c r="C201" s="444"/>
      <c r="D201" s="359"/>
      <c r="E201" s="359"/>
      <c r="F201" s="360"/>
      <c r="G201" s="360"/>
      <c r="H201" s="359"/>
      <c r="I201" s="359"/>
      <c r="J201" s="359"/>
      <c r="K201" s="359"/>
      <c r="L201" s="361"/>
      <c r="M201" s="408"/>
    </row>
    <row r="202" spans="1:13" s="30" customFormat="1" ht="13.5" thickBot="1">
      <c r="A202" s="358" t="s">
        <v>402</v>
      </c>
      <c r="B202" s="61">
        <v>0</v>
      </c>
      <c r="C202" s="61">
        <v>0</v>
      </c>
      <c r="D202" s="61">
        <v>0</v>
      </c>
      <c r="E202" s="61">
        <v>0</v>
      </c>
      <c r="F202" s="61">
        <v>0</v>
      </c>
      <c r="G202" s="363">
        <v>0</v>
      </c>
      <c r="H202" s="61">
        <v>0</v>
      </c>
      <c r="I202" s="61">
        <f>-597223.44</f>
        <v>-597223.44</v>
      </c>
      <c r="J202" s="61">
        <f>308345.95+597223.44</f>
        <v>905569.3899999999</v>
      </c>
      <c r="K202" s="61">
        <v>0</v>
      </c>
      <c r="L202" s="364">
        <f>SUM(F202:K202)</f>
        <v>308345.94999999995</v>
      </c>
      <c r="M202" s="448"/>
    </row>
    <row r="203" spans="1:13" s="30" customFormat="1" ht="12.75">
      <c r="A203" s="366" t="s">
        <v>403</v>
      </c>
      <c r="B203" s="367">
        <v>517678.21</v>
      </c>
      <c r="C203" s="367">
        <v>0</v>
      </c>
      <c r="D203" s="367">
        <v>0</v>
      </c>
      <c r="E203" s="367">
        <v>0</v>
      </c>
      <c r="F203" s="416">
        <f>B203-D203-E203</f>
        <v>517678.21</v>
      </c>
      <c r="G203" s="369">
        <f>D203</f>
        <v>0</v>
      </c>
      <c r="H203" s="367">
        <v>0</v>
      </c>
      <c r="I203" s="367">
        <v>0</v>
      </c>
      <c r="J203" s="367">
        <v>947600</v>
      </c>
      <c r="K203" s="367">
        <v>511000</v>
      </c>
      <c r="L203" s="417">
        <f>SUM(F203:K203)</f>
        <v>1976278.21</v>
      </c>
      <c r="M203" s="408"/>
    </row>
    <row r="204" spans="1:13" ht="13.5" thickBot="1">
      <c r="A204" s="358" t="s">
        <v>404</v>
      </c>
      <c r="B204" s="359"/>
      <c r="C204" s="359"/>
      <c r="D204" s="359"/>
      <c r="E204" s="359"/>
      <c r="F204" s="360"/>
      <c r="G204" s="360"/>
      <c r="H204" s="359"/>
      <c r="I204" s="359"/>
      <c r="J204" s="359"/>
      <c r="K204" s="359"/>
      <c r="L204" s="361"/>
      <c r="M204" s="408"/>
    </row>
    <row r="205" spans="1:13" s="30" customFormat="1" ht="12.75">
      <c r="A205" s="366" t="s">
        <v>406</v>
      </c>
      <c r="B205" s="367">
        <v>157495.35</v>
      </c>
      <c r="C205" s="367">
        <v>0</v>
      </c>
      <c r="D205" s="367">
        <v>110214</v>
      </c>
      <c r="E205" s="367">
        <v>0</v>
      </c>
      <c r="F205" s="416">
        <f>B205-D205-E205</f>
        <v>47281.350000000006</v>
      </c>
      <c r="G205" s="369">
        <f>D205</f>
        <v>110214</v>
      </c>
      <c r="H205" s="367">
        <v>0</v>
      </c>
      <c r="I205" s="367">
        <v>0</v>
      </c>
      <c r="J205" s="367">
        <v>191693</v>
      </c>
      <c r="K205" s="367">
        <v>365.1</v>
      </c>
      <c r="L205" s="417">
        <f>SUM(F205:K205)</f>
        <v>349553.44999999995</v>
      </c>
      <c r="M205" s="408"/>
    </row>
    <row r="206" spans="1:13" ht="13.5" thickBot="1">
      <c r="A206" s="358" t="s">
        <v>441</v>
      </c>
      <c r="B206" s="359"/>
      <c r="C206" s="359"/>
      <c r="D206" s="359"/>
      <c r="E206" s="359"/>
      <c r="F206" s="360"/>
      <c r="G206" s="360"/>
      <c r="H206" s="359"/>
      <c r="I206" s="359"/>
      <c r="J206" s="359"/>
      <c r="K206" s="359"/>
      <c r="L206" s="361"/>
      <c r="M206" s="408"/>
    </row>
    <row r="207" spans="1:13" s="30" customFormat="1" ht="13.5" thickBot="1">
      <c r="A207" s="358" t="s">
        <v>405</v>
      </c>
      <c r="B207" s="61">
        <v>93584.08</v>
      </c>
      <c r="C207" s="61">
        <v>0</v>
      </c>
      <c r="D207" s="61">
        <v>93584.08</v>
      </c>
      <c r="E207" s="61">
        <v>0</v>
      </c>
      <c r="F207" s="388" t="s">
        <v>465</v>
      </c>
      <c r="G207" s="363">
        <f>D207</f>
        <v>93584.08</v>
      </c>
      <c r="H207" s="61">
        <v>0</v>
      </c>
      <c r="I207" s="61">
        <v>0</v>
      </c>
      <c r="J207" s="363">
        <v>398731.25</v>
      </c>
      <c r="K207" s="61">
        <v>0</v>
      </c>
      <c r="L207" s="364">
        <f>SUM(F207:K207)+15000</f>
        <v>507315.33</v>
      </c>
      <c r="M207" s="408"/>
    </row>
    <row r="208" spans="1:13" s="30" customFormat="1" ht="12.75">
      <c r="A208" s="366" t="s">
        <v>406</v>
      </c>
      <c r="B208" s="367">
        <v>227893.61</v>
      </c>
      <c r="C208" s="367">
        <v>0</v>
      </c>
      <c r="D208" s="367">
        <v>100</v>
      </c>
      <c r="E208" s="368">
        <v>0</v>
      </c>
      <c r="F208" s="449">
        <f>B208-D208-E208</f>
        <v>227793.61</v>
      </c>
      <c r="G208" s="450">
        <f>D208</f>
        <v>100</v>
      </c>
      <c r="H208" s="367">
        <v>0</v>
      </c>
      <c r="I208" s="367">
        <v>0</v>
      </c>
      <c r="J208" s="367">
        <v>152066.29</v>
      </c>
      <c r="K208" s="367">
        <v>0</v>
      </c>
      <c r="L208" s="417">
        <f>SUM(F208:K208)</f>
        <v>379959.9</v>
      </c>
      <c r="M208" s="408"/>
    </row>
    <row r="209" spans="1:13" ht="13.5" thickBot="1">
      <c r="A209" s="358" t="s">
        <v>407</v>
      </c>
      <c r="B209" s="359"/>
      <c r="C209" s="359"/>
      <c r="D209" s="359"/>
      <c r="E209" s="372"/>
      <c r="F209" s="451"/>
      <c r="G209" s="452"/>
      <c r="H209" s="359"/>
      <c r="I209" s="359"/>
      <c r="J209" s="359"/>
      <c r="K209" s="359"/>
      <c r="L209" s="361"/>
      <c r="M209" s="408"/>
    </row>
    <row r="210" spans="1:13" s="30" customFormat="1" ht="12.75">
      <c r="A210" s="366" t="s">
        <v>442</v>
      </c>
      <c r="B210" s="367">
        <v>245801.1</v>
      </c>
      <c r="C210" s="367">
        <v>0</v>
      </c>
      <c r="D210" s="367">
        <v>245801.1</v>
      </c>
      <c r="E210" s="367">
        <v>0</v>
      </c>
      <c r="F210" s="392" t="s">
        <v>466</v>
      </c>
      <c r="G210" s="369">
        <f>D210</f>
        <v>245801.1</v>
      </c>
      <c r="H210" s="367">
        <v>0</v>
      </c>
      <c r="I210" s="367">
        <v>0</v>
      </c>
      <c r="J210" s="367">
        <v>126524.53</v>
      </c>
      <c r="K210" s="367">
        <v>1652.4</v>
      </c>
      <c r="L210" s="417">
        <f>SUM(F210:K210)+14000</f>
        <v>387978.03</v>
      </c>
      <c r="M210" s="408"/>
    </row>
    <row r="211" spans="1:13" ht="13.5" thickBot="1">
      <c r="A211" s="420" t="s">
        <v>409</v>
      </c>
      <c r="B211" s="421"/>
      <c r="C211" s="421"/>
      <c r="D211" s="421"/>
      <c r="E211" s="421"/>
      <c r="F211" s="453"/>
      <c r="G211" s="453"/>
      <c r="H211" s="421"/>
      <c r="I211" s="421"/>
      <c r="J211" s="421"/>
      <c r="K211" s="421"/>
      <c r="L211" s="422"/>
      <c r="M211" s="408"/>
    </row>
    <row r="212" ht="13.5" thickTop="1"/>
    <row r="220" ht="13.5" thickBot="1">
      <c r="L220" s="52" t="s">
        <v>74</v>
      </c>
    </row>
    <row r="221" spans="1:12" ht="14.25" thickBot="1" thickTop="1">
      <c r="A221" s="340" t="s">
        <v>2</v>
      </c>
      <c r="B221" s="340" t="s">
        <v>35</v>
      </c>
      <c r="C221" s="594" t="s">
        <v>455</v>
      </c>
      <c r="D221" s="343" t="s">
        <v>36</v>
      </c>
      <c r="E221" s="412"/>
      <c r="F221" s="345" t="s">
        <v>37</v>
      </c>
      <c r="G221" s="345" t="s">
        <v>37</v>
      </c>
      <c r="H221" s="345" t="s">
        <v>38</v>
      </c>
      <c r="I221" s="345" t="s">
        <v>57</v>
      </c>
      <c r="J221" s="341" t="s">
        <v>37</v>
      </c>
      <c r="K221" s="345" t="s">
        <v>39</v>
      </c>
      <c r="L221" s="345" t="s">
        <v>40</v>
      </c>
    </row>
    <row r="222" spans="1:12" ht="13.5" thickTop="1">
      <c r="A222" s="346"/>
      <c r="B222" s="346" t="s">
        <v>41</v>
      </c>
      <c r="C222" s="595"/>
      <c r="D222" s="340" t="s">
        <v>42</v>
      </c>
      <c r="E222" s="340" t="s">
        <v>43</v>
      </c>
      <c r="F222" s="348" t="s">
        <v>456</v>
      </c>
      <c r="G222" s="348" t="s">
        <v>100</v>
      </c>
      <c r="H222" s="348" t="s">
        <v>457</v>
      </c>
      <c r="I222" s="348" t="s">
        <v>125</v>
      </c>
      <c r="J222" s="347" t="s">
        <v>126</v>
      </c>
      <c r="K222" s="347" t="s">
        <v>45</v>
      </c>
      <c r="L222" s="348" t="s">
        <v>458</v>
      </c>
    </row>
    <row r="223" spans="1:12" ht="13.5" thickBot="1">
      <c r="A223" s="349"/>
      <c r="B223" s="349"/>
      <c r="C223" s="596"/>
      <c r="D223" s="349" t="s">
        <v>46</v>
      </c>
      <c r="E223" s="349" t="s">
        <v>459</v>
      </c>
      <c r="F223" s="351" t="s">
        <v>460</v>
      </c>
      <c r="G223" s="349"/>
      <c r="H223" s="351" t="s">
        <v>461</v>
      </c>
      <c r="I223" s="350"/>
      <c r="J223" s="350" t="s">
        <v>129</v>
      </c>
      <c r="K223" s="349"/>
      <c r="L223" s="349" t="s">
        <v>462</v>
      </c>
    </row>
    <row r="224" spans="1:13" s="30" customFormat="1" ht="14.25" thickBot="1" thickTop="1">
      <c r="A224" s="424" t="s">
        <v>410</v>
      </c>
      <c r="B224" s="377">
        <v>0</v>
      </c>
      <c r="C224" s="377">
        <v>0</v>
      </c>
      <c r="D224" s="377">
        <v>0</v>
      </c>
      <c r="E224" s="377">
        <v>0</v>
      </c>
      <c r="F224" s="454">
        <f>B224-D224-E224</f>
        <v>0</v>
      </c>
      <c r="G224" s="362">
        <v>0</v>
      </c>
      <c r="H224" s="377">
        <v>0</v>
      </c>
      <c r="I224" s="377">
        <v>0</v>
      </c>
      <c r="J224" s="377">
        <v>332292.5</v>
      </c>
      <c r="K224" s="377">
        <v>0</v>
      </c>
      <c r="L224" s="455">
        <f>SUM(F224:K224)</f>
        <v>332292.5</v>
      </c>
      <c r="M224" s="408"/>
    </row>
    <row r="225" spans="1:13" ht="12.75">
      <c r="A225" s="366" t="s">
        <v>406</v>
      </c>
      <c r="B225" s="367">
        <v>1243565.23</v>
      </c>
      <c r="C225" s="367">
        <v>0</v>
      </c>
      <c r="D225" s="367">
        <v>3000</v>
      </c>
      <c r="E225" s="367">
        <v>0</v>
      </c>
      <c r="F225" s="416">
        <f>B225-D225-E225</f>
        <v>1240565.23</v>
      </c>
      <c r="G225" s="369">
        <f>D225</f>
        <v>3000</v>
      </c>
      <c r="H225" s="367">
        <v>0</v>
      </c>
      <c r="I225" s="367">
        <v>0</v>
      </c>
      <c r="J225" s="367">
        <v>295020</v>
      </c>
      <c r="K225" s="367">
        <v>1364239.1</v>
      </c>
      <c r="L225" s="417">
        <f>SUM(F225:K225)</f>
        <v>2902824.33</v>
      </c>
      <c r="M225" s="408"/>
    </row>
    <row r="226" spans="1:13" ht="13.5" thickBot="1">
      <c r="A226" s="358" t="s">
        <v>443</v>
      </c>
      <c r="B226" s="359"/>
      <c r="C226" s="359"/>
      <c r="D226" s="359"/>
      <c r="E226" s="359"/>
      <c r="F226" s="360"/>
      <c r="G226" s="360"/>
      <c r="H226" s="359"/>
      <c r="I226" s="359"/>
      <c r="J226" s="359"/>
      <c r="K226" s="359"/>
      <c r="L226" s="361"/>
      <c r="M226" s="408"/>
    </row>
    <row r="227" spans="1:12" s="30" customFormat="1" ht="12.75">
      <c r="A227" s="366" t="s">
        <v>406</v>
      </c>
      <c r="B227" s="367">
        <v>586576.03</v>
      </c>
      <c r="C227" s="367">
        <v>0</v>
      </c>
      <c r="D227" s="367">
        <v>0</v>
      </c>
      <c r="E227" s="367">
        <v>0</v>
      </c>
      <c r="F227" s="392" t="s">
        <v>467</v>
      </c>
      <c r="G227" s="369">
        <v>0</v>
      </c>
      <c r="H227" s="367">
        <v>0</v>
      </c>
      <c r="I227" s="367">
        <v>0</v>
      </c>
      <c r="J227" s="367">
        <v>312380</v>
      </c>
      <c r="K227" s="367">
        <v>9626</v>
      </c>
      <c r="L227" s="417">
        <f>SUM(F227:K227)+614576.03</f>
        <v>936582.03</v>
      </c>
    </row>
    <row r="228" spans="1:13" ht="13.5" thickBot="1">
      <c r="A228" s="358" t="s">
        <v>412</v>
      </c>
      <c r="B228" s="359"/>
      <c r="C228" s="359"/>
      <c r="D228" s="359"/>
      <c r="E228" s="359"/>
      <c r="F228" s="360"/>
      <c r="G228" s="360"/>
      <c r="H228" s="359"/>
      <c r="I228" s="359"/>
      <c r="J228" s="359"/>
      <c r="K228" s="359"/>
      <c r="L228" s="361"/>
      <c r="M228" s="30"/>
    </row>
    <row r="229" spans="1:12" s="30" customFormat="1" ht="12.75">
      <c r="A229" s="366" t="s">
        <v>413</v>
      </c>
      <c r="B229" s="367">
        <v>0</v>
      </c>
      <c r="C229" s="367">
        <v>0</v>
      </c>
      <c r="D229" s="367">
        <v>0</v>
      </c>
      <c r="E229" s="367">
        <v>0</v>
      </c>
      <c r="F229" s="416">
        <f>B229-D229-E229</f>
        <v>0</v>
      </c>
      <c r="G229" s="369">
        <v>0</v>
      </c>
      <c r="H229" s="367">
        <v>0</v>
      </c>
      <c r="I229" s="367">
        <v>0</v>
      </c>
      <c r="J229" s="367">
        <v>268174.6</v>
      </c>
      <c r="K229" s="367">
        <v>0</v>
      </c>
      <c r="L229" s="417">
        <f>SUM(F229:K229)</f>
        <v>268174.6</v>
      </c>
    </row>
    <row r="230" spans="1:13" ht="13.5" thickBot="1">
      <c r="A230" s="358" t="s">
        <v>414</v>
      </c>
      <c r="B230" s="359"/>
      <c r="C230" s="359"/>
      <c r="D230" s="359"/>
      <c r="E230" s="359"/>
      <c r="F230" s="360"/>
      <c r="G230" s="360"/>
      <c r="H230" s="359"/>
      <c r="I230" s="359"/>
      <c r="J230" s="359"/>
      <c r="K230" s="359"/>
      <c r="L230" s="361"/>
      <c r="M230" s="30"/>
    </row>
    <row r="231" spans="1:12" s="30" customFormat="1" ht="12.75">
      <c r="A231" s="366" t="s">
        <v>406</v>
      </c>
      <c r="B231" s="367">
        <v>0</v>
      </c>
      <c r="C231" s="367">
        <v>0</v>
      </c>
      <c r="D231" s="367">
        <v>0</v>
      </c>
      <c r="E231" s="367">
        <v>0</v>
      </c>
      <c r="F231" s="416">
        <f>B231-D231-E231</f>
        <v>0</v>
      </c>
      <c r="G231" s="369">
        <v>0</v>
      </c>
      <c r="H231" s="367">
        <v>0</v>
      </c>
      <c r="I231" s="367">
        <v>0</v>
      </c>
      <c r="J231" s="367">
        <v>439652.5</v>
      </c>
      <c r="K231" s="367">
        <v>772089.3</v>
      </c>
      <c r="L231" s="417">
        <f>SUM(F231:K231)</f>
        <v>1211741.8</v>
      </c>
    </row>
    <row r="232" spans="1:13" ht="13.5" thickBot="1">
      <c r="A232" s="358" t="s">
        <v>415</v>
      </c>
      <c r="B232" s="359"/>
      <c r="C232" s="359"/>
      <c r="D232" s="359"/>
      <c r="E232" s="359"/>
      <c r="F232" s="360"/>
      <c r="G232" s="360"/>
      <c r="H232" s="359"/>
      <c r="I232" s="359"/>
      <c r="J232" s="359"/>
      <c r="K232" s="359"/>
      <c r="L232" s="361"/>
      <c r="M232" s="30"/>
    </row>
    <row r="233" spans="1:13" ht="12.75">
      <c r="A233" s="366" t="s">
        <v>444</v>
      </c>
      <c r="B233" s="367">
        <v>0</v>
      </c>
      <c r="C233" s="367">
        <v>0</v>
      </c>
      <c r="D233" s="367">
        <v>0</v>
      </c>
      <c r="E233" s="367">
        <v>0</v>
      </c>
      <c r="F233" s="416">
        <f>B233-D233-E233</f>
        <v>0</v>
      </c>
      <c r="G233" s="369">
        <v>0</v>
      </c>
      <c r="H233" s="367">
        <v>0</v>
      </c>
      <c r="I233" s="367">
        <v>0</v>
      </c>
      <c r="J233" s="367">
        <f>807940.87+7912.6</f>
        <v>815853.47</v>
      </c>
      <c r="K233" s="367">
        <v>0</v>
      </c>
      <c r="L233" s="417">
        <f>SUM(F233:K233)</f>
        <v>815853.47</v>
      </c>
      <c r="M233" s="30"/>
    </row>
    <row r="234" spans="1:13" ht="13.5" thickBot="1">
      <c r="A234" s="358" t="s">
        <v>446</v>
      </c>
      <c r="B234" s="359"/>
      <c r="C234" s="359"/>
      <c r="D234" s="359"/>
      <c r="E234" s="359"/>
      <c r="F234" s="360"/>
      <c r="G234" s="360"/>
      <c r="H234" s="359"/>
      <c r="I234" s="359"/>
      <c r="J234" s="359"/>
      <c r="K234" s="359"/>
      <c r="L234" s="361"/>
      <c r="M234" s="30"/>
    </row>
    <row r="235" spans="1:12" s="30" customFormat="1" ht="13.5" thickBot="1">
      <c r="A235" s="424" t="s">
        <v>418</v>
      </c>
      <c r="B235" s="377">
        <v>0</v>
      </c>
      <c r="C235" s="377">
        <v>0</v>
      </c>
      <c r="D235" s="377">
        <v>0</v>
      </c>
      <c r="E235" s="377">
        <v>0</v>
      </c>
      <c r="F235" s="377">
        <f>B235-D235-E235</f>
        <v>0</v>
      </c>
      <c r="G235" s="362">
        <v>0</v>
      </c>
      <c r="H235" s="377">
        <v>0</v>
      </c>
      <c r="I235" s="377">
        <v>-17416.5</v>
      </c>
      <c r="J235" s="377">
        <f>404936.76+17416.5</f>
        <v>422353.26</v>
      </c>
      <c r="K235" s="377">
        <v>231141.8</v>
      </c>
      <c r="L235" s="414">
        <f>SUM(F235:K235)</f>
        <v>636078.56</v>
      </c>
    </row>
    <row r="236" spans="1:13" s="30" customFormat="1" ht="13.5" thickBot="1">
      <c r="A236" s="424" t="s">
        <v>468</v>
      </c>
      <c r="B236" s="398">
        <f>410727.77-396413.65</f>
        <v>14314.119999999995</v>
      </c>
      <c r="C236" s="377">
        <v>0</v>
      </c>
      <c r="D236" s="377">
        <f>14314.12</f>
        <v>14314.12</v>
      </c>
      <c r="E236" s="377">
        <v>0</v>
      </c>
      <c r="F236" s="396" t="s">
        <v>469</v>
      </c>
      <c r="G236" s="362">
        <f>D236+G148</f>
        <v>79592.93</v>
      </c>
      <c r="H236" s="377">
        <v>0</v>
      </c>
      <c r="I236" s="377">
        <v>0</v>
      </c>
      <c r="J236" s="377">
        <v>487326</v>
      </c>
      <c r="K236" s="377">
        <v>0</v>
      </c>
      <c r="L236" s="414">
        <f>SUM(F236:K236)+71734</f>
        <v>638652.9299999999</v>
      </c>
      <c r="M236" s="408"/>
    </row>
    <row r="237" spans="1:12" s="385" customFormat="1" ht="12.75">
      <c r="A237" s="434" t="s">
        <v>449</v>
      </c>
      <c r="B237" s="381">
        <v>2712966.73</v>
      </c>
      <c r="C237" s="381">
        <v>0</v>
      </c>
      <c r="D237" s="381">
        <v>2712966.73</v>
      </c>
      <c r="E237" s="381">
        <v>0</v>
      </c>
      <c r="F237" s="392" t="s">
        <v>470</v>
      </c>
      <c r="G237" s="383">
        <v>2712966.73</v>
      </c>
      <c r="H237" s="381">
        <v>0</v>
      </c>
      <c r="I237" s="381">
        <v>0</v>
      </c>
      <c r="J237" s="381">
        <v>0</v>
      </c>
      <c r="K237" s="381">
        <v>0</v>
      </c>
      <c r="L237" s="428">
        <f>SUM(F237:K237)+811753</f>
        <v>3524719.73</v>
      </c>
    </row>
    <row r="238" spans="1:12" s="385" customFormat="1" ht="13.5" thickBot="1">
      <c r="A238" s="431" t="s">
        <v>421</v>
      </c>
      <c r="B238" s="388"/>
      <c r="C238" s="388"/>
      <c r="D238" s="388"/>
      <c r="E238" s="388"/>
      <c r="F238" s="432"/>
      <c r="G238" s="432"/>
      <c r="H238" s="388"/>
      <c r="I238" s="388"/>
      <c r="J238" s="388"/>
      <c r="K238" s="388"/>
      <c r="L238" s="433"/>
    </row>
    <row r="239" spans="1:12" s="385" customFormat="1" ht="12.75">
      <c r="A239" s="434" t="s">
        <v>450</v>
      </c>
      <c r="B239" s="381">
        <v>7318260.93</v>
      </c>
      <c r="C239" s="381">
        <v>0</v>
      </c>
      <c r="D239" s="381">
        <v>347375</v>
      </c>
      <c r="E239" s="381">
        <v>0</v>
      </c>
      <c r="F239" s="381">
        <v>6970885.93</v>
      </c>
      <c r="G239" s="383">
        <f>D239</f>
        <v>347375</v>
      </c>
      <c r="H239" s="381">
        <v>0</v>
      </c>
      <c r="I239" s="381">
        <v>0</v>
      </c>
      <c r="J239" s="383">
        <v>0</v>
      </c>
      <c r="K239" s="381">
        <v>34800</v>
      </c>
      <c r="L239" s="428">
        <f>SUM(F239:K239)</f>
        <v>7353060.93</v>
      </c>
    </row>
    <row r="240" spans="1:12" s="385" customFormat="1" ht="13.5" thickBot="1">
      <c r="A240" s="431" t="s">
        <v>451</v>
      </c>
      <c r="B240" s="388"/>
      <c r="C240" s="388"/>
      <c r="D240" s="388"/>
      <c r="E240" s="388"/>
      <c r="F240" s="388"/>
      <c r="G240" s="432"/>
      <c r="H240" s="388"/>
      <c r="I240" s="388"/>
      <c r="J240" s="432"/>
      <c r="K240" s="388"/>
      <c r="L240" s="456"/>
    </row>
    <row r="241" spans="1:12" s="385" customFormat="1" ht="13.5" thickBot="1">
      <c r="A241" s="434" t="s">
        <v>424</v>
      </c>
      <c r="B241" s="381">
        <v>38548.71</v>
      </c>
      <c r="C241" s="381">
        <v>0</v>
      </c>
      <c r="D241" s="381">
        <v>103</v>
      </c>
      <c r="E241" s="381">
        <v>0</v>
      </c>
      <c r="F241" s="381">
        <v>38445.71</v>
      </c>
      <c r="G241" s="383">
        <f>D241</f>
        <v>103</v>
      </c>
      <c r="H241" s="381">
        <v>8633</v>
      </c>
      <c r="I241" s="381">
        <v>0</v>
      </c>
      <c r="J241" s="381">
        <v>0</v>
      </c>
      <c r="K241" s="381">
        <v>17380</v>
      </c>
      <c r="L241" s="457">
        <f>SUM(F241:K241)</f>
        <v>64561.71</v>
      </c>
    </row>
    <row r="242" spans="1:12" s="385" customFormat="1" ht="12.75">
      <c r="A242" s="434" t="s">
        <v>471</v>
      </c>
      <c r="B242" s="381">
        <v>2400.09</v>
      </c>
      <c r="C242" s="381">
        <v>0</v>
      </c>
      <c r="D242" s="381">
        <v>0</v>
      </c>
      <c r="E242" s="381">
        <v>0</v>
      </c>
      <c r="F242" s="381">
        <v>2400.09</v>
      </c>
      <c r="G242" s="383">
        <v>0</v>
      </c>
      <c r="H242" s="381">
        <v>0</v>
      </c>
      <c r="I242" s="381">
        <v>0</v>
      </c>
      <c r="J242" s="381">
        <v>0</v>
      </c>
      <c r="K242" s="381">
        <v>0</v>
      </c>
      <c r="L242" s="428">
        <f>SUM(F242:K242)</f>
        <v>2400.09</v>
      </c>
    </row>
    <row r="243" spans="1:12" s="385" customFormat="1" ht="13.5" thickBot="1">
      <c r="A243" s="426" t="s">
        <v>426</v>
      </c>
      <c r="B243" s="392"/>
      <c r="C243" s="392"/>
      <c r="D243" s="392"/>
      <c r="E243" s="392"/>
      <c r="F243" s="392"/>
      <c r="G243" s="427"/>
      <c r="H243" s="392"/>
      <c r="I243" s="392"/>
      <c r="J243" s="392"/>
      <c r="K243" s="392"/>
      <c r="L243" s="428"/>
    </row>
    <row r="244" spans="1:12" s="385" customFormat="1" ht="13.5" thickBot="1">
      <c r="A244" s="434" t="s">
        <v>452</v>
      </c>
      <c r="B244" s="439">
        <v>790000</v>
      </c>
      <c r="C244" s="381">
        <v>0</v>
      </c>
      <c r="D244" s="381">
        <v>0</v>
      </c>
      <c r="E244" s="439">
        <v>0</v>
      </c>
      <c r="F244" s="439">
        <v>0</v>
      </c>
      <c r="G244" s="383">
        <v>790000</v>
      </c>
      <c r="H244" s="381">
        <v>0</v>
      </c>
      <c r="I244" s="439">
        <v>0</v>
      </c>
      <c r="J244" s="381">
        <v>0</v>
      </c>
      <c r="K244" s="439">
        <v>0</v>
      </c>
      <c r="L244" s="457">
        <f>SUM(F244:K244)</f>
        <v>790000</v>
      </c>
    </row>
    <row r="245" spans="1:12" ht="14.25" thickBot="1" thickTop="1">
      <c r="A245" s="458" t="s">
        <v>106</v>
      </c>
      <c r="B245" s="459"/>
      <c r="C245" s="459"/>
      <c r="D245" s="459"/>
      <c r="E245" s="459"/>
      <c r="F245" s="459">
        <f>SUM(F180:F211)+SUM(F224:F244)+1086698.33+1080799.72+15000+14000+614576.03+71734+811753</f>
        <v>19971377.6</v>
      </c>
      <c r="G245" s="459">
        <f aca="true" t="shared" si="0" ref="G245:L245">SUM(G180:G211)+SUM(G224:G244)</f>
        <v>5772664.45</v>
      </c>
      <c r="H245" s="459">
        <f t="shared" si="0"/>
        <v>8633</v>
      </c>
      <c r="I245" s="459">
        <f t="shared" si="0"/>
        <v>-614639.94</v>
      </c>
      <c r="J245" s="459">
        <f t="shared" si="0"/>
        <v>11860903.069999998</v>
      </c>
      <c r="K245" s="459">
        <f t="shared" si="0"/>
        <v>5374099.02</v>
      </c>
      <c r="L245" s="459">
        <f t="shared" si="0"/>
        <v>42373037.199999996</v>
      </c>
    </row>
    <row r="246" spans="10:11" ht="13.5" thickTop="1">
      <c r="J246" s="597"/>
      <c r="K246" s="597"/>
    </row>
    <row r="247" s="311" customFormat="1" ht="12.75">
      <c r="A247" s="311" t="s">
        <v>472</v>
      </c>
    </row>
    <row r="252" spans="6:12" ht="12.75">
      <c r="F252" s="51"/>
      <c r="G252" s="51"/>
      <c r="H252" s="51"/>
      <c r="I252" s="51"/>
      <c r="J252" s="51"/>
      <c r="K252" s="51"/>
      <c r="L252" s="51"/>
    </row>
    <row r="269" spans="6:12" ht="12.75">
      <c r="F269" s="460"/>
      <c r="G269" s="460"/>
      <c r="H269" s="460"/>
      <c r="I269" s="460"/>
      <c r="J269" s="460"/>
      <c r="K269" s="460"/>
      <c r="L269" s="460"/>
    </row>
  </sheetData>
  <mergeCells count="3">
    <mergeCell ref="C177:C179"/>
    <mergeCell ref="C221:C223"/>
    <mergeCell ref="J246:K246"/>
  </mergeCells>
  <printOptions/>
  <pageMargins left="0.31496062992125984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4" sqref="A4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00390625" style="0" customWidth="1"/>
    <col min="7" max="7" width="11.75390625" style="0" customWidth="1"/>
    <col min="8" max="8" width="12.375" style="0" customWidth="1"/>
    <col min="9" max="9" width="11.75390625" style="0" customWidth="1"/>
    <col min="10" max="10" width="11.625" style="0" customWidth="1"/>
    <col min="11" max="11" width="13.125" style="0" customWidth="1"/>
    <col min="12" max="12" width="8.00390625" style="0" customWidth="1"/>
    <col min="13" max="13" width="12.125" style="0" customWidth="1"/>
  </cols>
  <sheetData>
    <row r="1" spans="1:4" ht="20.25">
      <c r="A1" s="461" t="s">
        <v>473</v>
      </c>
      <c r="B1" s="462"/>
      <c r="C1" s="462"/>
      <c r="D1" s="462"/>
    </row>
    <row r="3" spans="1:10" ht="18">
      <c r="A3" s="38" t="s">
        <v>77</v>
      </c>
      <c r="B3" s="463"/>
      <c r="C3" s="463"/>
      <c r="D3" s="463"/>
      <c r="E3" s="463"/>
      <c r="F3" s="463"/>
      <c r="G3" s="463"/>
      <c r="H3" s="463"/>
      <c r="I3" s="463"/>
      <c r="J3" s="463"/>
    </row>
    <row r="5" ht="15">
      <c r="A5" s="8" t="s">
        <v>1</v>
      </c>
    </row>
    <row r="6" ht="13.5" thickBot="1">
      <c r="J6" t="s">
        <v>74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9" t="s">
        <v>6</v>
      </c>
      <c r="E7" s="20" t="s">
        <v>474</v>
      </c>
      <c r="F7" s="41" t="s">
        <v>7</v>
      </c>
      <c r="G7" s="6"/>
      <c r="H7" s="464" t="s">
        <v>8</v>
      </c>
      <c r="I7" s="39" t="s">
        <v>63</v>
      </c>
      <c r="J7" s="40" t="s">
        <v>61</v>
      </c>
      <c r="K7" s="24"/>
    </row>
    <row r="8" spans="1:11" ht="13.5" thickTop="1">
      <c r="A8" s="2"/>
      <c r="B8" s="2"/>
      <c r="C8" s="2"/>
      <c r="D8" s="465" t="s">
        <v>11</v>
      </c>
      <c r="E8" s="12" t="s">
        <v>10</v>
      </c>
      <c r="F8" s="11" t="s">
        <v>12</v>
      </c>
      <c r="G8" s="466" t="s">
        <v>12</v>
      </c>
      <c r="H8" s="466" t="s">
        <v>13</v>
      </c>
      <c r="I8" s="466" t="s">
        <v>64</v>
      </c>
      <c r="J8" s="20" t="s">
        <v>15</v>
      </c>
      <c r="K8" s="25"/>
    </row>
    <row r="9" spans="1:11" ht="13.5" thickBot="1">
      <c r="A9" s="3"/>
      <c r="B9" s="3"/>
      <c r="C9" s="3"/>
      <c r="D9" s="10">
        <v>2009</v>
      </c>
      <c r="E9" s="10" t="s">
        <v>93</v>
      </c>
      <c r="F9" s="10" t="s">
        <v>17</v>
      </c>
      <c r="G9" s="22" t="s">
        <v>18</v>
      </c>
      <c r="H9" s="22" t="s">
        <v>475</v>
      </c>
      <c r="I9" s="22">
        <v>2010</v>
      </c>
      <c r="J9" s="22" t="s">
        <v>20</v>
      </c>
      <c r="K9" s="25"/>
    </row>
    <row r="10" spans="1:11" ht="16.5" customHeight="1" thickBot="1" thickTop="1">
      <c r="A10" s="58" t="s">
        <v>476</v>
      </c>
      <c r="B10" s="45">
        <v>254671</v>
      </c>
      <c r="C10" s="45">
        <v>187880.36</v>
      </c>
      <c r="D10" s="45">
        <v>0</v>
      </c>
      <c r="E10" s="45">
        <f>B10-C10</f>
        <v>66790.64000000001</v>
      </c>
      <c r="F10" s="45">
        <v>0</v>
      </c>
      <c r="G10" s="45">
        <v>0</v>
      </c>
      <c r="H10" s="45">
        <v>66790.64</v>
      </c>
      <c r="I10" s="45">
        <v>0</v>
      </c>
      <c r="J10" s="43">
        <v>0</v>
      </c>
      <c r="K10" s="31"/>
    </row>
    <row r="11" spans="1:11" ht="16.5" customHeight="1" thickBot="1">
      <c r="A11" s="58" t="s">
        <v>477</v>
      </c>
      <c r="B11" s="45">
        <v>1001581.81</v>
      </c>
      <c r="C11" s="45">
        <v>538588.36</v>
      </c>
      <c r="D11" s="45">
        <v>0</v>
      </c>
      <c r="E11" s="45">
        <f aca="true" t="shared" si="0" ref="E11:E19">B11-C11</f>
        <v>462993.45000000007</v>
      </c>
      <c r="F11" s="45">
        <v>370000</v>
      </c>
      <c r="G11" s="45">
        <v>92993.45</v>
      </c>
      <c r="H11" s="45">
        <v>0</v>
      </c>
      <c r="I11" s="45">
        <v>0</v>
      </c>
      <c r="J11" s="34">
        <v>0</v>
      </c>
      <c r="K11" s="31"/>
    </row>
    <row r="12" spans="1:11" ht="16.5" customHeight="1" thickBot="1">
      <c r="A12" s="58" t="s">
        <v>478</v>
      </c>
      <c r="B12" s="45">
        <v>4621979.66</v>
      </c>
      <c r="C12" s="45">
        <v>1515325.99</v>
      </c>
      <c r="D12" s="45">
        <v>-22200</v>
      </c>
      <c r="E12" s="45">
        <v>3128853.67</v>
      </c>
      <c r="F12" s="45">
        <v>628723</v>
      </c>
      <c r="G12" s="45">
        <v>2500130.67</v>
      </c>
      <c r="H12" s="45">
        <v>0</v>
      </c>
      <c r="I12" s="45">
        <v>0</v>
      </c>
      <c r="J12" s="34">
        <v>0</v>
      </c>
      <c r="K12" s="31"/>
    </row>
    <row r="13" spans="1:11" ht="16.5" customHeight="1" thickBot="1">
      <c r="A13" s="58" t="s">
        <v>479</v>
      </c>
      <c r="B13" s="45">
        <v>788654.7</v>
      </c>
      <c r="C13" s="45">
        <v>698525.65</v>
      </c>
      <c r="D13" s="45">
        <v>0</v>
      </c>
      <c r="E13" s="45">
        <f>B13-C13</f>
        <v>90129.04999999993</v>
      </c>
      <c r="F13" s="45">
        <v>53000</v>
      </c>
      <c r="G13" s="45">
        <v>37129.05</v>
      </c>
      <c r="H13" s="45">
        <v>0</v>
      </c>
      <c r="I13" s="45">
        <v>0</v>
      </c>
      <c r="J13" s="34">
        <v>0</v>
      </c>
      <c r="K13" s="31"/>
    </row>
    <row r="14" spans="1:11" ht="16.5" customHeight="1" thickBot="1">
      <c r="A14" s="58" t="s">
        <v>480</v>
      </c>
      <c r="B14" s="45">
        <v>555883.83</v>
      </c>
      <c r="C14" s="45">
        <v>126332.61</v>
      </c>
      <c r="D14" s="45">
        <v>0</v>
      </c>
      <c r="E14" s="45">
        <f t="shared" si="0"/>
        <v>429551.22</v>
      </c>
      <c r="F14" s="45">
        <v>0</v>
      </c>
      <c r="G14" s="45">
        <v>410693.37</v>
      </c>
      <c r="H14" s="45">
        <v>18857.85</v>
      </c>
      <c r="I14" s="45">
        <v>0</v>
      </c>
      <c r="J14" s="34">
        <v>0</v>
      </c>
      <c r="K14" s="31"/>
    </row>
    <row r="15" spans="1:11" ht="16.5" customHeight="1" thickBot="1">
      <c r="A15" s="58" t="s">
        <v>481</v>
      </c>
      <c r="B15" s="45">
        <v>2962127.5</v>
      </c>
      <c r="C15" s="45">
        <v>2736227.46</v>
      </c>
      <c r="D15" s="45">
        <v>0</v>
      </c>
      <c r="E15" s="45">
        <f t="shared" si="0"/>
        <v>225900.04000000004</v>
      </c>
      <c r="F15" s="45">
        <v>50000</v>
      </c>
      <c r="G15" s="45">
        <v>16463.6</v>
      </c>
      <c r="H15" s="45">
        <v>159436.44</v>
      </c>
      <c r="I15" s="45">
        <v>0</v>
      </c>
      <c r="J15" s="34">
        <v>0</v>
      </c>
      <c r="K15" s="31"/>
    </row>
    <row r="16" spans="1:11" ht="16.5" customHeight="1" thickBot="1">
      <c r="A16" s="58" t="s">
        <v>482</v>
      </c>
      <c r="B16" s="45">
        <v>4737283.94</v>
      </c>
      <c r="C16" s="45">
        <v>4577580.66</v>
      </c>
      <c r="D16" s="45">
        <v>-184</v>
      </c>
      <c r="E16" s="45">
        <v>159887.28</v>
      </c>
      <c r="F16" s="45">
        <v>0</v>
      </c>
      <c r="G16" s="45">
        <v>159887.28</v>
      </c>
      <c r="H16" s="45">
        <v>0</v>
      </c>
      <c r="I16" s="45">
        <v>0</v>
      </c>
      <c r="J16" s="34">
        <v>0</v>
      </c>
      <c r="K16" s="31"/>
    </row>
    <row r="17" spans="1:11" ht="16.5" customHeight="1" thickBot="1">
      <c r="A17" s="58" t="s">
        <v>483</v>
      </c>
      <c r="B17" s="45">
        <v>2068189.12</v>
      </c>
      <c r="C17" s="45">
        <v>1650780.47</v>
      </c>
      <c r="D17" s="45">
        <v>0</v>
      </c>
      <c r="E17" s="45" t="s">
        <v>484</v>
      </c>
      <c r="F17" s="45">
        <v>0</v>
      </c>
      <c r="G17" s="45">
        <v>417409.45</v>
      </c>
      <c r="H17" s="45">
        <v>0</v>
      </c>
      <c r="I17" s="45">
        <v>0</v>
      </c>
      <c r="J17" s="46">
        <v>0</v>
      </c>
      <c r="K17" s="31"/>
    </row>
    <row r="18" spans="1:11" ht="16.5" customHeight="1" thickBot="1">
      <c r="A18" s="358" t="s">
        <v>485</v>
      </c>
      <c r="B18" s="45">
        <v>3255785.14</v>
      </c>
      <c r="C18" s="45">
        <v>1487666.07</v>
      </c>
      <c r="D18" s="45">
        <v>0</v>
      </c>
      <c r="E18" s="45">
        <f t="shared" si="0"/>
        <v>1768119.07</v>
      </c>
      <c r="F18" s="45">
        <v>500000</v>
      </c>
      <c r="G18" s="45">
        <v>1268119.07</v>
      </c>
      <c r="H18" s="45">
        <v>0</v>
      </c>
      <c r="I18" s="45">
        <v>0</v>
      </c>
      <c r="J18" s="46">
        <v>0</v>
      </c>
      <c r="K18" s="31"/>
    </row>
    <row r="19" spans="1:11" ht="16.5" customHeight="1" thickBot="1">
      <c r="A19" s="14" t="s">
        <v>486</v>
      </c>
      <c r="B19" s="33">
        <v>671582.82</v>
      </c>
      <c r="C19" s="33">
        <v>514538.24</v>
      </c>
      <c r="D19" s="33">
        <v>0</v>
      </c>
      <c r="E19" s="45">
        <f t="shared" si="0"/>
        <v>157044.57999999996</v>
      </c>
      <c r="F19" s="33">
        <v>0</v>
      </c>
      <c r="G19" s="33">
        <v>87460.57</v>
      </c>
      <c r="H19" s="33">
        <v>69584.01</v>
      </c>
      <c r="I19" s="33">
        <v>0</v>
      </c>
      <c r="J19" s="34">
        <v>0</v>
      </c>
      <c r="K19" s="31"/>
    </row>
    <row r="20" spans="1:11" ht="16.5" customHeight="1">
      <c r="A20" s="467" t="s">
        <v>487</v>
      </c>
      <c r="B20" s="468"/>
      <c r="C20" s="37"/>
      <c r="D20" s="468"/>
      <c r="E20" s="37"/>
      <c r="F20" s="468"/>
      <c r="G20" s="37"/>
      <c r="H20" s="468"/>
      <c r="I20" s="469"/>
      <c r="J20" s="470"/>
      <c r="K20" s="31"/>
    </row>
    <row r="21" spans="1:11" ht="16.5" customHeight="1" thickBot="1">
      <c r="A21" s="58" t="s">
        <v>488</v>
      </c>
      <c r="B21" s="45">
        <v>4211309.75</v>
      </c>
      <c r="C21" s="45">
        <v>3863503.42</v>
      </c>
      <c r="D21" s="45">
        <v>0</v>
      </c>
      <c r="E21" s="45">
        <f>B21-C21</f>
        <v>347806.3300000001</v>
      </c>
      <c r="F21" s="45">
        <v>150000</v>
      </c>
      <c r="G21" s="45">
        <v>197806.33</v>
      </c>
      <c r="H21" s="45">
        <v>0</v>
      </c>
      <c r="I21" s="45">
        <v>0</v>
      </c>
      <c r="J21" s="46">
        <v>0</v>
      </c>
      <c r="K21" s="31"/>
    </row>
    <row r="22" spans="1:11" ht="16.5" customHeight="1">
      <c r="A22" s="467" t="s">
        <v>489</v>
      </c>
      <c r="B22" s="468"/>
      <c r="C22" s="37"/>
      <c r="D22" s="468"/>
      <c r="E22" s="37"/>
      <c r="F22" s="468"/>
      <c r="G22" s="37"/>
      <c r="H22" s="468"/>
      <c r="I22" s="37"/>
      <c r="J22" s="470"/>
      <c r="K22" s="31"/>
    </row>
    <row r="23" spans="1:11" ht="16.5" customHeight="1" thickBot="1">
      <c r="A23" s="58" t="s">
        <v>490</v>
      </c>
      <c r="B23" s="45">
        <v>1568834.89</v>
      </c>
      <c r="C23" s="45">
        <v>1074690</v>
      </c>
      <c r="D23" s="45">
        <v>0</v>
      </c>
      <c r="E23" s="45">
        <f>B23-C23</f>
        <v>494144.8899999999</v>
      </c>
      <c r="F23" s="45">
        <v>394000</v>
      </c>
      <c r="G23" s="45">
        <v>100144.89</v>
      </c>
      <c r="H23" s="45">
        <v>0</v>
      </c>
      <c r="I23" s="45">
        <v>0</v>
      </c>
      <c r="J23" s="46">
        <v>0</v>
      </c>
      <c r="K23" s="31"/>
    </row>
    <row r="24" spans="1:11" ht="16.5" customHeight="1" thickBot="1">
      <c r="A24" s="358" t="s">
        <v>491</v>
      </c>
      <c r="B24" s="45">
        <v>5638226.86</v>
      </c>
      <c r="C24" s="45">
        <v>4803756.14</v>
      </c>
      <c r="D24" s="45">
        <v>0</v>
      </c>
      <c r="E24" s="45">
        <f>B24-C24</f>
        <v>834470.7200000007</v>
      </c>
      <c r="F24" s="45">
        <v>500000</v>
      </c>
      <c r="G24" s="45">
        <v>187398.49</v>
      </c>
      <c r="H24" s="45">
        <v>147072.23</v>
      </c>
      <c r="I24" s="45">
        <v>0</v>
      </c>
      <c r="J24" s="46">
        <v>0</v>
      </c>
      <c r="K24" s="31"/>
    </row>
    <row r="25" spans="1:11" ht="16.5" customHeight="1" thickBot="1">
      <c r="A25" s="424" t="s">
        <v>492</v>
      </c>
      <c r="B25" s="33">
        <v>3660536.92</v>
      </c>
      <c r="C25" s="33">
        <v>1391876.07</v>
      </c>
      <c r="D25" s="33">
        <v>0</v>
      </c>
      <c r="E25" s="45">
        <f>B25-C25</f>
        <v>2268660.8499999996</v>
      </c>
      <c r="F25" s="33">
        <v>0</v>
      </c>
      <c r="G25" s="33">
        <v>0</v>
      </c>
      <c r="H25" s="33">
        <v>2268660.85</v>
      </c>
      <c r="I25" s="33">
        <v>0</v>
      </c>
      <c r="J25" s="34">
        <v>0</v>
      </c>
      <c r="K25" s="31"/>
    </row>
    <row r="26" spans="1:11" ht="16.5" customHeight="1">
      <c r="A26" s="467" t="s">
        <v>493</v>
      </c>
      <c r="B26" s="468"/>
      <c r="C26" s="37"/>
      <c r="D26" s="468"/>
      <c r="E26" s="37"/>
      <c r="F26" s="468"/>
      <c r="G26" s="37"/>
      <c r="H26" s="468"/>
      <c r="I26" s="37"/>
      <c r="J26" s="470"/>
      <c r="K26" s="31"/>
    </row>
    <row r="27" spans="1:11" ht="16.5" customHeight="1" thickBot="1">
      <c r="A27" s="58" t="s">
        <v>494</v>
      </c>
      <c r="B27" s="45">
        <v>2676457.81</v>
      </c>
      <c r="C27" s="45">
        <v>1733066.55</v>
      </c>
      <c r="D27" s="45">
        <v>0</v>
      </c>
      <c r="E27" s="471">
        <f>B27-C27</f>
        <v>943391.26</v>
      </c>
      <c r="F27" s="45">
        <v>500000</v>
      </c>
      <c r="G27" s="472">
        <v>328106.56</v>
      </c>
      <c r="H27" s="45">
        <v>115284.7</v>
      </c>
      <c r="I27" s="45">
        <v>0</v>
      </c>
      <c r="J27" s="46">
        <v>0</v>
      </c>
      <c r="K27" s="31"/>
    </row>
    <row r="28" spans="1:11" ht="16.5" customHeight="1" thickBot="1">
      <c r="A28" s="58" t="s">
        <v>495</v>
      </c>
      <c r="B28" s="45">
        <v>10250145.5</v>
      </c>
      <c r="C28" s="45">
        <v>9861541.83</v>
      </c>
      <c r="D28" s="45">
        <v>0</v>
      </c>
      <c r="E28" s="45" t="s">
        <v>496</v>
      </c>
      <c r="F28" s="45">
        <v>0</v>
      </c>
      <c r="G28" s="45">
        <v>0</v>
      </c>
      <c r="H28" s="45">
        <v>0</v>
      </c>
      <c r="I28" s="45">
        <v>0</v>
      </c>
      <c r="J28" s="46">
        <v>927395.35</v>
      </c>
      <c r="K28" s="31"/>
    </row>
    <row r="29" spans="1:11" ht="16.5" customHeight="1" thickBot="1">
      <c r="A29" s="14" t="s">
        <v>497</v>
      </c>
      <c r="B29" s="45">
        <v>1642803.34</v>
      </c>
      <c r="C29" s="45">
        <v>1301060.56</v>
      </c>
      <c r="D29" s="45">
        <v>0</v>
      </c>
      <c r="E29" s="45">
        <f>B29-C29</f>
        <v>341742.78</v>
      </c>
      <c r="F29" s="45">
        <v>273300</v>
      </c>
      <c r="G29" s="45">
        <v>68442.78</v>
      </c>
      <c r="H29" s="45">
        <v>0</v>
      </c>
      <c r="I29" s="45">
        <v>0</v>
      </c>
      <c r="J29" s="46">
        <v>0</v>
      </c>
      <c r="K29" s="31"/>
    </row>
    <row r="30" ht="12.75">
      <c r="A30" s="36" t="s">
        <v>498</v>
      </c>
    </row>
    <row r="31" ht="12.75">
      <c r="A31" s="36" t="s">
        <v>499</v>
      </c>
    </row>
    <row r="32" ht="12.75">
      <c r="A32" s="36"/>
    </row>
    <row r="33" ht="12.75">
      <c r="A33" s="36"/>
    </row>
    <row r="34" ht="12.75">
      <c r="A34" s="36"/>
    </row>
    <row r="35" ht="15">
      <c r="A35" s="8" t="s">
        <v>22</v>
      </c>
    </row>
    <row r="36" ht="13.5" thickBot="1">
      <c r="J36" t="s">
        <v>74</v>
      </c>
    </row>
    <row r="37" spans="1:12" ht="14.25" thickBot="1" thickTop="1">
      <c r="A37" s="1" t="s">
        <v>2</v>
      </c>
      <c r="B37" s="11" t="s">
        <v>23</v>
      </c>
      <c r="C37" s="11" t="s">
        <v>24</v>
      </c>
      <c r="D37" s="11" t="s">
        <v>4</v>
      </c>
      <c r="E37" s="11" t="s">
        <v>5</v>
      </c>
      <c r="F37" s="11" t="s">
        <v>116</v>
      </c>
      <c r="G37" s="5" t="s">
        <v>25</v>
      </c>
      <c r="H37" s="5"/>
      <c r="I37" s="5"/>
      <c r="J37" s="6"/>
      <c r="K37" s="4" t="s">
        <v>70</v>
      </c>
      <c r="L37" s="6"/>
    </row>
    <row r="38" spans="1:12" ht="13.5" thickTop="1">
      <c r="A38" s="2"/>
      <c r="B38" s="12" t="s">
        <v>26</v>
      </c>
      <c r="C38" s="21" t="s">
        <v>27</v>
      </c>
      <c r="D38" s="12"/>
      <c r="E38" s="12" t="s">
        <v>52</v>
      </c>
      <c r="F38" s="21" t="s">
        <v>28</v>
      </c>
      <c r="G38" s="473" t="s">
        <v>29</v>
      </c>
      <c r="H38" s="464" t="s">
        <v>30</v>
      </c>
      <c r="I38" s="473" t="s">
        <v>31</v>
      </c>
      <c r="J38" s="11" t="s">
        <v>339</v>
      </c>
      <c r="K38" s="12" t="s">
        <v>14</v>
      </c>
      <c r="L38" s="1" t="s">
        <v>500</v>
      </c>
    </row>
    <row r="39" spans="1:12" ht="13.5" thickBot="1">
      <c r="A39" s="3"/>
      <c r="B39" s="3"/>
      <c r="C39" s="3"/>
      <c r="D39" s="10"/>
      <c r="E39" s="22" t="s">
        <v>32</v>
      </c>
      <c r="F39" s="10" t="s">
        <v>33</v>
      </c>
      <c r="G39" s="18"/>
      <c r="H39" s="474"/>
      <c r="I39" s="475" t="s">
        <v>34</v>
      </c>
      <c r="J39" s="10" t="s">
        <v>501</v>
      </c>
      <c r="K39" s="10">
        <v>2010</v>
      </c>
      <c r="L39" s="10" t="s">
        <v>20</v>
      </c>
    </row>
    <row r="40" spans="1:12" ht="16.5" customHeight="1" thickBot="1" thickTop="1">
      <c r="A40" s="58" t="s">
        <v>476</v>
      </c>
      <c r="B40" s="45">
        <v>8059834.82</v>
      </c>
      <c r="C40" s="45">
        <v>22523000</v>
      </c>
      <c r="D40" s="45">
        <v>31287197.02</v>
      </c>
      <c r="E40" s="45">
        <f>B40+C40-D40</f>
        <v>-704362.1999999993</v>
      </c>
      <c r="F40" s="45">
        <v>0</v>
      </c>
      <c r="G40" s="45">
        <v>66790.64</v>
      </c>
      <c r="H40" s="45">
        <v>216803.86</v>
      </c>
      <c r="I40" s="45">
        <v>420767.7</v>
      </c>
      <c r="J40" s="45">
        <v>0</v>
      </c>
      <c r="K40" s="33">
        <v>0</v>
      </c>
      <c r="L40" s="34">
        <v>0</v>
      </c>
    </row>
    <row r="41" spans="1:12" ht="16.5" customHeight="1" thickBot="1">
      <c r="A41" s="58" t="s">
        <v>477</v>
      </c>
      <c r="B41" s="45">
        <v>20976181.12</v>
      </c>
      <c r="C41" s="45">
        <v>40354905</v>
      </c>
      <c r="D41" s="45">
        <v>60877543.84</v>
      </c>
      <c r="E41" s="45">
        <f aca="true" t="shared" si="1" ref="E41:E49">B41+C41-D41</f>
        <v>453542.2800000012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33">
        <v>0</v>
      </c>
      <c r="L41" s="34">
        <v>0</v>
      </c>
    </row>
    <row r="42" spans="1:12" ht="16.5" customHeight="1" thickBot="1">
      <c r="A42" s="58" t="s">
        <v>478</v>
      </c>
      <c r="B42" s="45">
        <v>26279044.62</v>
      </c>
      <c r="C42" s="45">
        <v>69762000</v>
      </c>
      <c r="D42" s="45">
        <v>96067807.97</v>
      </c>
      <c r="E42" s="45">
        <f t="shared" si="1"/>
        <v>-26763.34999999404</v>
      </c>
      <c r="F42" s="45">
        <v>0</v>
      </c>
      <c r="G42" s="45">
        <v>0</v>
      </c>
      <c r="H42" s="45">
        <v>0</v>
      </c>
      <c r="I42" s="45">
        <v>0</v>
      </c>
      <c r="J42" s="45">
        <v>26763.35</v>
      </c>
      <c r="K42" s="33">
        <v>0</v>
      </c>
      <c r="L42" s="34">
        <v>0</v>
      </c>
    </row>
    <row r="43" spans="1:12" ht="16.5" customHeight="1" thickBot="1">
      <c r="A43" s="58" t="s">
        <v>479</v>
      </c>
      <c r="B43" s="45">
        <v>7023864.45</v>
      </c>
      <c r="C43" s="45">
        <v>21453000</v>
      </c>
      <c r="D43" s="45">
        <v>28164456.64</v>
      </c>
      <c r="E43" s="45">
        <f t="shared" si="1"/>
        <v>312407.80999999866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33">
        <v>0</v>
      </c>
      <c r="L43" s="34">
        <v>0</v>
      </c>
    </row>
    <row r="44" spans="1:12" ht="16.5" customHeight="1" thickBot="1">
      <c r="A44" s="58" t="s">
        <v>480</v>
      </c>
      <c r="B44" s="45">
        <v>7103792.86</v>
      </c>
      <c r="C44" s="45">
        <v>14590000</v>
      </c>
      <c r="D44" s="45">
        <v>21712650.71</v>
      </c>
      <c r="E44" s="45">
        <f t="shared" si="1"/>
        <v>-18857.85000000149</v>
      </c>
      <c r="F44" s="45">
        <v>0</v>
      </c>
      <c r="G44" s="476">
        <v>18857.85</v>
      </c>
      <c r="H44" s="45">
        <v>0</v>
      </c>
      <c r="I44" s="45">
        <v>0</v>
      </c>
      <c r="J44" s="45">
        <v>0</v>
      </c>
      <c r="K44" s="33">
        <v>0</v>
      </c>
      <c r="L44" s="34">
        <v>0</v>
      </c>
    </row>
    <row r="45" spans="1:12" ht="16.5" customHeight="1" thickBot="1">
      <c r="A45" s="58" t="s">
        <v>481</v>
      </c>
      <c r="B45" s="45">
        <v>11805592.66</v>
      </c>
      <c r="C45" s="45">
        <v>29119000</v>
      </c>
      <c r="D45" s="45">
        <v>41084029.1</v>
      </c>
      <c r="E45" s="45">
        <f t="shared" si="1"/>
        <v>-159436.44000000507</v>
      </c>
      <c r="F45" s="45">
        <v>0</v>
      </c>
      <c r="G45" s="45">
        <v>159436.44</v>
      </c>
      <c r="H45" s="45">
        <v>0</v>
      </c>
      <c r="I45" s="45">
        <v>0</v>
      </c>
      <c r="J45" s="45">
        <v>0</v>
      </c>
      <c r="K45" s="33">
        <v>0</v>
      </c>
      <c r="L45" s="34">
        <v>0</v>
      </c>
    </row>
    <row r="46" spans="1:12" ht="16.5" customHeight="1" thickBot="1">
      <c r="A46" s="58" t="s">
        <v>482</v>
      </c>
      <c r="B46" s="45">
        <v>86457851.36</v>
      </c>
      <c r="C46" s="45">
        <v>66416000</v>
      </c>
      <c r="D46" s="45">
        <v>152749449.93</v>
      </c>
      <c r="E46" s="45">
        <f t="shared" si="1"/>
        <v>124401.43000000715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33">
        <v>0</v>
      </c>
      <c r="L46" s="34">
        <v>0</v>
      </c>
    </row>
    <row r="47" spans="1:12" ht="16.5" customHeight="1" thickBot="1">
      <c r="A47" s="58" t="s">
        <v>483</v>
      </c>
      <c r="B47" s="45">
        <v>33865880.95</v>
      </c>
      <c r="C47" s="45">
        <v>58427800</v>
      </c>
      <c r="D47" s="45">
        <v>89740536.97</v>
      </c>
      <c r="E47" s="45">
        <f t="shared" si="1"/>
        <v>2553143.980000004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33">
        <v>0</v>
      </c>
      <c r="L47" s="34">
        <v>0</v>
      </c>
    </row>
    <row r="48" spans="1:12" ht="16.5" customHeight="1" thickBot="1">
      <c r="A48" s="358" t="s">
        <v>485</v>
      </c>
      <c r="B48" s="45">
        <v>13933835.43</v>
      </c>
      <c r="C48" s="45">
        <v>42348000</v>
      </c>
      <c r="D48" s="45">
        <v>56957686.63</v>
      </c>
      <c r="E48" s="45">
        <f t="shared" si="1"/>
        <v>-675851.200000003</v>
      </c>
      <c r="F48" s="45">
        <v>0</v>
      </c>
      <c r="G48" s="45">
        <v>0</v>
      </c>
      <c r="H48" s="45">
        <v>675851.2</v>
      </c>
      <c r="I48" s="45">
        <v>0</v>
      </c>
      <c r="J48" s="45">
        <v>0</v>
      </c>
      <c r="K48" s="33">
        <v>0</v>
      </c>
      <c r="L48" s="34">
        <v>0</v>
      </c>
    </row>
    <row r="49" spans="1:12" ht="16.5" customHeight="1" thickBot="1">
      <c r="A49" s="14" t="s">
        <v>486</v>
      </c>
      <c r="B49" s="33">
        <v>5433707.39</v>
      </c>
      <c r="C49" s="33">
        <v>31195000</v>
      </c>
      <c r="D49" s="33">
        <v>36698291.4</v>
      </c>
      <c r="E49" s="45">
        <f t="shared" si="1"/>
        <v>-69584.00999999791</v>
      </c>
      <c r="F49" s="33">
        <v>0</v>
      </c>
      <c r="G49" s="33">
        <v>69584.01</v>
      </c>
      <c r="H49" s="33">
        <v>0</v>
      </c>
      <c r="I49" s="33">
        <v>0</v>
      </c>
      <c r="J49" s="33">
        <v>0</v>
      </c>
      <c r="K49" s="33">
        <v>0</v>
      </c>
      <c r="L49" s="34">
        <v>0</v>
      </c>
    </row>
    <row r="50" spans="1:12" ht="16.5" customHeight="1">
      <c r="A50" s="467" t="s">
        <v>487</v>
      </c>
      <c r="B50" s="468"/>
      <c r="C50" s="37"/>
      <c r="D50" s="468"/>
      <c r="E50" s="37"/>
      <c r="F50" s="468"/>
      <c r="G50" s="37"/>
      <c r="H50" s="468"/>
      <c r="I50" s="37"/>
      <c r="J50" s="468"/>
      <c r="K50" s="468"/>
      <c r="L50" s="470"/>
    </row>
    <row r="51" spans="1:12" ht="16.5" customHeight="1" thickBot="1">
      <c r="A51" s="58" t="s">
        <v>488</v>
      </c>
      <c r="B51" s="45">
        <v>19846138.52</v>
      </c>
      <c r="C51" s="477">
        <v>89869000</v>
      </c>
      <c r="D51" s="45">
        <v>107132634.07</v>
      </c>
      <c r="E51" s="477">
        <f>B51+C51-D51</f>
        <v>2582504.450000003</v>
      </c>
      <c r="F51" s="45">
        <v>0</v>
      </c>
      <c r="G51" s="477">
        <v>0</v>
      </c>
      <c r="H51" s="45">
        <v>0</v>
      </c>
      <c r="I51" s="477">
        <v>0</v>
      </c>
      <c r="J51" s="45">
        <v>0</v>
      </c>
      <c r="K51" s="45">
        <v>0</v>
      </c>
      <c r="L51" s="46">
        <v>0</v>
      </c>
    </row>
    <row r="52" spans="1:12" ht="16.5" customHeight="1">
      <c r="A52" s="478" t="s">
        <v>489</v>
      </c>
      <c r="B52" s="37"/>
      <c r="C52" s="468"/>
      <c r="D52" s="37"/>
      <c r="E52" s="468"/>
      <c r="F52" s="37"/>
      <c r="G52" s="468"/>
      <c r="H52" s="37"/>
      <c r="I52" s="468"/>
      <c r="J52" s="37"/>
      <c r="K52" s="468"/>
      <c r="L52" s="470"/>
    </row>
    <row r="53" spans="1:12" ht="16.5" customHeight="1" thickBot="1">
      <c r="A53" s="58" t="s">
        <v>502</v>
      </c>
      <c r="B53" s="45">
        <v>7730787.71</v>
      </c>
      <c r="C53" s="45">
        <v>21710000</v>
      </c>
      <c r="D53" s="45">
        <v>29344240.73</v>
      </c>
      <c r="E53" s="45">
        <f>B53+C53-D53</f>
        <v>96546.98000000045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6">
        <v>0</v>
      </c>
    </row>
    <row r="54" spans="1:12" ht="16.5" customHeight="1" thickBot="1">
      <c r="A54" s="358" t="s">
        <v>491</v>
      </c>
      <c r="B54" s="45">
        <v>9331346.47</v>
      </c>
      <c r="C54" s="45">
        <v>83712000</v>
      </c>
      <c r="D54" s="45">
        <v>83377853.9</v>
      </c>
      <c r="E54" s="45">
        <v>-281322.23</v>
      </c>
      <c r="F54" s="479">
        <v>0</v>
      </c>
      <c r="G54" s="45">
        <v>147072.23</v>
      </c>
      <c r="H54" s="45">
        <v>0</v>
      </c>
      <c r="I54" s="45">
        <v>0</v>
      </c>
      <c r="J54" s="45">
        <v>134250</v>
      </c>
      <c r="K54" s="33">
        <v>0</v>
      </c>
      <c r="L54" s="34">
        <v>0</v>
      </c>
    </row>
    <row r="55" spans="1:12" ht="16.5" customHeight="1" thickBot="1">
      <c r="A55" s="424" t="s">
        <v>492</v>
      </c>
      <c r="B55" s="33">
        <v>11008775.48</v>
      </c>
      <c r="C55" s="33">
        <v>85650212.35</v>
      </c>
      <c r="D55" s="33">
        <v>100172757.18</v>
      </c>
      <c r="E55" s="45">
        <f>B55+C55-D55</f>
        <v>-3513769.350000009</v>
      </c>
      <c r="F55" s="33">
        <v>0</v>
      </c>
      <c r="G55" s="33">
        <v>2268660.85</v>
      </c>
      <c r="H55" s="33">
        <v>0</v>
      </c>
      <c r="I55" s="33">
        <v>1245488.5</v>
      </c>
      <c r="J55" s="33">
        <v>0</v>
      </c>
      <c r="K55" s="33">
        <v>0</v>
      </c>
      <c r="L55" s="34">
        <v>0</v>
      </c>
    </row>
    <row r="56" spans="1:12" ht="16.5" customHeight="1">
      <c r="A56" s="467" t="s">
        <v>493</v>
      </c>
      <c r="B56" s="468"/>
      <c r="C56" s="37"/>
      <c r="D56" s="468"/>
      <c r="E56" s="37"/>
      <c r="F56" s="468"/>
      <c r="G56" s="37"/>
      <c r="H56" s="468"/>
      <c r="I56" s="37"/>
      <c r="J56" s="468"/>
      <c r="K56" s="468"/>
      <c r="L56" s="470"/>
    </row>
    <row r="57" spans="1:12" ht="16.5" customHeight="1" thickBot="1">
      <c r="A57" s="58" t="s">
        <v>494</v>
      </c>
      <c r="B57" s="45">
        <v>2319857.75</v>
      </c>
      <c r="C57" s="45">
        <v>33902000</v>
      </c>
      <c r="D57" s="45">
        <v>36337142.45</v>
      </c>
      <c r="E57" s="45">
        <f>B57+C57-D57</f>
        <v>-115284.70000000298</v>
      </c>
      <c r="F57" s="45">
        <v>0</v>
      </c>
      <c r="G57" s="45">
        <v>115284.7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</row>
    <row r="58" spans="1:12" ht="16.5" customHeight="1" thickBot="1">
      <c r="A58" s="467" t="s">
        <v>495</v>
      </c>
      <c r="B58" s="468">
        <v>64529133.28</v>
      </c>
      <c r="C58" s="37">
        <v>20426000</v>
      </c>
      <c r="D58" s="468">
        <v>74455823.25</v>
      </c>
      <c r="E58" s="33">
        <f>B58+C58-D58</f>
        <v>10499310.030000001</v>
      </c>
      <c r="F58" s="480">
        <v>0</v>
      </c>
      <c r="G58" s="37">
        <v>0</v>
      </c>
      <c r="H58" s="468">
        <v>0</v>
      </c>
      <c r="I58" s="37">
        <v>0</v>
      </c>
      <c r="J58" s="468">
        <v>0</v>
      </c>
      <c r="K58" s="37">
        <v>0</v>
      </c>
      <c r="L58" s="470">
        <v>0</v>
      </c>
    </row>
    <row r="59" spans="1:12" ht="16.5" customHeight="1" thickBot="1">
      <c r="A59" s="15" t="s">
        <v>497</v>
      </c>
      <c r="B59" s="47">
        <v>25983226.41</v>
      </c>
      <c r="C59" s="47">
        <v>226380000</v>
      </c>
      <c r="D59" s="47">
        <v>252014565.3</v>
      </c>
      <c r="E59" s="47">
        <f>B59+C59-D59</f>
        <v>348661.1099999845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8">
        <v>0</v>
      </c>
    </row>
    <row r="60" ht="13.5" thickTop="1">
      <c r="A60" s="481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3.5" thickBot="1">
      <c r="J67" t="s">
        <v>74</v>
      </c>
    </row>
    <row r="68" spans="1:13" ht="14.25" thickBot="1" thickTop="1">
      <c r="A68" s="1" t="s">
        <v>2</v>
      </c>
      <c r="B68" s="1" t="s">
        <v>35</v>
      </c>
      <c r="C68" s="4" t="s">
        <v>36</v>
      </c>
      <c r="D68" s="6"/>
      <c r="E68" s="1" t="s">
        <v>37</v>
      </c>
      <c r="F68" s="482" t="s">
        <v>37</v>
      </c>
      <c r="G68" s="1" t="s">
        <v>503</v>
      </c>
      <c r="H68" s="20" t="s">
        <v>57</v>
      </c>
      <c r="I68" s="20" t="s">
        <v>37</v>
      </c>
      <c r="J68" s="20" t="s">
        <v>39</v>
      </c>
      <c r="K68" s="20" t="s">
        <v>40</v>
      </c>
      <c r="L68" s="28"/>
      <c r="M68" s="24"/>
    </row>
    <row r="69" spans="1:13" ht="13.5" thickTop="1">
      <c r="A69" s="2"/>
      <c r="B69" s="2" t="s">
        <v>41</v>
      </c>
      <c r="C69" s="1" t="s">
        <v>504</v>
      </c>
      <c r="D69" s="1" t="s">
        <v>43</v>
      </c>
      <c r="E69" s="2" t="s">
        <v>124</v>
      </c>
      <c r="F69" s="483" t="s">
        <v>505</v>
      </c>
      <c r="G69" s="2" t="s">
        <v>28</v>
      </c>
      <c r="H69" s="21" t="s">
        <v>125</v>
      </c>
      <c r="I69" s="21" t="s">
        <v>44</v>
      </c>
      <c r="J69" s="12" t="s">
        <v>45</v>
      </c>
      <c r="K69" s="21" t="s">
        <v>506</v>
      </c>
      <c r="L69" s="28"/>
      <c r="M69" s="24"/>
    </row>
    <row r="70" spans="1:13" ht="13.5" thickBot="1">
      <c r="A70" s="3"/>
      <c r="B70" s="3"/>
      <c r="C70" s="3" t="s">
        <v>46</v>
      </c>
      <c r="D70" s="3" t="s">
        <v>507</v>
      </c>
      <c r="E70" s="3" t="s">
        <v>508</v>
      </c>
      <c r="F70" s="3"/>
      <c r="G70" s="3" t="s">
        <v>33</v>
      </c>
      <c r="H70" s="10"/>
      <c r="I70" s="10"/>
      <c r="J70" s="3"/>
      <c r="K70" s="22" t="s">
        <v>509</v>
      </c>
      <c r="L70" s="28"/>
      <c r="M70" s="24"/>
    </row>
    <row r="71" spans="1:13" ht="16.5" customHeight="1" thickBot="1" thickTop="1">
      <c r="A71" s="58" t="s">
        <v>476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-420767.7</v>
      </c>
      <c r="I71" s="45">
        <v>420767.7</v>
      </c>
      <c r="J71" s="45">
        <v>0</v>
      </c>
      <c r="K71" s="46">
        <v>0</v>
      </c>
      <c r="L71" s="31"/>
      <c r="M71" s="31"/>
    </row>
    <row r="72" spans="1:13" ht="16.5" customHeight="1" thickBot="1">
      <c r="A72" s="58" t="s">
        <v>477</v>
      </c>
      <c r="B72" s="45">
        <v>453542.28</v>
      </c>
      <c r="C72" s="45">
        <v>53101.21</v>
      </c>
      <c r="D72" s="45">
        <v>0</v>
      </c>
      <c r="E72" s="45">
        <v>400441.07</v>
      </c>
      <c r="F72" s="45">
        <v>53101.21</v>
      </c>
      <c r="G72" s="45">
        <v>0</v>
      </c>
      <c r="H72" s="45">
        <v>0</v>
      </c>
      <c r="I72" s="45">
        <v>0</v>
      </c>
      <c r="J72" s="45">
        <v>0</v>
      </c>
      <c r="K72" s="46">
        <f>SUM(E72:J72)</f>
        <v>453542.28</v>
      </c>
      <c r="L72" s="31"/>
      <c r="M72" s="31"/>
    </row>
    <row r="73" spans="1:13" ht="16.5" customHeight="1" thickBot="1">
      <c r="A73" s="58" t="s">
        <v>478</v>
      </c>
      <c r="B73" s="45">
        <v>0</v>
      </c>
      <c r="C73" s="45">
        <v>0</v>
      </c>
      <c r="D73" s="45">
        <v>0</v>
      </c>
      <c r="E73" s="45" t="s">
        <v>510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6">
        <v>19446.05</v>
      </c>
      <c r="L73" s="31"/>
      <c r="M73" s="31"/>
    </row>
    <row r="74" spans="1:13" ht="16.5" customHeight="1" thickBot="1">
      <c r="A74" s="58" t="s">
        <v>479</v>
      </c>
      <c r="B74" s="45">
        <v>312607.81</v>
      </c>
      <c r="C74" s="45">
        <v>143440</v>
      </c>
      <c r="D74" s="45">
        <v>0</v>
      </c>
      <c r="E74" s="45" t="s">
        <v>511</v>
      </c>
      <c r="F74" s="45">
        <v>143440</v>
      </c>
      <c r="G74" s="45">
        <v>0</v>
      </c>
      <c r="H74" s="45">
        <v>0</v>
      </c>
      <c r="I74" s="45">
        <v>0</v>
      </c>
      <c r="J74" s="45">
        <v>6530</v>
      </c>
      <c r="K74" s="46">
        <v>320139.81</v>
      </c>
      <c r="L74" s="31"/>
      <c r="M74" s="31"/>
    </row>
    <row r="75" spans="1:13" ht="16.5" customHeight="1" thickBot="1">
      <c r="A75" s="58" t="s">
        <v>480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6">
        <v>0</v>
      </c>
      <c r="L75" s="31"/>
      <c r="M75" s="31"/>
    </row>
    <row r="76" spans="1:13" ht="16.5" customHeight="1" thickBot="1">
      <c r="A76" s="58" t="s">
        <v>481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6">
        <v>0</v>
      </c>
      <c r="L76" s="31"/>
      <c r="M76" s="31"/>
    </row>
    <row r="77" spans="1:13" ht="16.5" customHeight="1" thickBot="1">
      <c r="A77" s="58" t="s">
        <v>482</v>
      </c>
      <c r="B77" s="45">
        <v>124401.43</v>
      </c>
      <c r="C77" s="45">
        <v>0</v>
      </c>
      <c r="D77" s="45">
        <v>0</v>
      </c>
      <c r="E77" s="45">
        <v>124401.43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6">
        <v>124401.43</v>
      </c>
      <c r="L77" s="31"/>
      <c r="M77" s="31"/>
    </row>
    <row r="78" spans="1:13" ht="16.5" customHeight="1" thickBot="1">
      <c r="A78" s="58" t="s">
        <v>483</v>
      </c>
      <c r="B78" s="45">
        <v>2553143.98</v>
      </c>
      <c r="C78" s="45">
        <v>5878</v>
      </c>
      <c r="D78" s="45">
        <v>-0.8</v>
      </c>
      <c r="E78" s="45">
        <v>2547265.18</v>
      </c>
      <c r="F78" s="45">
        <v>5878</v>
      </c>
      <c r="G78" s="45">
        <v>0</v>
      </c>
      <c r="H78" s="45">
        <v>0</v>
      </c>
      <c r="I78" s="45">
        <v>0</v>
      </c>
      <c r="J78" s="45">
        <v>1449.6</v>
      </c>
      <c r="K78" s="46">
        <f>SUM(E78:J78)</f>
        <v>2554592.7800000003</v>
      </c>
      <c r="L78" s="31"/>
      <c r="M78" s="31"/>
    </row>
    <row r="79" spans="1:13" ht="16.5" customHeight="1" thickBot="1">
      <c r="A79" s="358" t="s">
        <v>485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6">
        <v>0</v>
      </c>
      <c r="L79" s="31"/>
      <c r="M79" s="31"/>
    </row>
    <row r="80" spans="1:13" ht="16.5" customHeight="1" thickBot="1">
      <c r="A80" s="14" t="s">
        <v>486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4">
        <v>0</v>
      </c>
      <c r="L80" s="31"/>
      <c r="M80" s="31"/>
    </row>
    <row r="81" spans="1:13" ht="16.5" customHeight="1">
      <c r="A81" s="467" t="s">
        <v>487</v>
      </c>
      <c r="B81" s="468"/>
      <c r="C81" s="37"/>
      <c r="D81" s="468"/>
      <c r="E81" s="37"/>
      <c r="F81" s="468"/>
      <c r="G81" s="37"/>
      <c r="H81" s="468"/>
      <c r="I81" s="37"/>
      <c r="J81" s="468"/>
      <c r="K81" s="470"/>
      <c r="L81" s="31"/>
      <c r="M81" s="31"/>
    </row>
    <row r="82" spans="1:13" ht="16.5" customHeight="1" thickBot="1">
      <c r="A82" s="23" t="s">
        <v>488</v>
      </c>
      <c r="B82" s="45">
        <v>2582504.45</v>
      </c>
      <c r="C82" s="45">
        <v>0</v>
      </c>
      <c r="D82" s="45">
        <v>0</v>
      </c>
      <c r="E82" s="45" t="s">
        <v>512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6">
        <v>2794004.45</v>
      </c>
      <c r="L82" s="31"/>
      <c r="M82" s="31"/>
    </row>
    <row r="83" spans="1:13" ht="16.5" customHeight="1">
      <c r="A83" s="467" t="s">
        <v>489</v>
      </c>
      <c r="B83" s="468"/>
      <c r="C83" s="37"/>
      <c r="D83" s="468"/>
      <c r="E83" s="37"/>
      <c r="F83" s="468"/>
      <c r="G83" s="37"/>
      <c r="H83" s="468"/>
      <c r="I83" s="37"/>
      <c r="J83" s="468"/>
      <c r="K83" s="470"/>
      <c r="L83" s="31"/>
      <c r="M83" s="31"/>
    </row>
    <row r="84" spans="1:13" ht="16.5" customHeight="1" thickBot="1">
      <c r="A84" s="58" t="s">
        <v>490</v>
      </c>
      <c r="B84" s="472">
        <v>96546.98</v>
      </c>
      <c r="C84" s="45">
        <v>0</v>
      </c>
      <c r="D84" s="45">
        <v>0</v>
      </c>
      <c r="E84" s="45" t="s">
        <v>513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6">
        <v>117546.98</v>
      </c>
      <c r="L84" s="31"/>
      <c r="M84" s="31"/>
    </row>
    <row r="85" spans="1:13" ht="16.5" customHeight="1" thickBot="1">
      <c r="A85" s="358" t="s">
        <v>491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6">
        <v>0</v>
      </c>
      <c r="L85" s="31"/>
      <c r="M85" s="31"/>
    </row>
    <row r="86" spans="1:13" ht="16.5" customHeight="1" thickBot="1">
      <c r="A86" s="424" t="s">
        <v>492</v>
      </c>
      <c r="B86" s="33">
        <v>0</v>
      </c>
      <c r="C86" s="33">
        <v>0</v>
      </c>
      <c r="D86" s="33">
        <v>-380</v>
      </c>
      <c r="E86" s="33">
        <v>0</v>
      </c>
      <c r="F86" s="33">
        <v>0</v>
      </c>
      <c r="G86" s="33">
        <v>0</v>
      </c>
      <c r="H86" s="33">
        <v>-1245488.5</v>
      </c>
      <c r="I86" s="33">
        <v>1245488.5</v>
      </c>
      <c r="J86" s="33">
        <v>0</v>
      </c>
      <c r="K86" s="34">
        <v>0</v>
      </c>
      <c r="L86" s="31"/>
      <c r="M86" s="31"/>
    </row>
    <row r="87" spans="1:13" ht="16.5" customHeight="1">
      <c r="A87" s="467" t="s">
        <v>493</v>
      </c>
      <c r="B87" s="468"/>
      <c r="C87" s="37"/>
      <c r="D87" s="468"/>
      <c r="E87" s="37"/>
      <c r="F87" s="468"/>
      <c r="G87" s="37"/>
      <c r="H87" s="468"/>
      <c r="I87" s="37"/>
      <c r="J87" s="468"/>
      <c r="K87" s="470"/>
      <c r="L87" s="31"/>
      <c r="M87" s="31"/>
    </row>
    <row r="88" spans="1:13" ht="16.5" customHeight="1" thickBot="1">
      <c r="A88" s="58" t="s">
        <v>494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6">
        <v>0</v>
      </c>
      <c r="L88" s="31"/>
      <c r="M88" s="31"/>
    </row>
    <row r="89" spans="1:13" ht="16.5" customHeight="1">
      <c r="A89" s="467" t="s">
        <v>495</v>
      </c>
      <c r="B89" s="468"/>
      <c r="C89" s="37"/>
      <c r="D89" s="468"/>
      <c r="E89" s="37"/>
      <c r="F89" s="468"/>
      <c r="G89" s="37"/>
      <c r="H89" s="468"/>
      <c r="I89" s="37"/>
      <c r="J89" s="468"/>
      <c r="K89" s="470"/>
      <c r="L89" s="31"/>
      <c r="M89" s="31"/>
    </row>
    <row r="90" spans="1:13" ht="16.5" customHeight="1" thickBot="1">
      <c r="A90" s="58" t="s">
        <v>514</v>
      </c>
      <c r="B90" s="45">
        <v>10499310.03</v>
      </c>
      <c r="C90" s="45">
        <v>612182.11</v>
      </c>
      <c r="D90" s="45">
        <v>0</v>
      </c>
      <c r="E90" s="45">
        <v>9887127.92</v>
      </c>
      <c r="F90" s="45">
        <v>612182.11</v>
      </c>
      <c r="G90" s="45">
        <v>0</v>
      </c>
      <c r="H90" s="45">
        <v>0</v>
      </c>
      <c r="I90" s="45">
        <v>0</v>
      </c>
      <c r="J90" s="45">
        <v>0</v>
      </c>
      <c r="K90" s="46">
        <f>SUM(E90:J90)</f>
        <v>10499310.03</v>
      </c>
      <c r="L90" s="31"/>
      <c r="M90" s="31"/>
    </row>
    <row r="91" spans="1:13" ht="16.5" customHeight="1" thickBot="1">
      <c r="A91" s="484" t="s">
        <v>497</v>
      </c>
      <c r="B91" s="45">
        <v>348661.11</v>
      </c>
      <c r="C91" s="45">
        <v>345993</v>
      </c>
      <c r="D91" s="45">
        <v>0</v>
      </c>
      <c r="E91" s="45" t="s">
        <v>515</v>
      </c>
      <c r="F91" s="45">
        <v>345993</v>
      </c>
      <c r="G91" s="45">
        <v>0</v>
      </c>
      <c r="H91" s="45">
        <v>0</v>
      </c>
      <c r="I91" s="45">
        <v>0</v>
      </c>
      <c r="J91" s="45">
        <v>1219710.71</v>
      </c>
      <c r="K91" s="46">
        <v>1634272.82</v>
      </c>
      <c r="L91" s="31"/>
      <c r="M91" s="31"/>
    </row>
    <row r="92" spans="1:13" ht="16.5" customHeight="1" thickBot="1">
      <c r="A92" s="485" t="s">
        <v>516</v>
      </c>
      <c r="B92" s="486"/>
      <c r="C92" s="486"/>
      <c r="D92" s="486"/>
      <c r="E92" s="487">
        <v>16128972</v>
      </c>
      <c r="F92" s="488">
        <f>SUM(F71:F91)</f>
        <v>1160594.3199999998</v>
      </c>
      <c r="G92" s="489">
        <v>0</v>
      </c>
      <c r="H92" s="488">
        <f>SUM(H71:H91)</f>
        <v>-1666256.2</v>
      </c>
      <c r="I92" s="490">
        <f>SUM(I71:I91)</f>
        <v>1666256.2</v>
      </c>
      <c r="J92" s="489">
        <f>SUM(J71:J91)</f>
        <v>1227690.31</v>
      </c>
      <c r="K92" s="491">
        <f>SUM(K71:K91)</f>
        <v>18517256.630000003</v>
      </c>
      <c r="L92" s="492"/>
      <c r="M92" s="492"/>
    </row>
    <row r="93" ht="13.5" thickTop="1">
      <c r="A93" s="36" t="s">
        <v>517</v>
      </c>
    </row>
    <row r="94" ht="12.75">
      <c r="A94" s="36"/>
    </row>
    <row r="97" spans="1:12" ht="18">
      <c r="A97" s="49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36"/>
      <c r="F102" s="36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36"/>
      <c r="F103" s="36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2" ht="18" customHeight="1">
      <c r="A2" s="38" t="s">
        <v>518</v>
      </c>
    </row>
    <row r="4" ht="18">
      <c r="A4" s="7" t="s">
        <v>77</v>
      </c>
    </row>
    <row r="6" ht="15">
      <c r="A6" s="8" t="s">
        <v>1</v>
      </c>
    </row>
    <row r="7" ht="13.5" thickBot="1">
      <c r="K7" t="s">
        <v>381</v>
      </c>
    </row>
    <row r="8" spans="1:11" ht="14.25" thickBot="1" thickTop="1">
      <c r="A8" s="9" t="s">
        <v>2</v>
      </c>
      <c r="B8" s="11" t="s">
        <v>3</v>
      </c>
      <c r="C8" s="11" t="s">
        <v>4</v>
      </c>
      <c r="D8" s="11" t="s">
        <v>5</v>
      </c>
      <c r="E8" s="494" t="s">
        <v>6</v>
      </c>
      <c r="F8" s="598" t="s">
        <v>7</v>
      </c>
      <c r="G8" s="599"/>
      <c r="H8" s="20" t="s">
        <v>8</v>
      </c>
      <c r="I8" s="20" t="s">
        <v>8</v>
      </c>
      <c r="J8" s="41" t="s">
        <v>83</v>
      </c>
      <c r="K8" s="6"/>
    </row>
    <row r="9" spans="1:11" ht="13.5" thickTop="1">
      <c r="A9" s="2"/>
      <c r="B9" s="2"/>
      <c r="C9" s="2"/>
      <c r="D9" s="12" t="s">
        <v>10</v>
      </c>
      <c r="E9" s="12" t="s">
        <v>11</v>
      </c>
      <c r="F9" s="11" t="s">
        <v>12</v>
      </c>
      <c r="G9" s="11" t="s">
        <v>12</v>
      </c>
      <c r="H9" s="21" t="s">
        <v>13</v>
      </c>
      <c r="I9" s="12" t="s">
        <v>84</v>
      </c>
      <c r="J9" s="11" t="s">
        <v>14</v>
      </c>
      <c r="K9" s="11" t="s">
        <v>15</v>
      </c>
    </row>
    <row r="10" spans="1:11" ht="13.5" thickBot="1">
      <c r="A10" s="3"/>
      <c r="B10" s="3"/>
      <c r="C10" s="3"/>
      <c r="D10" s="10" t="s">
        <v>16</v>
      </c>
      <c r="E10" s="10">
        <v>2009</v>
      </c>
      <c r="F10" s="10" t="s">
        <v>17</v>
      </c>
      <c r="G10" s="10" t="s">
        <v>18</v>
      </c>
      <c r="H10" s="22" t="s">
        <v>19</v>
      </c>
      <c r="I10" s="10" t="s">
        <v>85</v>
      </c>
      <c r="J10" s="10">
        <v>2010</v>
      </c>
      <c r="K10" s="10" t="s">
        <v>20</v>
      </c>
    </row>
    <row r="11" spans="1:12" ht="14.25" thickBot="1" thickTop="1">
      <c r="A11" s="14" t="s">
        <v>519</v>
      </c>
      <c r="B11" s="33">
        <v>27662546.86</v>
      </c>
      <c r="C11" s="33">
        <v>20436892.23</v>
      </c>
      <c r="D11" s="33">
        <v>7225654.63</v>
      </c>
      <c r="E11" s="33">
        <v>0</v>
      </c>
      <c r="F11" s="33">
        <v>3500000</v>
      </c>
      <c r="G11" s="33">
        <v>3725654.63</v>
      </c>
      <c r="H11" s="33">
        <v>0</v>
      </c>
      <c r="I11" s="33">
        <v>0</v>
      </c>
      <c r="J11" s="33">
        <v>0</v>
      </c>
      <c r="K11" s="34">
        <v>0</v>
      </c>
      <c r="L11" s="44"/>
    </row>
    <row r="12" spans="2:8" ht="12.75">
      <c r="B12" s="62"/>
      <c r="C12" s="51"/>
      <c r="D12" s="62"/>
      <c r="H12" s="51"/>
    </row>
    <row r="13" spans="2:4" ht="12.75">
      <c r="B13" s="62"/>
      <c r="C13" s="51"/>
      <c r="D13" s="62"/>
    </row>
    <row r="14" spans="2:4" ht="12.75">
      <c r="B14" s="51"/>
      <c r="C14" s="51"/>
      <c r="D14" s="51"/>
    </row>
    <row r="15" ht="15">
      <c r="A15" s="8" t="s">
        <v>22</v>
      </c>
    </row>
    <row r="16" ht="13.5" thickBot="1">
      <c r="K16" t="s">
        <v>381</v>
      </c>
    </row>
    <row r="17" spans="1:12" ht="14.25" thickBot="1" thickTop="1">
      <c r="A17" s="1" t="s">
        <v>2</v>
      </c>
      <c r="B17" s="11" t="s">
        <v>23</v>
      </c>
      <c r="C17" s="11" t="s">
        <v>24</v>
      </c>
      <c r="D17" s="11" t="s">
        <v>4</v>
      </c>
      <c r="E17" s="11" t="s">
        <v>5</v>
      </c>
      <c r="F17" s="19" t="s">
        <v>89</v>
      </c>
      <c r="G17" s="584" t="s">
        <v>25</v>
      </c>
      <c r="H17" s="585"/>
      <c r="I17" s="585"/>
      <c r="J17" s="586"/>
      <c r="K17" s="57" t="s">
        <v>520</v>
      </c>
      <c r="L17" s="24"/>
    </row>
    <row r="18" spans="1:11" ht="13.5" thickTop="1">
      <c r="A18" s="2"/>
      <c r="B18" s="12" t="s">
        <v>26</v>
      </c>
      <c r="C18" s="21" t="s">
        <v>27</v>
      </c>
      <c r="D18" s="12"/>
      <c r="E18" s="12" t="s">
        <v>52</v>
      </c>
      <c r="F18" s="12" t="s">
        <v>28</v>
      </c>
      <c r="G18" s="11" t="s">
        <v>29</v>
      </c>
      <c r="H18" s="20" t="s">
        <v>95</v>
      </c>
      <c r="I18" s="20" t="s">
        <v>31</v>
      </c>
      <c r="J18" s="12" t="s">
        <v>96</v>
      </c>
      <c r="K18" s="20" t="s">
        <v>97</v>
      </c>
    </row>
    <row r="19" spans="1:11" ht="13.5" thickBot="1">
      <c r="A19" s="3"/>
      <c r="B19" s="3"/>
      <c r="C19" s="3"/>
      <c r="D19" s="10"/>
      <c r="E19" s="22" t="s">
        <v>32</v>
      </c>
      <c r="F19" s="10" t="s">
        <v>33</v>
      </c>
      <c r="G19" s="18"/>
      <c r="H19" s="10"/>
      <c r="I19" s="22" t="s">
        <v>34</v>
      </c>
      <c r="J19" s="22"/>
      <c r="K19" s="10"/>
    </row>
    <row r="20" spans="1:11" ht="14.25" thickBot="1" thickTop="1">
      <c r="A20" s="14" t="s">
        <v>519</v>
      </c>
      <c r="B20" s="33">
        <v>3792695.86</v>
      </c>
      <c r="C20" s="33">
        <v>299628000</v>
      </c>
      <c r="D20" s="33">
        <v>302079596.09</v>
      </c>
      <c r="E20" s="33">
        <v>1341099.77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v>0</v>
      </c>
    </row>
    <row r="21" spans="1:2" ht="12.75">
      <c r="A21" s="36"/>
      <c r="B21" s="62"/>
    </row>
    <row r="22" spans="1:2" ht="12.75">
      <c r="A22" s="36"/>
      <c r="B22" s="51"/>
    </row>
    <row r="25" ht="13.5" thickBot="1">
      <c r="K25" t="s">
        <v>381</v>
      </c>
    </row>
    <row r="26" spans="1:12" ht="14.25" thickBot="1" thickTop="1">
      <c r="A26" s="1" t="s">
        <v>2</v>
      </c>
      <c r="B26" s="20" t="s">
        <v>35</v>
      </c>
      <c r="C26" s="584" t="s">
        <v>36</v>
      </c>
      <c r="D26" s="586"/>
      <c r="E26" s="20" t="s">
        <v>37</v>
      </c>
      <c r="F26" s="20" t="s">
        <v>37</v>
      </c>
      <c r="G26" s="20" t="s">
        <v>38</v>
      </c>
      <c r="H26" s="11" t="s">
        <v>57</v>
      </c>
      <c r="I26" s="20" t="s">
        <v>37</v>
      </c>
      <c r="J26" s="20" t="s">
        <v>39</v>
      </c>
      <c r="K26" s="20" t="s">
        <v>40</v>
      </c>
      <c r="L26" s="28"/>
    </row>
    <row r="27" spans="1:12" ht="13.5" thickTop="1">
      <c r="A27" s="2"/>
      <c r="B27" s="21" t="s">
        <v>41</v>
      </c>
      <c r="C27" s="20" t="s">
        <v>42</v>
      </c>
      <c r="D27" s="20" t="s">
        <v>43</v>
      </c>
      <c r="E27" s="21" t="s">
        <v>521</v>
      </c>
      <c r="F27" s="21" t="s">
        <v>100</v>
      </c>
      <c r="G27" s="21" t="s">
        <v>28</v>
      </c>
      <c r="H27" s="12" t="s">
        <v>60</v>
      </c>
      <c r="I27" s="21" t="s">
        <v>44</v>
      </c>
      <c r="J27" s="21" t="s">
        <v>45</v>
      </c>
      <c r="K27" s="21" t="s">
        <v>101</v>
      </c>
      <c r="L27" s="28"/>
    </row>
    <row r="28" spans="1:12" ht="13.5" thickBot="1">
      <c r="A28" s="3"/>
      <c r="B28" s="3"/>
      <c r="C28" s="22" t="s">
        <v>46</v>
      </c>
      <c r="D28" s="22" t="s">
        <v>47</v>
      </c>
      <c r="E28" s="22" t="s">
        <v>102</v>
      </c>
      <c r="F28" s="22"/>
      <c r="G28" s="22" t="s">
        <v>33</v>
      </c>
      <c r="H28" s="10"/>
      <c r="I28" s="3"/>
      <c r="J28" s="3"/>
      <c r="K28" s="22" t="s">
        <v>509</v>
      </c>
      <c r="L28" s="28"/>
    </row>
    <row r="29" spans="1:13" ht="14.25" thickBot="1" thickTop="1">
      <c r="A29" s="58" t="s">
        <v>519</v>
      </c>
      <c r="B29" s="45">
        <v>1341099.77</v>
      </c>
      <c r="C29" s="45">
        <v>0</v>
      </c>
      <c r="D29" s="45">
        <v>0</v>
      </c>
      <c r="E29" s="45">
        <v>71000</v>
      </c>
      <c r="F29" s="45">
        <v>1341099.77</v>
      </c>
      <c r="G29" s="45">
        <v>0</v>
      </c>
      <c r="H29" s="45">
        <v>0</v>
      </c>
      <c r="I29" s="45">
        <v>0</v>
      </c>
      <c r="J29" s="45">
        <v>5056.4</v>
      </c>
      <c r="K29" s="46">
        <f>SUM(E29:J29)</f>
        <v>1417156.17</v>
      </c>
      <c r="L29" s="31"/>
      <c r="M29" s="44"/>
    </row>
    <row r="30" spans="1:13" ht="13.5" thickBot="1">
      <c r="A30" s="15" t="s">
        <v>106</v>
      </c>
      <c r="B30" s="47"/>
      <c r="C30" s="47"/>
      <c r="D30" s="47"/>
      <c r="E30" s="47">
        <f aca="true" t="shared" si="0" ref="E30:K30">SUM(E29:E29)</f>
        <v>71000</v>
      </c>
      <c r="F30" s="47">
        <f t="shared" si="0"/>
        <v>1341099.77</v>
      </c>
      <c r="G30" s="47">
        <f t="shared" si="0"/>
        <v>0</v>
      </c>
      <c r="H30" s="47">
        <f t="shared" si="0"/>
        <v>0</v>
      </c>
      <c r="I30" s="47">
        <f t="shared" si="0"/>
        <v>0</v>
      </c>
      <c r="J30" s="47">
        <f t="shared" si="0"/>
        <v>5056.4</v>
      </c>
      <c r="K30" s="48">
        <f t="shared" si="0"/>
        <v>1417156.17</v>
      </c>
      <c r="L30" s="31"/>
      <c r="M30" s="44"/>
    </row>
    <row r="31" ht="13.5" thickTop="1"/>
    <row r="65" ht="18" customHeight="1"/>
    <row r="79" ht="12.75" customHeight="1"/>
    <row r="80" ht="12.75" customHeight="1"/>
    <row r="81" ht="12.75" customHeight="1"/>
    <row r="82" ht="12.75" customHeight="1"/>
    <row r="83" ht="14.25" customHeight="1"/>
    <row r="84" ht="13.5" customHeight="1"/>
    <row r="85" ht="12.75" customHeight="1"/>
    <row r="86" ht="13.5" customHeight="1"/>
    <row r="87" ht="12.75" customHeight="1"/>
    <row r="91" ht="14.25" customHeight="1"/>
    <row r="92" ht="13.5" customHeight="1"/>
  </sheetData>
  <mergeCells count="3">
    <mergeCell ref="F8:G8"/>
    <mergeCell ref="G17:J17"/>
    <mergeCell ref="C26:D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F32" sqref="F32"/>
    </sheetView>
  </sheetViews>
  <sheetFormatPr defaultColWidth="9.00390625" defaultRowHeight="12.75"/>
  <cols>
    <col min="1" max="1" width="18.25390625" style="0" customWidth="1"/>
    <col min="2" max="2" width="12.375" style="0" customWidth="1"/>
    <col min="3" max="3" width="11.875" style="0" customWidth="1"/>
    <col min="4" max="4" width="12.00390625" style="0" customWidth="1"/>
    <col min="5" max="5" width="10.875" style="0" customWidth="1"/>
    <col min="6" max="6" width="10.125" style="0" customWidth="1"/>
    <col min="7" max="7" width="10.375" style="0" customWidth="1"/>
    <col min="8" max="8" width="11.125" style="0" customWidth="1"/>
    <col min="9" max="9" width="10.625" style="0" customWidth="1"/>
    <col min="10" max="10" width="11.625" style="0" customWidth="1"/>
    <col min="11" max="11" width="10.75390625" style="0" customWidth="1"/>
    <col min="12" max="12" width="8.625" style="0" customWidth="1"/>
  </cols>
  <sheetData>
    <row r="1" spans="1:4" ht="20.25">
      <c r="A1" s="26" t="s">
        <v>522</v>
      </c>
      <c r="B1" s="8"/>
      <c r="C1" s="8"/>
      <c r="D1" s="462"/>
    </row>
    <row r="3" spans="1:11" ht="18.75">
      <c r="A3" s="495" t="s">
        <v>77</v>
      </c>
      <c r="B3" s="496"/>
      <c r="C3" s="496"/>
      <c r="D3" s="496"/>
      <c r="E3" s="496"/>
      <c r="F3" s="496"/>
      <c r="G3" s="496"/>
      <c r="H3" s="497"/>
      <c r="I3" s="496"/>
      <c r="J3" s="496"/>
      <c r="K3" s="498"/>
    </row>
    <row r="4" spans="1:11" ht="13.5" customHeight="1">
      <c r="A4" s="498"/>
      <c r="B4" s="498"/>
      <c r="C4" s="498"/>
      <c r="D4" s="498"/>
      <c r="E4" s="498"/>
      <c r="F4" s="498"/>
      <c r="G4" s="498"/>
      <c r="H4" s="499"/>
      <c r="I4" s="498"/>
      <c r="J4" s="498"/>
      <c r="K4" s="498"/>
    </row>
    <row r="5" spans="1:11" ht="18.75">
      <c r="A5" s="500" t="s">
        <v>1</v>
      </c>
      <c r="B5" s="304"/>
      <c r="C5" s="304"/>
      <c r="D5" s="501"/>
      <c r="E5" s="498"/>
      <c r="F5" s="501"/>
      <c r="G5" s="498"/>
      <c r="H5" s="498"/>
      <c r="I5" s="498"/>
      <c r="J5" s="498"/>
      <c r="K5" s="498"/>
    </row>
    <row r="6" ht="13.5" thickBot="1">
      <c r="J6" s="502" t="s">
        <v>74</v>
      </c>
    </row>
    <row r="7" spans="1:12" ht="14.25" thickBot="1" thickTop="1">
      <c r="A7" s="503" t="s">
        <v>2</v>
      </c>
      <c r="B7" s="504" t="s">
        <v>3</v>
      </c>
      <c r="C7" s="505" t="s">
        <v>4</v>
      </c>
      <c r="D7" s="506" t="s">
        <v>474</v>
      </c>
      <c r="E7" s="505" t="s">
        <v>6</v>
      </c>
      <c r="F7" s="507" t="s">
        <v>7</v>
      </c>
      <c r="G7" s="508"/>
      <c r="H7" s="506" t="s">
        <v>8</v>
      </c>
      <c r="I7" s="600" t="s">
        <v>523</v>
      </c>
      <c r="J7" s="601"/>
      <c r="K7" s="509"/>
      <c r="L7" s="510"/>
    </row>
    <row r="8" spans="1:12" ht="12.75">
      <c r="A8" s="511"/>
      <c r="B8" s="512"/>
      <c r="C8" s="513"/>
      <c r="D8" s="514" t="s">
        <v>10</v>
      </c>
      <c r="E8" s="514" t="s">
        <v>11</v>
      </c>
      <c r="F8" s="515" t="s">
        <v>12</v>
      </c>
      <c r="G8" s="516" t="s">
        <v>12</v>
      </c>
      <c r="H8" s="517" t="s">
        <v>13</v>
      </c>
      <c r="I8" s="516" t="s">
        <v>64</v>
      </c>
      <c r="J8" s="518" t="s">
        <v>15</v>
      </c>
      <c r="K8" s="519"/>
      <c r="L8" s="510"/>
    </row>
    <row r="9" spans="1:12" ht="13.5" thickBot="1">
      <c r="A9" s="520"/>
      <c r="B9" s="521"/>
      <c r="C9" s="522"/>
      <c r="D9" s="523" t="s">
        <v>93</v>
      </c>
      <c r="E9" s="523">
        <v>2009</v>
      </c>
      <c r="F9" s="523" t="s">
        <v>17</v>
      </c>
      <c r="G9" s="524" t="s">
        <v>18</v>
      </c>
      <c r="H9" s="524" t="s">
        <v>475</v>
      </c>
      <c r="I9" s="524">
        <v>2010</v>
      </c>
      <c r="J9" s="525" t="s">
        <v>20</v>
      </c>
      <c r="K9" s="519"/>
      <c r="L9" s="510"/>
    </row>
    <row r="10" spans="1:12" ht="14.25" thickBot="1" thickTop="1">
      <c r="A10" s="526" t="s">
        <v>524</v>
      </c>
      <c r="B10" s="527">
        <v>86965505.76</v>
      </c>
      <c r="C10" s="527">
        <v>82955600.7</v>
      </c>
      <c r="D10" s="528">
        <v>3427705.06</v>
      </c>
      <c r="E10" s="527">
        <v>0</v>
      </c>
      <c r="F10" s="527">
        <v>0</v>
      </c>
      <c r="G10" s="527">
        <f>SUM(D10-H10)</f>
        <v>608133.1099999999</v>
      </c>
      <c r="H10" s="529">
        <v>2819571.95</v>
      </c>
      <c r="I10" s="527">
        <v>0</v>
      </c>
      <c r="J10" s="530">
        <v>0</v>
      </c>
      <c r="K10" s="304"/>
      <c r="L10" s="510"/>
    </row>
    <row r="11" spans="1:12" ht="13.5" thickBot="1">
      <c r="A11" s="511" t="s">
        <v>525</v>
      </c>
      <c r="B11" s="531">
        <v>12714294.04</v>
      </c>
      <c r="C11" s="532">
        <v>10161857.59</v>
      </c>
      <c r="D11" s="532">
        <v>2056736.45</v>
      </c>
      <c r="E11" s="532">
        <v>0</v>
      </c>
      <c r="F11" s="532">
        <v>1000000.45</v>
      </c>
      <c r="G11" s="532">
        <v>1056736</v>
      </c>
      <c r="H11" s="532">
        <v>0</v>
      </c>
      <c r="I11" s="532">
        <v>0</v>
      </c>
      <c r="J11" s="533">
        <v>0</v>
      </c>
      <c r="K11" s="534"/>
      <c r="L11" s="510"/>
    </row>
    <row r="12" spans="1:12" ht="26.25" thickBot="1">
      <c r="A12" s="535" t="s">
        <v>526</v>
      </c>
      <c r="B12" s="536">
        <v>0</v>
      </c>
      <c r="C12" s="528">
        <v>0</v>
      </c>
      <c r="D12" s="528">
        <v>0</v>
      </c>
      <c r="E12" s="528">
        <v>0</v>
      </c>
      <c r="F12" s="528">
        <v>0</v>
      </c>
      <c r="G12" s="528">
        <v>0</v>
      </c>
      <c r="H12" s="528">
        <v>0</v>
      </c>
      <c r="I12" s="528">
        <v>0</v>
      </c>
      <c r="J12" s="537">
        <v>0</v>
      </c>
      <c r="K12" s="510"/>
      <c r="L12" s="510"/>
    </row>
    <row r="13" spans="1:12" ht="13.5" thickTop="1">
      <c r="A13" s="538"/>
      <c r="B13" s="510"/>
      <c r="C13" s="529"/>
      <c r="D13" s="529"/>
      <c r="E13" s="529"/>
      <c r="F13" s="304"/>
      <c r="G13" s="529"/>
      <c r="H13" s="501"/>
      <c r="I13" s="529"/>
      <c r="J13" s="510"/>
      <c r="K13" s="510"/>
      <c r="L13" s="510"/>
    </row>
    <row r="14" spans="1:12" ht="15.75">
      <c r="A14" s="500" t="s">
        <v>22</v>
      </c>
      <c r="B14" s="510"/>
      <c r="C14" s="529"/>
      <c r="D14" s="529"/>
      <c r="E14" s="529"/>
      <c r="F14" s="529"/>
      <c r="G14" s="529"/>
      <c r="H14" s="501"/>
      <c r="I14" s="510"/>
      <c r="J14" s="529"/>
      <c r="K14" s="510"/>
      <c r="L14" s="510"/>
    </row>
    <row r="15" spans="1:12" ht="13.5" thickBot="1">
      <c r="A15" s="510"/>
      <c r="B15" s="510"/>
      <c r="C15" s="510"/>
      <c r="D15" s="510"/>
      <c r="E15" s="510"/>
      <c r="F15" s="510"/>
      <c r="G15" s="510"/>
      <c r="H15" s="510"/>
      <c r="I15" s="510"/>
      <c r="J15" s="133"/>
      <c r="K15" s="510"/>
      <c r="L15" s="502" t="s">
        <v>381</v>
      </c>
    </row>
    <row r="16" spans="1:12" ht="14.25" thickBot="1" thickTop="1">
      <c r="A16" s="539" t="s">
        <v>2</v>
      </c>
      <c r="B16" s="505" t="s">
        <v>23</v>
      </c>
      <c r="C16" s="505" t="s">
        <v>24</v>
      </c>
      <c r="D16" s="505" t="s">
        <v>4</v>
      </c>
      <c r="E16" s="505" t="s">
        <v>5</v>
      </c>
      <c r="F16" s="505" t="s">
        <v>116</v>
      </c>
      <c r="G16" s="507" t="s">
        <v>527</v>
      </c>
      <c r="H16" s="507"/>
      <c r="I16" s="540"/>
      <c r="J16" s="541"/>
      <c r="K16" s="508" t="s">
        <v>70</v>
      </c>
      <c r="L16" s="542"/>
    </row>
    <row r="17" spans="1:12" ht="12.75">
      <c r="A17" s="543"/>
      <c r="B17" s="514" t="s">
        <v>26</v>
      </c>
      <c r="C17" s="517" t="s">
        <v>27</v>
      </c>
      <c r="D17" s="514"/>
      <c r="E17" s="514" t="s">
        <v>52</v>
      </c>
      <c r="F17" s="517" t="s">
        <v>28</v>
      </c>
      <c r="G17" s="515" t="s">
        <v>29</v>
      </c>
      <c r="H17" s="516" t="s">
        <v>30</v>
      </c>
      <c r="I17" s="515" t="s">
        <v>31</v>
      </c>
      <c r="J17" s="514" t="s">
        <v>339</v>
      </c>
      <c r="K17" s="515" t="s">
        <v>14</v>
      </c>
      <c r="L17" s="544" t="s">
        <v>15</v>
      </c>
    </row>
    <row r="18" spans="1:12" ht="13.5" thickBot="1">
      <c r="A18" s="545"/>
      <c r="B18" s="522"/>
      <c r="C18" s="522"/>
      <c r="D18" s="523"/>
      <c r="E18" s="524" t="s">
        <v>32</v>
      </c>
      <c r="F18" s="523" t="s">
        <v>33</v>
      </c>
      <c r="G18" s="546"/>
      <c r="H18" s="523"/>
      <c r="I18" s="524" t="s">
        <v>34</v>
      </c>
      <c r="J18" s="523" t="s">
        <v>528</v>
      </c>
      <c r="K18" s="523">
        <v>2010</v>
      </c>
      <c r="L18" s="547" t="s">
        <v>20</v>
      </c>
    </row>
    <row r="19" spans="1:12" ht="14.25" thickBot="1" thickTop="1">
      <c r="A19" s="548" t="s">
        <v>524</v>
      </c>
      <c r="B19" s="549">
        <v>5672570.77</v>
      </c>
      <c r="C19" s="549">
        <v>4430000</v>
      </c>
      <c r="D19" s="549">
        <v>13049742.72</v>
      </c>
      <c r="E19" s="549">
        <f>SUM(B19+C19-D19)</f>
        <v>-2947171.950000001</v>
      </c>
      <c r="F19" s="549">
        <v>0</v>
      </c>
      <c r="G19" s="529">
        <v>2819571.95</v>
      </c>
      <c r="H19" s="549">
        <v>0</v>
      </c>
      <c r="I19" s="549">
        <v>0</v>
      </c>
      <c r="J19" s="549">
        <v>127600</v>
      </c>
      <c r="K19" s="549">
        <v>0</v>
      </c>
      <c r="L19" s="530">
        <v>0</v>
      </c>
    </row>
    <row r="20" spans="1:12" ht="13.5" thickBot="1">
      <c r="A20" s="550" t="s">
        <v>525</v>
      </c>
      <c r="B20" s="551">
        <v>49148772.27</v>
      </c>
      <c r="C20" s="551">
        <v>65556000</v>
      </c>
      <c r="D20" s="552">
        <v>114679179.4</v>
      </c>
      <c r="E20" s="552">
        <f>SUM(B20+C20-D20)</f>
        <v>25592.87000000477</v>
      </c>
      <c r="F20" s="551">
        <v>0</v>
      </c>
      <c r="G20" s="551">
        <v>0</v>
      </c>
      <c r="H20" s="551">
        <v>0</v>
      </c>
      <c r="I20" s="551">
        <v>0</v>
      </c>
      <c r="J20" s="551">
        <v>0</v>
      </c>
      <c r="K20" s="551">
        <v>0</v>
      </c>
      <c r="L20" s="553">
        <v>0</v>
      </c>
    </row>
    <row r="21" spans="1:13" ht="26.25" thickBot="1">
      <c r="A21" s="554" t="s">
        <v>526</v>
      </c>
      <c r="B21" s="555">
        <v>973.36</v>
      </c>
      <c r="C21" s="555">
        <v>3500000</v>
      </c>
      <c r="D21" s="555">
        <v>3416943</v>
      </c>
      <c r="E21" s="555">
        <f>SUM(B21+C21-D21)</f>
        <v>84030.35999999987</v>
      </c>
      <c r="F21" s="555">
        <v>0</v>
      </c>
      <c r="G21" s="555">
        <v>0</v>
      </c>
      <c r="H21" s="555">
        <v>0</v>
      </c>
      <c r="I21" s="555">
        <v>0</v>
      </c>
      <c r="J21" s="555">
        <v>0</v>
      </c>
      <c r="K21" s="555">
        <v>0</v>
      </c>
      <c r="L21" s="556">
        <v>0</v>
      </c>
      <c r="M21" s="557"/>
    </row>
    <row r="22" spans="1:12" ht="13.5" thickTop="1">
      <c r="A22" s="558"/>
      <c r="B22" s="501"/>
      <c r="C22" s="559"/>
      <c r="D22" s="529"/>
      <c r="E22" s="529"/>
      <c r="F22" s="529"/>
      <c r="G22" s="560"/>
      <c r="H22" s="529"/>
      <c r="I22" s="529"/>
      <c r="J22" s="510"/>
      <c r="K22" s="510"/>
      <c r="L22" s="510"/>
    </row>
    <row r="23" spans="1:12" ht="13.5" thickBot="1">
      <c r="A23" s="510"/>
      <c r="B23" s="529"/>
      <c r="C23" s="510"/>
      <c r="D23" s="529"/>
      <c r="E23" s="510"/>
      <c r="F23" s="510"/>
      <c r="G23" s="510"/>
      <c r="H23" s="510"/>
      <c r="I23" s="510"/>
      <c r="J23" s="133"/>
      <c r="K23" s="502" t="s">
        <v>381</v>
      </c>
      <c r="L23" s="510"/>
    </row>
    <row r="24" spans="1:13" ht="14.25" thickBot="1" thickTop="1">
      <c r="A24" s="503" t="s">
        <v>2</v>
      </c>
      <c r="B24" s="506" t="s">
        <v>35</v>
      </c>
      <c r="C24" s="561" t="s">
        <v>36</v>
      </c>
      <c r="D24" s="541"/>
      <c r="E24" s="506" t="s">
        <v>37</v>
      </c>
      <c r="F24" s="506" t="s">
        <v>37</v>
      </c>
      <c r="G24" s="506" t="s">
        <v>503</v>
      </c>
      <c r="H24" s="506" t="s">
        <v>57</v>
      </c>
      <c r="I24" s="506" t="s">
        <v>37</v>
      </c>
      <c r="J24" s="506" t="s">
        <v>39</v>
      </c>
      <c r="K24" s="562" t="s">
        <v>40</v>
      </c>
      <c r="L24" s="563"/>
      <c r="M24" s="24"/>
    </row>
    <row r="25" spans="1:13" ht="12.75">
      <c r="A25" s="511"/>
      <c r="B25" s="517" t="s">
        <v>41</v>
      </c>
      <c r="C25" s="513" t="s">
        <v>42</v>
      </c>
      <c r="D25" s="513" t="s">
        <v>43</v>
      </c>
      <c r="E25" s="517" t="s">
        <v>124</v>
      </c>
      <c r="F25" s="517" t="s">
        <v>505</v>
      </c>
      <c r="G25" s="517" t="s">
        <v>28</v>
      </c>
      <c r="H25" s="517" t="s">
        <v>125</v>
      </c>
      <c r="I25" s="517" t="s">
        <v>126</v>
      </c>
      <c r="J25" s="514" t="s">
        <v>45</v>
      </c>
      <c r="K25" s="564" t="s">
        <v>506</v>
      </c>
      <c r="L25" s="563"/>
      <c r="M25" s="24" t="s">
        <v>76</v>
      </c>
    </row>
    <row r="26" spans="1:13" ht="13.5" thickBot="1">
      <c r="A26" s="545"/>
      <c r="B26" s="524"/>
      <c r="C26" s="522" t="s">
        <v>46</v>
      </c>
      <c r="D26" s="522" t="s">
        <v>47</v>
      </c>
      <c r="E26" s="524" t="s">
        <v>529</v>
      </c>
      <c r="F26" s="524"/>
      <c r="G26" s="524" t="s">
        <v>33</v>
      </c>
      <c r="H26" s="523"/>
      <c r="I26" s="523" t="s">
        <v>129</v>
      </c>
      <c r="J26" s="522"/>
      <c r="K26" s="525" t="s">
        <v>509</v>
      </c>
      <c r="L26" s="563"/>
      <c r="M26" s="24"/>
    </row>
    <row r="27" spans="1:13" ht="14.25" thickBot="1" thickTop="1">
      <c r="A27" s="565" t="s">
        <v>524</v>
      </c>
      <c r="B27" s="527">
        <v>0</v>
      </c>
      <c r="C27" s="527">
        <v>0</v>
      </c>
      <c r="D27" s="527">
        <v>0</v>
      </c>
      <c r="E27" s="527">
        <v>0</v>
      </c>
      <c r="F27" s="527">
        <v>0</v>
      </c>
      <c r="G27" s="527">
        <v>0</v>
      </c>
      <c r="H27" s="549">
        <v>0</v>
      </c>
      <c r="I27" s="549">
        <v>0</v>
      </c>
      <c r="J27" s="527">
        <v>0</v>
      </c>
      <c r="K27" s="553">
        <f>SUM(B27:J27)</f>
        <v>0</v>
      </c>
      <c r="L27" s="534"/>
      <c r="M27" s="31"/>
    </row>
    <row r="28" spans="1:13" ht="13.5" thickBot="1">
      <c r="A28" s="566" t="s">
        <v>525</v>
      </c>
      <c r="B28" s="551">
        <f>SUM(E20)</f>
        <v>25592.87000000477</v>
      </c>
      <c r="C28" s="551">
        <v>25194</v>
      </c>
      <c r="D28" s="551">
        <v>0</v>
      </c>
      <c r="E28" s="551">
        <v>1688153.38</v>
      </c>
      <c r="F28" s="551">
        <f>SUM(C28)</f>
        <v>25194</v>
      </c>
      <c r="G28" s="551">
        <v>0</v>
      </c>
      <c r="H28" s="551">
        <v>0</v>
      </c>
      <c r="I28" s="551">
        <v>0</v>
      </c>
      <c r="J28" s="551">
        <v>2750</v>
      </c>
      <c r="K28" s="553">
        <f>SUM(E28:J28)</f>
        <v>1716097.38</v>
      </c>
      <c r="L28" s="534"/>
      <c r="M28" s="31"/>
    </row>
    <row r="29" spans="1:13" ht="26.25" thickBot="1">
      <c r="A29" s="567" t="s">
        <v>526</v>
      </c>
      <c r="B29" s="551">
        <v>84030.35999999987</v>
      </c>
      <c r="C29" s="551">
        <v>0</v>
      </c>
      <c r="D29" s="551">
        <v>0</v>
      </c>
      <c r="E29" s="551">
        <v>0</v>
      </c>
      <c r="F29" s="551">
        <v>84030.35999999987</v>
      </c>
      <c r="G29" s="551">
        <v>0</v>
      </c>
      <c r="H29" s="551">
        <v>0</v>
      </c>
      <c r="I29" s="551">
        <v>0</v>
      </c>
      <c r="J29" s="551">
        <v>31609</v>
      </c>
      <c r="K29" s="553">
        <f>SUM(C29:J29)</f>
        <v>115639.35999999987</v>
      </c>
      <c r="L29" s="534"/>
      <c r="M29" s="31"/>
    </row>
    <row r="30" spans="1:12" ht="13.5" thickBot="1">
      <c r="A30" s="568" t="s">
        <v>530</v>
      </c>
      <c r="B30" s="528">
        <f>SUM(B27:B29)</f>
        <v>109623.23000000464</v>
      </c>
      <c r="C30" s="528">
        <f aca="true" t="shared" si="0" ref="C30:I30">SUM(C27:C28)</f>
        <v>25194</v>
      </c>
      <c r="D30" s="528">
        <f t="shared" si="0"/>
        <v>0</v>
      </c>
      <c r="E30" s="528">
        <f>SUM(E27:E29)</f>
        <v>1688153.38</v>
      </c>
      <c r="F30" s="528">
        <f>SUM(F27:F29)</f>
        <v>109224.35999999987</v>
      </c>
      <c r="G30" s="528">
        <f t="shared" si="0"/>
        <v>0</v>
      </c>
      <c r="H30" s="528">
        <f t="shared" si="0"/>
        <v>0</v>
      </c>
      <c r="I30" s="528">
        <f t="shared" si="0"/>
        <v>0</v>
      </c>
      <c r="J30" s="528">
        <f>SUM(J27:J29)</f>
        <v>34359</v>
      </c>
      <c r="K30" s="556">
        <f>SUM(K27:K29)</f>
        <v>1831736.7399999998</v>
      </c>
      <c r="L30" s="510"/>
    </row>
    <row r="31" spans="1:12" ht="16.5" thickTop="1">
      <c r="A31" s="538"/>
      <c r="B31" s="510"/>
      <c r="C31" s="529"/>
      <c r="D31" s="529"/>
      <c r="E31" s="501"/>
      <c r="F31" s="501"/>
      <c r="G31" s="569"/>
      <c r="H31" s="529"/>
      <c r="I31" s="570"/>
      <c r="J31" s="529"/>
      <c r="K31" s="529"/>
      <c r="L31" s="510"/>
    </row>
    <row r="32" spans="1:12" ht="60.75">
      <c r="A32" s="62"/>
      <c r="B32" s="51"/>
      <c r="C32" s="558"/>
      <c r="D32" s="571"/>
      <c r="E32" s="571"/>
      <c r="G32" s="558"/>
      <c r="I32" s="51"/>
      <c r="J32" s="51"/>
      <c r="L32" s="572"/>
    </row>
    <row r="33" spans="4:12" ht="22.5">
      <c r="D33" s="573"/>
      <c r="J33" s="497"/>
      <c r="L33" s="574"/>
    </row>
    <row r="34" spans="4:12" ht="22.5">
      <c r="D34" s="501"/>
      <c r="E34" s="571"/>
      <c r="J34" s="575"/>
      <c r="L34" s="574"/>
    </row>
    <row r="35" spans="4:12" ht="22.5">
      <c r="D35" s="576"/>
      <c r="L35" s="574"/>
    </row>
    <row r="36" ht="22.5">
      <c r="L36" s="574"/>
    </row>
    <row r="37" ht="22.5">
      <c r="L37" s="574"/>
    </row>
    <row r="38" ht="22.5">
      <c r="L38" s="574"/>
    </row>
    <row r="39" ht="22.5">
      <c r="L39" s="574"/>
    </row>
    <row r="40" ht="22.5">
      <c r="L40" s="574"/>
    </row>
    <row r="41" ht="22.5">
      <c r="L41" s="574"/>
    </row>
    <row r="42" ht="22.5">
      <c r="L42" s="574"/>
    </row>
    <row r="43" ht="60.75">
      <c r="L43" s="572"/>
    </row>
    <row r="44" ht="22.5">
      <c r="L44" s="574"/>
    </row>
    <row r="45" ht="22.5">
      <c r="L45" s="574"/>
    </row>
    <row r="46" ht="22.5">
      <c r="L46" s="574"/>
    </row>
    <row r="47" ht="22.5">
      <c r="L47" s="574"/>
    </row>
  </sheetData>
  <mergeCells count="1">
    <mergeCell ref="I7:J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" sqref="B1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4.00390625" style="0" customWidth="1"/>
    <col min="12" max="12" width="12.125" style="0" customWidth="1"/>
  </cols>
  <sheetData>
    <row r="1" spans="1:3" s="26" customFormat="1" ht="18">
      <c r="A1" s="29" t="s">
        <v>531</v>
      </c>
      <c r="B1" s="29"/>
      <c r="C1" s="29"/>
    </row>
    <row r="3" ht="18">
      <c r="A3" s="7" t="s">
        <v>77</v>
      </c>
    </row>
    <row r="5" ht="15">
      <c r="A5" s="8" t="s">
        <v>1</v>
      </c>
    </row>
    <row r="6" ht="13.5" thickBot="1">
      <c r="I6" t="s">
        <v>381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11" t="s">
        <v>5</v>
      </c>
      <c r="F7" s="4" t="s">
        <v>7</v>
      </c>
      <c r="G7" s="5"/>
      <c r="H7" s="11" t="s">
        <v>8</v>
      </c>
      <c r="I7" s="20" t="s">
        <v>8</v>
      </c>
      <c r="J7" s="4" t="s">
        <v>9</v>
      </c>
      <c r="K7" s="6"/>
    </row>
    <row r="8" spans="1:11" ht="13.5" thickTop="1">
      <c r="A8" s="2"/>
      <c r="B8" s="2"/>
      <c r="C8" s="2"/>
      <c r="D8" s="12" t="s">
        <v>458</v>
      </c>
      <c r="E8" s="12" t="s">
        <v>10</v>
      </c>
      <c r="F8" s="11" t="s">
        <v>12</v>
      </c>
      <c r="G8" s="11" t="s">
        <v>12</v>
      </c>
      <c r="H8" s="12" t="s">
        <v>13</v>
      </c>
      <c r="I8" s="21" t="s">
        <v>84</v>
      </c>
      <c r="J8" s="11" t="s">
        <v>64</v>
      </c>
      <c r="K8" s="11" t="s">
        <v>15</v>
      </c>
    </row>
    <row r="9" spans="1:11" ht="13.5" thickBot="1">
      <c r="A9" s="3"/>
      <c r="B9" s="3"/>
      <c r="C9" s="3"/>
      <c r="D9" s="10">
        <v>2009</v>
      </c>
      <c r="E9" s="10" t="s">
        <v>16</v>
      </c>
      <c r="F9" s="10" t="s">
        <v>17</v>
      </c>
      <c r="G9" s="10" t="s">
        <v>18</v>
      </c>
      <c r="H9" s="10" t="s">
        <v>19</v>
      </c>
      <c r="I9" s="22" t="s">
        <v>85</v>
      </c>
      <c r="J9" s="10">
        <v>2010</v>
      </c>
      <c r="K9" s="10" t="s">
        <v>20</v>
      </c>
    </row>
    <row r="10" spans="1:11" ht="15" customHeight="1" thickBot="1" thickTop="1">
      <c r="A10" s="13" t="s">
        <v>532</v>
      </c>
      <c r="B10" s="577"/>
      <c r="C10" s="577"/>
      <c r="D10" s="577"/>
      <c r="E10" s="577"/>
      <c r="F10" s="577"/>
      <c r="G10" s="577"/>
      <c r="H10" s="577"/>
      <c r="I10" s="578"/>
      <c r="J10" s="577"/>
      <c r="K10" s="578"/>
    </row>
    <row r="14" ht="15">
      <c r="A14" s="8" t="s">
        <v>22</v>
      </c>
    </row>
    <row r="15" ht="13.5" thickBot="1">
      <c r="I15" t="s">
        <v>381</v>
      </c>
    </row>
    <row r="16" spans="1:11" ht="14.25" thickBot="1" thickTop="1">
      <c r="A16" s="1" t="s">
        <v>2</v>
      </c>
      <c r="B16" s="11" t="s">
        <v>23</v>
      </c>
      <c r="C16" s="11" t="s">
        <v>24</v>
      </c>
      <c r="D16" s="11" t="s">
        <v>4</v>
      </c>
      <c r="E16" s="11" t="s">
        <v>5</v>
      </c>
      <c r="F16" s="19" t="s">
        <v>116</v>
      </c>
      <c r="G16" s="4" t="s">
        <v>25</v>
      </c>
      <c r="H16" s="5"/>
      <c r="I16" s="5"/>
      <c r="J16" s="5"/>
      <c r="K16" s="1" t="s">
        <v>533</v>
      </c>
    </row>
    <row r="17" spans="1:11" ht="13.5" thickTop="1">
      <c r="A17" s="2"/>
      <c r="B17" s="12" t="s">
        <v>26</v>
      </c>
      <c r="C17" s="21" t="s">
        <v>27</v>
      </c>
      <c r="D17" s="12"/>
      <c r="E17" s="12" t="s">
        <v>52</v>
      </c>
      <c r="F17" s="12" t="s">
        <v>28</v>
      </c>
      <c r="G17" s="11" t="s">
        <v>29</v>
      </c>
      <c r="H17" s="11" t="s">
        <v>95</v>
      </c>
      <c r="I17" s="11" t="s">
        <v>534</v>
      </c>
      <c r="J17" s="12" t="s">
        <v>96</v>
      </c>
      <c r="K17" s="21" t="s">
        <v>97</v>
      </c>
    </row>
    <row r="18" spans="1:11" ht="13.5" thickBot="1">
      <c r="A18" s="3"/>
      <c r="B18" s="3"/>
      <c r="C18" s="3"/>
      <c r="D18" s="10"/>
      <c r="E18" s="3" t="s">
        <v>32</v>
      </c>
      <c r="F18" s="10" t="s">
        <v>33</v>
      </c>
      <c r="G18" s="18"/>
      <c r="H18" s="10"/>
      <c r="I18" s="10" t="s">
        <v>535</v>
      </c>
      <c r="K18" s="10"/>
    </row>
    <row r="19" spans="1:11" ht="15" customHeight="1" thickBot="1" thickTop="1">
      <c r="A19" s="13" t="s">
        <v>532</v>
      </c>
      <c r="B19" s="577"/>
      <c r="C19" s="577"/>
      <c r="D19" s="577"/>
      <c r="E19" s="577"/>
      <c r="F19" s="577"/>
      <c r="G19" s="577"/>
      <c r="H19" s="577"/>
      <c r="I19" s="577"/>
      <c r="J19" s="579"/>
      <c r="K19" s="580"/>
    </row>
    <row r="22" ht="13.5" thickBot="1">
      <c r="I22" t="s">
        <v>74</v>
      </c>
    </row>
    <row r="23" spans="1:12" ht="14.25" thickBot="1" thickTop="1">
      <c r="A23" s="1" t="s">
        <v>2</v>
      </c>
      <c r="B23" s="20" t="s">
        <v>35</v>
      </c>
      <c r="C23" s="4" t="s">
        <v>36</v>
      </c>
      <c r="D23" s="5"/>
      <c r="E23" s="20" t="s">
        <v>37</v>
      </c>
      <c r="F23" s="20" t="s">
        <v>37</v>
      </c>
      <c r="G23" s="20" t="s">
        <v>38</v>
      </c>
      <c r="H23" s="11" t="s">
        <v>57</v>
      </c>
      <c r="I23" s="20" t="s">
        <v>536</v>
      </c>
      <c r="J23" s="1" t="s">
        <v>39</v>
      </c>
      <c r="K23" s="494" t="s">
        <v>40</v>
      </c>
      <c r="L23" s="581"/>
    </row>
    <row r="24" spans="1:12" ht="13.5" thickTop="1">
      <c r="A24" s="2"/>
      <c r="B24" s="21" t="s">
        <v>41</v>
      </c>
      <c r="C24" s="1" t="s">
        <v>42</v>
      </c>
      <c r="D24" s="1" t="s">
        <v>43</v>
      </c>
      <c r="E24" s="21" t="s">
        <v>521</v>
      </c>
      <c r="F24" s="21" t="s">
        <v>100</v>
      </c>
      <c r="G24" s="21" t="s">
        <v>28</v>
      </c>
      <c r="H24" s="12" t="s">
        <v>60</v>
      </c>
      <c r="I24" s="21" t="s">
        <v>44</v>
      </c>
      <c r="J24" s="2" t="s">
        <v>45</v>
      </c>
      <c r="K24" s="581" t="s">
        <v>101</v>
      </c>
      <c r="L24" s="581"/>
    </row>
    <row r="25" spans="1:12" ht="13.5" thickBot="1">
      <c r="A25" s="3"/>
      <c r="B25" s="22"/>
      <c r="C25" s="3" t="s">
        <v>46</v>
      </c>
      <c r="D25" s="3" t="s">
        <v>47</v>
      </c>
      <c r="E25" s="22" t="s">
        <v>537</v>
      </c>
      <c r="F25" s="22"/>
      <c r="G25" s="22" t="s">
        <v>33</v>
      </c>
      <c r="H25" s="10"/>
      <c r="I25" s="3"/>
      <c r="J25" s="3"/>
      <c r="K25" s="582" t="s">
        <v>509</v>
      </c>
      <c r="L25" s="581"/>
    </row>
    <row r="26" spans="1:12" ht="15" customHeight="1" thickBot="1" thickTop="1">
      <c r="A26" s="13"/>
      <c r="B26" s="577"/>
      <c r="C26" s="577"/>
      <c r="D26" s="577"/>
      <c r="E26" s="577"/>
      <c r="F26" s="577"/>
      <c r="G26" s="577"/>
      <c r="H26" s="577"/>
      <c r="I26" s="577"/>
      <c r="J26" s="577"/>
      <c r="K26" s="583"/>
      <c r="L26" s="23"/>
    </row>
    <row r="29" ht="12.75">
      <c r="A29" t="s">
        <v>538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2011-04-01T07:49:06Z</cp:lastPrinted>
  <dcterms:created xsi:type="dcterms:W3CDTF">2001-02-15T08:41:48Z</dcterms:created>
  <dcterms:modified xsi:type="dcterms:W3CDTF">2011-04-01T07:49:10Z</dcterms:modified>
  <cp:category/>
  <cp:version/>
  <cp:contentType/>
  <cp:contentStatus/>
</cp:coreProperties>
</file>