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ap. 01" sheetId="1" r:id="rId1"/>
    <sheet name="kap. 02" sheetId="2" r:id="rId2"/>
    <sheet name="kap. 03" sheetId="3" r:id="rId3"/>
    <sheet name="kap. 04" sheetId="4" r:id="rId4"/>
    <sheet name="kap. 05" sheetId="5" r:id="rId5"/>
    <sheet name="kap. 06" sheetId="6" r:id="rId6"/>
    <sheet name="kap. 07" sheetId="7" r:id="rId7"/>
    <sheet name="kap. 08" sheetId="8" r:id="rId8"/>
    <sheet name="kap. 09" sheetId="9" r:id="rId9"/>
  </sheets>
  <definedNames>
    <definedName name="_xlnm.Print_Area" localSheetId="3">'kap. 04'!$A$1:$K$310</definedName>
    <definedName name="_xlnm.Print_Area" localSheetId="6">'kap. 07'!$A$1:$L$31</definedName>
    <definedName name="_xlnm.Print_Area" localSheetId="7">'kap. 08'!$A$1:$K$27</definedName>
    <definedName name="_xlnm.Print_Area" localSheetId="8">'kap. 09'!$A$1:$L$31</definedName>
  </definedNames>
  <calcPr fullCalcOnLoad="1"/>
</workbook>
</file>

<file path=xl/sharedStrings.xml><?xml version="1.0" encoding="utf-8"?>
<sst xmlns="http://schemas.openxmlformats.org/spreadsheetml/2006/main" count="1237" uniqueCount="502">
  <si>
    <t>Kapitola 01 - Rozvoj obce</t>
  </si>
  <si>
    <t>v tis.Kč</t>
  </si>
  <si>
    <t>Běžné výdaje</t>
  </si>
  <si>
    <t>Plnění počtu zaměstnanců a prostředků na platy</t>
  </si>
  <si>
    <t>ODBORY</t>
  </si>
  <si>
    <t>SR 2005</t>
  </si>
  <si>
    <t>UR 2005</t>
  </si>
  <si>
    <t>Skuteč.k</t>
  </si>
  <si>
    <t>% plnění</t>
  </si>
  <si>
    <t xml:space="preserve">Skuteč.k </t>
  </si>
  <si>
    <t>Index</t>
  </si>
  <si>
    <t>limit</t>
  </si>
  <si>
    <t>Počet zaměst.</t>
  </si>
  <si>
    <t xml:space="preserve">UR </t>
  </si>
  <si>
    <t>2005/2004</t>
  </si>
  <si>
    <t>prostředků</t>
  </si>
  <si>
    <t>překroč. +</t>
  </si>
  <si>
    <t>na platy</t>
  </si>
  <si>
    <t>neplnění -</t>
  </si>
  <si>
    <t>Odbor městského investora</t>
  </si>
  <si>
    <t>Odbor výstavby</t>
  </si>
  <si>
    <t>Odbor rozpočtu</t>
  </si>
  <si>
    <t>Odbor územního plánování</t>
  </si>
  <si>
    <t>Sekce Útvaru rozvoje města</t>
  </si>
  <si>
    <t>Odbor rozpočtu - OMI</t>
  </si>
  <si>
    <t>Mezisoučet RO</t>
  </si>
  <si>
    <t>Neinvestiční příspěvek</t>
  </si>
  <si>
    <t>PŘÍSPĚVKOVÉ</t>
  </si>
  <si>
    <t>ORGANIZACE</t>
  </si>
  <si>
    <t>Útvar rozvoje hl.m.Prahy</t>
  </si>
  <si>
    <t>Inženýr.a real.org.Praha</t>
  </si>
  <si>
    <t>Mezisoučet PO</t>
  </si>
  <si>
    <t>vlastní hospodaření hl.m.Prahy</t>
  </si>
  <si>
    <t xml:space="preserve"> </t>
  </si>
  <si>
    <t>BĚŽNÉ VÝDAJE - MČ</t>
  </si>
  <si>
    <t>BĚŽNÉ VÝDAJE CELKEM</t>
  </si>
  <si>
    <t>Kapitola: 02 - Městská infrastruktura</t>
  </si>
  <si>
    <t>v tis. Kč</t>
  </si>
  <si>
    <t xml:space="preserve">   Plnění počtu zaměstnanců a prostředků na platy</t>
  </si>
  <si>
    <t>UR</t>
  </si>
  <si>
    <t>Limit prostřed.</t>
  </si>
  <si>
    <t>překročení +</t>
  </si>
  <si>
    <t>Odbor životního prostředí</t>
  </si>
  <si>
    <t>Odbor městské zeleně</t>
  </si>
  <si>
    <t>Odbor ochrany prostředí</t>
  </si>
  <si>
    <t>Odbor správy majetku</t>
  </si>
  <si>
    <t>Odbor infrastruktury města</t>
  </si>
  <si>
    <t>Odbor informatiky</t>
  </si>
  <si>
    <t>Sekret.rad.pro obl. život.prostředí</t>
  </si>
  <si>
    <t>Mezisoučet odbory</t>
  </si>
  <si>
    <r>
      <t xml:space="preserve">   </t>
    </r>
    <r>
      <rPr>
        <b/>
        <sz val="10"/>
        <rFont val="Times New Roman CE"/>
        <family val="1"/>
      </rPr>
      <t>Plnění počtu zaměstnanců a prostředků na platy</t>
    </r>
  </si>
  <si>
    <t>PŘÍSPĚVKOVÉ ORGANIZACE</t>
  </si>
  <si>
    <t>Botanická zahrada hl.m. Prahy</t>
  </si>
  <si>
    <t>Zoologická zahrada hl.m. Prahy</t>
  </si>
  <si>
    <t>Lesy hl.m. Prahy</t>
  </si>
  <si>
    <t>xx)</t>
  </si>
  <si>
    <t xml:space="preserve">   Název akce</t>
  </si>
  <si>
    <t>OSTATNÍ - GRANTY</t>
  </si>
  <si>
    <t>Mezisoučet ostatní</t>
  </si>
  <si>
    <t>BĚŽNÉ VÝDAJE</t>
  </si>
  <si>
    <t>vlastní hospodaření hl.m. Prahy</t>
  </si>
  <si>
    <t>xx) usměrňování podle zákona č. 1/92 Sb.</t>
  </si>
  <si>
    <t>Institut městské informatiky Praha</t>
  </si>
  <si>
    <t>Kapitola 03 - Doprava</t>
  </si>
  <si>
    <t xml:space="preserve">        v tis. Kč</t>
  </si>
  <si>
    <t>ORGANIZACE - ODBOR</t>
  </si>
  <si>
    <t xml:space="preserve"> Běžné výdaje </t>
  </si>
  <si>
    <t xml:space="preserve">            Plnění počtu zaměstnanců a prostředků na platy</t>
  </si>
  <si>
    <t>Skutečnost</t>
  </si>
  <si>
    <t>Limit</t>
  </si>
  <si>
    <t>%</t>
  </si>
  <si>
    <t>Počet zaměstnanců</t>
  </si>
  <si>
    <t>Rozpočtové</t>
  </si>
  <si>
    <t>k</t>
  </si>
  <si>
    <t>plnění</t>
  </si>
  <si>
    <t>překročení  +</t>
  </si>
  <si>
    <t>neplnění  -</t>
  </si>
  <si>
    <t>Technická správa komunikací</t>
  </si>
  <si>
    <t>Odbor dopravy</t>
  </si>
  <si>
    <t>Odbor rozvoje dopravy</t>
  </si>
  <si>
    <t>PID</t>
  </si>
  <si>
    <t>Fin. vypořádání za r. 2004</t>
  </si>
  <si>
    <t>Mezisoučet</t>
  </si>
  <si>
    <t>Příspěvkové</t>
  </si>
  <si>
    <t>xx/</t>
  </si>
  <si>
    <t>Ústav dopravního inženýrství</t>
  </si>
  <si>
    <t>ÚDI - neinvestiční půjčka JPD 2</t>
  </si>
  <si>
    <t>ROPID</t>
  </si>
  <si>
    <t>Neinvestiční dotace</t>
  </si>
  <si>
    <t>Ostatní</t>
  </si>
  <si>
    <t>Dopravní podnik hl.m.Prahy a.s.</t>
  </si>
  <si>
    <t>xx</t>
  </si>
  <si>
    <t>vlastní hospodaření hl. m. Prahy</t>
  </si>
  <si>
    <t>xx/ odměňování podle zákona č. 1/1992 Sb.</t>
  </si>
  <si>
    <t>Kapitola 04- Školství , mládež a samospráva</t>
  </si>
  <si>
    <t>Plnění počtu zam,ěstnanců a prostředků na platy</t>
  </si>
  <si>
    <t xml:space="preserve">Limit </t>
  </si>
  <si>
    <t xml:space="preserve">k </t>
  </si>
  <si>
    <t>UR  2005</t>
  </si>
  <si>
    <t>překročení   +</t>
  </si>
  <si>
    <t>neplnění       -</t>
  </si>
  <si>
    <t>Odbor školství - rezerva prostředků MŠMT</t>
  </si>
  <si>
    <t>Odbor školství - spolupořadatelské akce</t>
  </si>
  <si>
    <t>Odbor školství - software, program MÚZO</t>
  </si>
  <si>
    <t>Odbor školství - právní služby</t>
  </si>
  <si>
    <t xml:space="preserve">Odbor školství - Schola Pragensis </t>
  </si>
  <si>
    <t>Odbor školství - konference a spoluúčast</t>
  </si>
  <si>
    <t>Odbor školství - rezerva prostředků HMP</t>
  </si>
  <si>
    <t>Odbor školství - nájemné pro MČ</t>
  </si>
  <si>
    <t>Odbor školství -  poskytnuté dary</t>
  </si>
  <si>
    <t>Odbor školství - drogy a kriminalita</t>
  </si>
  <si>
    <t>Odbor školství - státní informační politika</t>
  </si>
  <si>
    <t>SKU JPD</t>
  </si>
  <si>
    <t>OZF JPD</t>
  </si>
  <si>
    <t>Radní - rezerva</t>
  </si>
  <si>
    <t>ÚDI - BESIP</t>
  </si>
  <si>
    <t>Odbor mládeže, tělovýchovy a</t>
  </si>
  <si>
    <t>uměleckých škol - spolupořadatelství</t>
  </si>
  <si>
    <t>uměl. škol - školské akce</t>
  </si>
  <si>
    <t>Finanční vypořádání za rok 2004  - PO</t>
  </si>
  <si>
    <t>Dotace soukromým školám</t>
  </si>
  <si>
    <t>Dotace pro školy MČ</t>
  </si>
  <si>
    <t>DDM Na Balkáně</t>
  </si>
  <si>
    <t>DDM Na Smetance</t>
  </si>
  <si>
    <t>DDM Přemyšlenská</t>
  </si>
  <si>
    <t>DDM Rohová</t>
  </si>
  <si>
    <t>DDM Šimáčková</t>
  </si>
  <si>
    <t>DDM Štefanikova</t>
  </si>
  <si>
    <t>DDM Šalounova</t>
  </si>
  <si>
    <t>DDM Měšická</t>
  </si>
  <si>
    <t>DDM Herrmmanová</t>
  </si>
  <si>
    <t>Dům UM Pod Strašnickou vinicí</t>
  </si>
  <si>
    <t>Hobby centrum, Bartákova</t>
  </si>
  <si>
    <t>DDM hl.m. Prahy, Karlínské nám.</t>
  </si>
  <si>
    <t>x</t>
  </si>
  <si>
    <t>DDM U Boroviček</t>
  </si>
  <si>
    <t>HŠ hl.m. Prahy, Komenského nám.</t>
  </si>
  <si>
    <t>ZUŠ Bajkalská</t>
  </si>
  <si>
    <t>ZUŠ Biskupská</t>
  </si>
  <si>
    <t>ZUŠ Marie Podvalové - Cukrovarská</t>
  </si>
  <si>
    <t>ZUŠ Dunická</t>
  </si>
  <si>
    <t>ZUŠ Ratibořická</t>
  </si>
  <si>
    <t>ZUŠ Trhanovské nám.</t>
  </si>
  <si>
    <t>ZUŠ Ilji Hurníka - Slezská</t>
  </si>
  <si>
    <t>ZUŠ Klapkova</t>
  </si>
  <si>
    <t>ZUŠ Koněvova</t>
  </si>
  <si>
    <t>ZUŠ Na Popelce</t>
  </si>
  <si>
    <t>ZUŠ U Dělnického cvičiště</t>
  </si>
  <si>
    <t>ZUŠ U Prosecké školy</t>
  </si>
  <si>
    <t>ZUŠ Nad Alejí</t>
  </si>
  <si>
    <t>ZUŠ K Brance</t>
  </si>
  <si>
    <t>ZUŠ Šimáčkova</t>
  </si>
  <si>
    <t>ZUŠ Štefanikova</t>
  </si>
  <si>
    <t>ZUŠ Štítného</t>
  </si>
  <si>
    <t>ZUŠ Taussigova</t>
  </si>
  <si>
    <t>ZUŠ Olešská</t>
  </si>
  <si>
    <t>ZUŠ Voborského - Botevova</t>
  </si>
  <si>
    <t>ZUŠ Charlotty Masarykové - Veleslavínská</t>
  </si>
  <si>
    <t>ZUŠ Křtinská</t>
  </si>
  <si>
    <t>ZUŠ Klementa Slavického - Zderazská</t>
  </si>
  <si>
    <t>ZUŠ U Půjčovny</t>
  </si>
  <si>
    <t>ZUŠ Lounských</t>
  </si>
  <si>
    <t>x) usměrňování podílem mimotarifních složek</t>
  </si>
  <si>
    <t>ŠvP Antonínov</t>
  </si>
  <si>
    <t>ŠvP Vřesník</t>
  </si>
  <si>
    <t>ŠvP DUNCAN - Jánské Lázně</t>
  </si>
  <si>
    <t>ŠvP Jetřichovice</t>
  </si>
  <si>
    <t>ŠvP Střelské Hoštice</t>
  </si>
  <si>
    <t>ŠvP Nový Dvůr - Poustky</t>
  </si>
  <si>
    <t xml:space="preserve">Pražská konzervatoř, Na Rejdišti 1, P-1 </t>
  </si>
  <si>
    <t xml:space="preserve">Taneční konzervatoř, Křižovnická, P-1  </t>
  </si>
  <si>
    <t xml:space="preserve">Konzervatoř  DUNCAN CENTRE, P-4  </t>
  </si>
  <si>
    <t xml:space="preserve">VOŠ a Konzervatoř J.Ježka, P-4 </t>
  </si>
  <si>
    <t xml:space="preserve">OA Dušní 7, P-1  </t>
  </si>
  <si>
    <t xml:space="preserve">ČAO E.Beneše, Resslova 8, P-2  </t>
  </si>
  <si>
    <t xml:space="preserve">ČAO Resslova 5, P-2  </t>
  </si>
  <si>
    <t xml:space="preserve">OA Vinohradská 38, P-2 </t>
  </si>
  <si>
    <t xml:space="preserve">OA Kubelíkova 37, P-3  </t>
  </si>
  <si>
    <t xml:space="preserve">OA Svatoslavova 6, P-4   </t>
  </si>
  <si>
    <t xml:space="preserve">OA Krupkovo nám.4, P-6 </t>
  </si>
  <si>
    <t xml:space="preserve">OA Hovorčovická 1281, P-8  </t>
  </si>
  <si>
    <t xml:space="preserve">OA Heroldovy sady 1, P-10  </t>
  </si>
  <si>
    <t xml:space="preserve">VOŠ a V Š V.Hollara, Hollar.n., P-3 </t>
  </si>
  <si>
    <t xml:space="preserve">VOŠ a SPŠ stavební Dušní 17, Praha 1 </t>
  </si>
  <si>
    <t>VOŠ sa SPŠ dopravní Masná 18, Praha 1</t>
  </si>
  <si>
    <t xml:space="preserve">VOŠ a SPŠ elektro, Na Příkopě 16, P-1 </t>
  </si>
  <si>
    <t xml:space="preserve">VOŠ a SPŠ grafická, Hellichova 22, P-1  </t>
  </si>
  <si>
    <t xml:space="preserve">VOŠ a OA pro SPZ, Podskalská 10, P-2 </t>
  </si>
  <si>
    <t>VOŠ a SPŠ potrav.techn.,Podskalská, P-2</t>
  </si>
  <si>
    <t xml:space="preserve">VOŠUP a SUPŠ, Žižkovo nám.1, P-3 </t>
  </si>
  <si>
    <t>VOŠ informač.služeb, Pacovská 350, P-4</t>
  </si>
  <si>
    <t xml:space="preserve">SZŠ a VZŠ, Alšovo n., P-1  </t>
  </si>
  <si>
    <t>VOŠPg, SPŠPg a gymn.,Evropská 33, P-6</t>
  </si>
  <si>
    <t xml:space="preserve">VOŠ ekon. A OA, Kollárova 5, P-8 </t>
  </si>
  <si>
    <t xml:space="preserve">VOŠ sociál.právní, Jahodová 2800, P-10 </t>
  </si>
  <si>
    <t xml:space="preserve">VOŠ a SPŠ oděvní, Jablonského  3, P-7 </t>
  </si>
  <si>
    <t xml:space="preserve">OA Holešovice Jablonského 3, P-7  </t>
  </si>
  <si>
    <t xml:space="preserve">ISŠ Náhorní 1, P-8  </t>
  </si>
  <si>
    <t xml:space="preserve">SOŠ log.sl. a SOU poštov. Učňovská 100  </t>
  </si>
  <si>
    <t xml:space="preserve">SŠ technická,  Beranových 140, P-9 </t>
  </si>
  <si>
    <t>SŠ COP -tech.hospod.,Poděbradská, P-9</t>
  </si>
  <si>
    <t xml:space="preserve">SPV Seydlerova 2451, Praha 5 </t>
  </si>
  <si>
    <t>*</t>
  </si>
  <si>
    <t xml:space="preserve">Dětský domov, Smržovská 77, P-9  </t>
  </si>
  <si>
    <r>
      <t>Dětský domov, Národ.hrdinů 2, P-9</t>
    </r>
    <r>
      <rPr>
        <sz val="10"/>
        <color indexed="10"/>
        <rFont val="Times New Roman CE"/>
        <family val="1"/>
      </rPr>
      <t xml:space="preserve"> </t>
    </r>
  </si>
  <si>
    <t xml:space="preserve">Školní jídelna, Štefanikova 11, P-5  </t>
  </si>
  <si>
    <t xml:space="preserve">Jjazyková škola hl.m.Prahy, Školská 15, P-1  </t>
  </si>
  <si>
    <t xml:space="preserve">DM Neklanova </t>
  </si>
  <si>
    <t xml:space="preserve">DM Dittrichova </t>
  </si>
  <si>
    <t>DM Studentská</t>
  </si>
  <si>
    <t>DM Pobřežní</t>
  </si>
  <si>
    <t xml:space="preserve">DM Lovosická  </t>
  </si>
  <si>
    <t>Akadem.gymn.Štěpánská</t>
  </si>
  <si>
    <t>Gymnázium Hellichova</t>
  </si>
  <si>
    <t>Gymnázium Jindřišská</t>
  </si>
  <si>
    <t>Gymnázium Josefská</t>
  </si>
  <si>
    <t>Gymnázium Truhlářská</t>
  </si>
  <si>
    <t>Gymnázium Botičská</t>
  </si>
  <si>
    <t>Gymnázium Sladkovského</t>
  </si>
  <si>
    <t>Gymnázium Nad Ohradou</t>
  </si>
  <si>
    <t>Gymnázium Budějovická</t>
  </si>
  <si>
    <t>Gymnázium Na Vítězné pláni</t>
  </si>
  <si>
    <t>Gymnázium Ohradní</t>
  </si>
  <si>
    <t>Gymnázium Písnická</t>
  </si>
  <si>
    <t>Gymnázium Postupická</t>
  </si>
  <si>
    <t>Gymnázium Konstantinova</t>
  </si>
  <si>
    <t>Gymnázium Na Zatlance</t>
  </si>
  <si>
    <t>Gymnázium Nad Kavalírkou</t>
  </si>
  <si>
    <t>Gymnázium Zborovská</t>
  </si>
  <si>
    <t>* odměňování podle zákona č.1/92 Sb.</t>
  </si>
  <si>
    <t>Gymnázium Loučanská</t>
  </si>
  <si>
    <t>Gymnázium Mezi školami</t>
  </si>
  <si>
    <t>Gymnázium Arabská</t>
  </si>
  <si>
    <t>Gymnázium Nad Alejí</t>
  </si>
  <si>
    <t>Gymnázium Parléřova</t>
  </si>
  <si>
    <t>Gymnázium a sport.gymn. Nad Štolou</t>
  </si>
  <si>
    <t>Karlínské gymnázium Pernerova</t>
  </si>
  <si>
    <t>Gymnázium U Libeňského zámku</t>
  </si>
  <si>
    <t>Gymnázium Ústavní</t>
  </si>
  <si>
    <t>Gymnázium Českolipská</t>
  </si>
  <si>
    <t>Gymnázium Chodovická</t>
  </si>
  <si>
    <t>Gymnázium Litoměřická</t>
  </si>
  <si>
    <t>Gymnázium nám.25.března</t>
  </si>
  <si>
    <t>Gymnázium Špitálská</t>
  </si>
  <si>
    <t>Gymnázium a sport.gymn. Přípotoční</t>
  </si>
  <si>
    <t>Gymnázium Omská</t>
  </si>
  <si>
    <t>Gymnázium Voděradská</t>
  </si>
  <si>
    <t>PPP Jeruzalemská</t>
  </si>
  <si>
    <t>PPP pro Prahu 2, Železná</t>
  </si>
  <si>
    <t>PPP Lucemburská</t>
  </si>
  <si>
    <t>PPP pro Prahu 4, Hostivítova</t>
  </si>
  <si>
    <t>PPP Barunčina</t>
  </si>
  <si>
    <t>PPP Vejvanovského</t>
  </si>
  <si>
    <t>PPP Kuncova</t>
  </si>
  <si>
    <t>PPP Vokovická</t>
  </si>
  <si>
    <t>PPP U Smaltovny</t>
  </si>
  <si>
    <t>PPP Šiškova</t>
  </si>
  <si>
    <t>PPP U Nové školy</t>
  </si>
  <si>
    <t>PPP Jabloňová</t>
  </si>
  <si>
    <t>Jedličkův ústav a šk. P-2, V pevnosti</t>
  </si>
  <si>
    <t>Gymnázium,OA,OŠ P-5, Radlická</t>
  </si>
  <si>
    <t>Pom.šk. P-3, U Zásobní zahrady</t>
  </si>
  <si>
    <t>Mat.šk. Romská P-4, Na Lánech</t>
  </si>
  <si>
    <t xml:space="preserve">Spec.mat.šk. P-4, Na Lysinách </t>
  </si>
  <si>
    <t>Spec.mat.šk. P-4, Sevřená</t>
  </si>
  <si>
    <t>Spec.mat.šk. P-5, Deylova</t>
  </si>
  <si>
    <t>Pom.šk. P-6, Roosveltova</t>
  </si>
  <si>
    <t>Spec.mat.šk. P-8, Štíbrova</t>
  </si>
  <si>
    <t>Spec.mat.šk. P-8, Drahaňská</t>
  </si>
  <si>
    <t>Spec. šk. P-9, Litvínovská</t>
  </si>
  <si>
    <t>Spec. Šk. Herforta P-1,Josefská</t>
  </si>
  <si>
    <t>Spec. šk. sluch.p. P-2, Ječná</t>
  </si>
  <si>
    <t>Spec. šk. zrak.p. P-2,nám.Míru</t>
  </si>
  <si>
    <t>Spec. šk. VFN P2, Ke Karlovu</t>
  </si>
  <si>
    <t>Svob. šk. J.A.Kom.P-4, Křejpského</t>
  </si>
  <si>
    <t>Spec. šk. P-4, Boleslavova</t>
  </si>
  <si>
    <t>Spec. šk. A.Klara P-4, Vídeňská</t>
  </si>
  <si>
    <t>Spec. šk. FTN P-4,Vídeňská</t>
  </si>
  <si>
    <t>Spec. šk. FN Motol,P-5,V Úvalu</t>
  </si>
  <si>
    <t>Spec. šk. sluch.p.P-5,Výmolova</t>
  </si>
  <si>
    <t>Spec. šk. P-5, Na Zlíchově</t>
  </si>
  <si>
    <t>Spec. šk. P-6, U Boroviček</t>
  </si>
  <si>
    <t>Spec. šk. P-8, Libčická</t>
  </si>
  <si>
    <t>Spec. šk. P-8, Za Invalidovnou</t>
  </si>
  <si>
    <t>Spec. šk. FN Bulovka P-8,Budínova</t>
  </si>
  <si>
    <t>Spec. šk.Psych.léč,P-8,Ústavní</t>
  </si>
  <si>
    <t>Spec. šk. P-10, Chotouňská</t>
  </si>
  <si>
    <t>Spec. šk. P-10, Moskevská</t>
  </si>
  <si>
    <t>Spec. šk.P- 10, Starostrašnická</t>
  </si>
  <si>
    <t>Zvl. šk. P-2, Vinohradská</t>
  </si>
  <si>
    <t>Zvl. šk. P-3, Slezská</t>
  </si>
  <si>
    <t>Zvl. šk. P-4, Ružinovská</t>
  </si>
  <si>
    <t>Spec. šk. P-4, Kupeckého</t>
  </si>
  <si>
    <t>Spec. šk. P-5, Pod radnicí</t>
  </si>
  <si>
    <t>Zvl. šk.  P-5, nám.Osvoboditelů</t>
  </si>
  <si>
    <t>Zvl. šk. P-5, Žabovřeská</t>
  </si>
  <si>
    <t>Zvl. šk. P-5, Trávníčkova</t>
  </si>
  <si>
    <t>Zvl. šk. P-6, Vokovická</t>
  </si>
  <si>
    <t>Zvl. šk. T.G.M. P-7, Ortenovo nám.</t>
  </si>
  <si>
    <t>Spec. šk. P-9, Mochovská</t>
  </si>
  <si>
    <t>Zvl. šk. P-9, Bártlova</t>
  </si>
  <si>
    <t>Zvl. šk. P-10, Vachkova</t>
  </si>
  <si>
    <t>Zvl. šk. P- 10, Práčská</t>
  </si>
  <si>
    <t>Spec. Šk. P-10, V Olšinách</t>
  </si>
  <si>
    <t>SPŠ sděl.tech., Panská, Praha 1</t>
  </si>
  <si>
    <t>VOŠ a SUŠ um.řem., U Půjčovny, Praha 1</t>
  </si>
  <si>
    <t>SPŠ tech.masa, Navrátilova, Praha 1</t>
  </si>
  <si>
    <t>MSŠ chem.,Křemencova, Praha 1</t>
  </si>
  <si>
    <t>SZŠ a VZŠ, Alšovo nábř., Praha 1</t>
  </si>
  <si>
    <t>SPŠ stroj., Betlémská, Praha 1</t>
  </si>
  <si>
    <t>SPŠ elektrotech., Ječná, Praha 2</t>
  </si>
  <si>
    <t>SOŠ waldorfská, Křejpského, Praha 4</t>
  </si>
  <si>
    <t>0,0</t>
  </si>
  <si>
    <t>0,00</t>
  </si>
  <si>
    <t>SOŠ U Vinohradského hřbitova, Praha 3</t>
  </si>
  <si>
    <t>SPŠ stav., J.Gočára, Praha 4</t>
  </si>
  <si>
    <t>SZŠ a VZŠ, 5.května, Praha 4</t>
  </si>
  <si>
    <t>Smíchovská SPŠ, Preslova, Praha 5</t>
  </si>
  <si>
    <t>STŠ hl.m.Prahy, Radlická, Praha 5</t>
  </si>
  <si>
    <t>SPŠ zeměměř., Pod Táborem, Praha 9</t>
  </si>
  <si>
    <t>SPŠ stroj., Novoborská, Praha 9</t>
  </si>
  <si>
    <t>SPŠ elektro., V Úžlabině, Praha 10</t>
  </si>
  <si>
    <t>SPŠ Na Třebešíně, Praha 10</t>
  </si>
  <si>
    <t>SHŠ Vršovická, Praha 10</t>
  </si>
  <si>
    <t>SZŠ Ruská, Praha 10</t>
  </si>
  <si>
    <t>SOU obch., Belgická, Praha 2</t>
  </si>
  <si>
    <t>OU a PŠ, Vratislavova, Praha 2</t>
  </si>
  <si>
    <t>SOU Ohradní, Praha 4</t>
  </si>
  <si>
    <t>SOU, OU a U, Zelený pruh, Praha 4</t>
  </si>
  <si>
    <t>SOU potr., Libušská, Praha 4</t>
  </si>
  <si>
    <t>SOU náb.a tech., Nový Zlíchov, Praha 5</t>
  </si>
  <si>
    <t>SOŠ a SOU, Drtinova, Praha 5</t>
  </si>
  <si>
    <t>SOU zem., U Závodiště,  Praha 5</t>
  </si>
  <si>
    <t>SOU zem.,a OU, Pod Klapicí, Praha 5</t>
  </si>
  <si>
    <t>SOU dopravní, K Letišti, Praha 6</t>
  </si>
  <si>
    <t>OU a PŠ, Chabařovická, Praha 8</t>
  </si>
  <si>
    <t>SOU kadeř.Karlín.nám. Praha 8</t>
  </si>
  <si>
    <t>SOŠ, SOU,OU a U, Učňovská, Praha 9</t>
  </si>
  <si>
    <t>SOU eltech., Novovysočanská, Praha 9</t>
  </si>
  <si>
    <t>SOU služeb, Novovysočanská, Praha 9</t>
  </si>
  <si>
    <t>SOU energ., Poděbradská, Praha 9</t>
  </si>
  <si>
    <t>SOU ob.a sl.už., Za Černým mostem, P 9</t>
  </si>
  <si>
    <t>SOŠ adm.EU a SOU tech., Lipí, Praha 9</t>
  </si>
  <si>
    <t>SOU a U zem., Ke Stadionu, Praha 9</t>
  </si>
  <si>
    <t>SOU telekom., Jesenická, Praha 10</t>
  </si>
  <si>
    <t>SOU U Krbu, Praha 10</t>
  </si>
  <si>
    <t>SOU tech., Průhonická, Praha 10</t>
  </si>
  <si>
    <t>SOU tech., Dubečská, Praha 10</t>
  </si>
  <si>
    <t>SOŠ a SOU Weilova, Praha 10</t>
  </si>
  <si>
    <t>Ostatní - granty</t>
  </si>
  <si>
    <t>Děti a mládež</t>
  </si>
  <si>
    <t xml:space="preserve">využití volného času dětí a mládeže </t>
  </si>
  <si>
    <t>Odbor školství - granty</t>
  </si>
  <si>
    <t>program podpory vzdělávání</t>
  </si>
  <si>
    <t>BĚŽNÉ   VÝDAJE    CELKEM</t>
  </si>
  <si>
    <t>vlastního hospodaření hl.m. Prahy</t>
  </si>
  <si>
    <t>BĚŽNÉ   VÝDAJE - MČ</t>
  </si>
  <si>
    <t>BĚŽNÉ   VÝDAJE   CELKEM</t>
  </si>
  <si>
    <t>Kapitola  05  -  Zdravotnictví  a  sociální  oblast</t>
  </si>
  <si>
    <t>Odbor</t>
  </si>
  <si>
    <t xml:space="preserve">prostředků </t>
  </si>
  <si>
    <t xml:space="preserve"> neplnění    -</t>
  </si>
  <si>
    <t>SOC - sociální oblast</t>
  </si>
  <si>
    <t>SOC - zdravotní oblast</t>
  </si>
  <si>
    <t>z toho: granty soc.</t>
  </si>
  <si>
    <t xml:space="preserve">           granty zdrav.</t>
  </si>
  <si>
    <t xml:space="preserve">           ostatní</t>
  </si>
  <si>
    <t xml:space="preserve">           finanční dary</t>
  </si>
  <si>
    <t>Kap.0544-Granty- národnost.menšiny</t>
  </si>
  <si>
    <t xml:space="preserve">                 - Podpora rom.komunitám</t>
  </si>
  <si>
    <t>Odbor zahr. vztahů - JPD3</t>
  </si>
  <si>
    <t>Rezerva kapitoly</t>
  </si>
  <si>
    <t>Jedličkův ústav</t>
  </si>
  <si>
    <t>DD Bořanovice</t>
  </si>
  <si>
    <t>DD Praha 4</t>
  </si>
  <si>
    <t>DD Chodov</t>
  </si>
  <si>
    <t>DD Háje</t>
  </si>
  <si>
    <t>DD Praha 6</t>
  </si>
  <si>
    <t>DD Ďáblice</t>
  </si>
  <si>
    <t>DD Bohnice</t>
  </si>
  <si>
    <t>DD Kobylisy</t>
  </si>
  <si>
    <t>DD Malešice</t>
  </si>
  <si>
    <t>DD Zahradní Město</t>
  </si>
  <si>
    <t>DD Heřmanův Městec</t>
  </si>
  <si>
    <t>DD Pyšely</t>
  </si>
  <si>
    <t>DD Dobřichovice</t>
  </si>
  <si>
    <t>ÚSP Krásná Lípa</t>
  </si>
  <si>
    <t>ÚSP Terezín</t>
  </si>
  <si>
    <t>ÚSP Svojšice</t>
  </si>
  <si>
    <t>ÚSP Palata</t>
  </si>
  <si>
    <t>ÚSP Kytlice</t>
  </si>
  <si>
    <t>ÚSP Horní Maxov</t>
  </si>
  <si>
    <t>ÚSP Lochovice</t>
  </si>
  <si>
    <t>ÚSP Horní Poustevna</t>
  </si>
  <si>
    <t>ÚSP Zvíkovec</t>
  </si>
  <si>
    <t>ÚSP Rudné</t>
  </si>
  <si>
    <t>ÚSP Leontýn</t>
  </si>
  <si>
    <t>ÚSP Praha 1</t>
  </si>
  <si>
    <t>ÚSP Praha 4</t>
  </si>
  <si>
    <t>ÚSP Ratměřice</t>
  </si>
  <si>
    <t>DC Paprsek</t>
  </si>
  <si>
    <t>Městské centrum soc.služeb a prev.</t>
  </si>
  <si>
    <t>Dětský domov Ch.Masarykové</t>
  </si>
  <si>
    <t>Zdrav.záchranná služba hl.m.Prahy</t>
  </si>
  <si>
    <t>x)</t>
  </si>
  <si>
    <t>Městská nemocnice násled.péče</t>
  </si>
  <si>
    <t>Studentský zdrav.ústav</t>
  </si>
  <si>
    <t>Centrum léčebné rehabilitace</t>
  </si>
  <si>
    <t>BEŽNÉ  VÝDAJE</t>
  </si>
  <si>
    <t>BĚŽNÉ  VÝDAJE - MČ</t>
  </si>
  <si>
    <t>BĚŽNÉ  VÝDAJE  CELKEM</t>
  </si>
  <si>
    <t>Kapitola:  06 - Kultura, sport a cestovní ruch</t>
  </si>
  <si>
    <t>ORGANIZACE-ODBOR</t>
  </si>
  <si>
    <t>Skuteč. k</t>
  </si>
  <si>
    <t>skuteč.</t>
  </si>
  <si>
    <t>limit prostřed.</t>
  </si>
  <si>
    <t>neplnění    -</t>
  </si>
  <si>
    <t>Odbor památkové péče</t>
  </si>
  <si>
    <t xml:space="preserve">Odbor kultury </t>
  </si>
  <si>
    <t>Odbor kultury,pam.péče a cest.ruchu</t>
  </si>
  <si>
    <t>z toho: oblast kultury</t>
  </si>
  <si>
    <t xml:space="preserve">             oblast památkové péče</t>
  </si>
  <si>
    <t>Odbor zahr.vztahů a fondů EU</t>
  </si>
  <si>
    <t>Rezerva</t>
  </si>
  <si>
    <t>Účelové dotace MLK</t>
  </si>
  <si>
    <t>MČ - údržba soch a plastik</t>
  </si>
  <si>
    <t>Studio Y</t>
  </si>
  <si>
    <t>Divadlo Archa Praha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</si>
  <si>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</si>
  <si>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</si>
  <si>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</si>
  <si>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</si>
  <si>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</si>
  <si>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</si>
  <si>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</si>
  <si>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 na Smíchově</t>
  </si>
  <si>
    <t>Divadlo Minor</t>
  </si>
  <si>
    <t>Symfonický orchestr FOK</t>
  </si>
  <si>
    <t>Obecní dům</t>
  </si>
  <si>
    <t>Hvězdárna a Planetárium</t>
  </si>
  <si>
    <t>Galerie hl.m. Prahy</t>
  </si>
  <si>
    <t>Muzeum hl.m. Prahy</t>
  </si>
  <si>
    <t>Národ.kult.památ. Vyšehrad</t>
  </si>
  <si>
    <t>Pražská informační služba</t>
  </si>
  <si>
    <t>Městská knihovna</t>
  </si>
  <si>
    <t xml:space="preserve">      </t>
  </si>
  <si>
    <t>Sekr.radního pro oblast kultury,…</t>
  </si>
  <si>
    <t>z toho: granty v oblasti kultury</t>
  </si>
  <si>
    <t xml:space="preserve">            granty v oblasti památ.péče</t>
  </si>
  <si>
    <t>Odbor uměl.škol, mládeže a tělových.</t>
  </si>
  <si>
    <t>Finanční vypořádání r. 2003</t>
  </si>
  <si>
    <t>x) usměrňování podle zákona č. 1/92 Sb.</t>
  </si>
  <si>
    <t>Kapitola: 07- Bezpečnost</t>
  </si>
  <si>
    <t>Odbory, organizační složky</t>
  </si>
  <si>
    <t>2005/04</t>
  </si>
  <si>
    <t xml:space="preserve">Městská policie   </t>
  </si>
  <si>
    <t>Fond zaměstnavatele MP</t>
  </si>
  <si>
    <t>Odbor krizového řízení</t>
  </si>
  <si>
    <t>z toho:granty-kriminalita</t>
  </si>
  <si>
    <t xml:space="preserve">Odbor školství - kriminalita </t>
  </si>
  <si>
    <t>Mezisoučet  RO</t>
  </si>
  <si>
    <t>Správa služeb MP</t>
  </si>
  <si>
    <t>SEZAM</t>
  </si>
  <si>
    <t>Ostatní - podniky HMP</t>
  </si>
  <si>
    <t>Dopravní podnik</t>
  </si>
  <si>
    <t>BĚŽNÉ VÝDAJE -</t>
  </si>
  <si>
    <t>Kapitola : 08 - Hospodářství</t>
  </si>
  <si>
    <t>Odbory</t>
  </si>
  <si>
    <t>Skuteč. k 31.12.2005</t>
  </si>
  <si>
    <t>%plnění UR 2005</t>
  </si>
  <si>
    <t>Skuteč.k  31.12.2004</t>
  </si>
  <si>
    <t>Index  2005/04</t>
  </si>
  <si>
    <t>Limit prostř. na platy</t>
  </si>
  <si>
    <t>Skuteč. k  31.12.2005</t>
  </si>
  <si>
    <t>Počet zaměst. překročení +     neplnění -</t>
  </si>
  <si>
    <t>OOA- údržba a provoz veř.osvětlení</t>
  </si>
  <si>
    <t>OOA</t>
  </si>
  <si>
    <t>Odbor sociální péče a zdravot.</t>
  </si>
  <si>
    <t>Odbor finanční správy</t>
  </si>
  <si>
    <t>Odbor účetnictví</t>
  </si>
  <si>
    <t>Obor městského investora</t>
  </si>
  <si>
    <t>Sek. radního pro obl. hosp. polit.</t>
  </si>
  <si>
    <t>Odbor bytový</t>
  </si>
  <si>
    <t>Správa pražských hřbitovů</t>
  </si>
  <si>
    <t>Pohřební ústav</t>
  </si>
  <si>
    <t>Finanční vypořádání r.2004</t>
  </si>
  <si>
    <t>BĚŽNÉ  VÝDAJE                                               vlastní hospodaření hl.m.Prahy</t>
  </si>
  <si>
    <t xml:space="preserve">BĚŽNÉ  VÝDAJE   -  MČ                                 </t>
  </si>
  <si>
    <t>BĚŽNÉ VÝDAJE                           CELKEM</t>
  </si>
  <si>
    <t>x) odměňování podle zák.č.1/92 Sb.,</t>
  </si>
  <si>
    <t>Kapitola: 09- Vnitřní správa</t>
  </si>
  <si>
    <t>Odbor hospodářské správy</t>
  </si>
  <si>
    <t>Odbor zahraničních vztahů</t>
  </si>
  <si>
    <t>Odbor zahr.vztahů a fondů EU od 1.4.</t>
  </si>
  <si>
    <t>Odbor public relations</t>
  </si>
  <si>
    <t>Odbor "Kancelář primátora"</t>
  </si>
  <si>
    <t>Odbor Kancelář ředitele MHMP-PER</t>
  </si>
  <si>
    <t>Fond zaměstnavatele MHMP</t>
  </si>
  <si>
    <t>Kancelář ředitele MHMP-odd.vol.org.</t>
  </si>
  <si>
    <t>Účelová rezerva</t>
  </si>
  <si>
    <t xml:space="preserve">Mezisoučet  </t>
  </si>
  <si>
    <t>Institut městské informatiky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</si>
</sst>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0##"/>
    <numFmt numFmtId="167" formatCode="d/m/yy"/>
  </numFmts>
  <fonts count="2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b/>
      <sz val="10"/>
      <name val="Times New Roman CE"/>
      <family val="1"/>
    </font>
    <font>
      <sz val="9"/>
      <name val="Arial CE"/>
      <family val="2"/>
    </font>
    <font>
      <b/>
      <sz val="9"/>
      <name val="Arial CE"/>
      <family val="2"/>
    </font>
    <font>
      <b/>
      <sz val="9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10"/>
      <color indexed="10"/>
      <name val="Times New Roman CE"/>
      <family val="1"/>
    </font>
    <font>
      <b/>
      <sz val="8"/>
      <color indexed="14"/>
      <name val="Times New Roman CE"/>
      <family val="1"/>
    </font>
    <font>
      <sz val="10"/>
      <color indexed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sz val="10"/>
      <name val="Times New Roman"/>
      <family val="1"/>
    </font>
    <font>
      <sz val="10"/>
      <color indexed="4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0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medium"/>
    </border>
    <border>
      <left style="thick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ck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3" fontId="4" fillId="0" borderId="17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3" fontId="4" fillId="0" borderId="20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3" fontId="6" fillId="0" borderId="23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right"/>
    </xf>
    <xf numFmtId="0" fontId="2" fillId="0" borderId="25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5" xfId="0" applyFont="1" applyBorder="1" applyAlignment="1">
      <alignment horizontal="left"/>
    </xf>
    <xf numFmtId="165" fontId="4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5" fontId="4" fillId="0" borderId="9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4" fontId="0" fillId="0" borderId="29" xfId="0" applyNumberFormat="1" applyBorder="1" applyAlignment="1">
      <alignment horizontal="right"/>
    </xf>
    <xf numFmtId="0" fontId="7" fillId="0" borderId="29" xfId="0" applyFon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0" fontId="5" fillId="0" borderId="36" xfId="0" applyFont="1" applyBorder="1" applyAlignment="1">
      <alignment horizontal="left"/>
    </xf>
    <xf numFmtId="164" fontId="6" fillId="0" borderId="37" xfId="0" applyNumberFormat="1" applyFont="1" applyBorder="1" applyAlignment="1">
      <alignment horizontal="right"/>
    </xf>
    <xf numFmtId="164" fontId="9" fillId="0" borderId="37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7" fillId="0" borderId="36" xfId="0" applyFont="1" applyBorder="1" applyAlignment="1">
      <alignment horizontal="left"/>
    </xf>
    <xf numFmtId="0" fontId="0" fillId="0" borderId="8" xfId="0" applyBorder="1" applyAlignment="1">
      <alignment horizontal="left"/>
    </xf>
    <xf numFmtId="2" fontId="6" fillId="0" borderId="9" xfId="0" applyNumberFormat="1" applyFont="1" applyBorder="1" applyAlignment="1">
      <alignment horizontal="right"/>
    </xf>
    <xf numFmtId="0" fontId="8" fillId="0" borderId="38" xfId="0" applyFont="1" applyBorder="1" applyAlignment="1">
      <alignment horizontal="left"/>
    </xf>
    <xf numFmtId="164" fontId="6" fillId="0" borderId="39" xfId="0" applyNumberFormat="1" applyFont="1" applyBorder="1" applyAlignment="1">
      <alignment horizontal="right"/>
    </xf>
    <xf numFmtId="164" fontId="9" fillId="0" borderId="39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0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4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4" fillId="0" borderId="34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/>
    </xf>
    <xf numFmtId="164" fontId="11" fillId="0" borderId="44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4" fontId="11" fillId="0" borderId="46" xfId="0" applyNumberFormat="1" applyFont="1" applyBorder="1" applyAlignment="1">
      <alignment/>
    </xf>
    <xf numFmtId="164" fontId="11" fillId="0" borderId="47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50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164" fontId="11" fillId="0" borderId="42" xfId="0" applyNumberFormat="1" applyFont="1" applyBorder="1" applyAlignment="1">
      <alignment/>
    </xf>
    <xf numFmtId="0" fontId="6" fillId="0" borderId="22" xfId="0" applyFont="1" applyBorder="1" applyAlignment="1">
      <alignment/>
    </xf>
    <xf numFmtId="164" fontId="12" fillId="0" borderId="27" xfId="0" applyNumberFormat="1" applyFont="1" applyBorder="1" applyAlignment="1">
      <alignment/>
    </xf>
    <xf numFmtId="164" fontId="12" fillId="0" borderId="52" xfId="0" applyNumberFormat="1" applyFont="1" applyBorder="1" applyAlignment="1">
      <alignment/>
    </xf>
    <xf numFmtId="4" fontId="12" fillId="0" borderId="52" xfId="0" applyNumberFormat="1" applyFont="1" applyBorder="1" applyAlignment="1">
      <alignment/>
    </xf>
    <xf numFmtId="4" fontId="12" fillId="0" borderId="53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33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12" xfId="0" applyFont="1" applyBorder="1" applyAlignment="1">
      <alignment/>
    </xf>
    <xf numFmtId="164" fontId="11" fillId="0" borderId="56" xfId="0" applyNumberFormat="1" applyFont="1" applyBorder="1" applyAlignment="1">
      <alignment/>
    </xf>
    <xf numFmtId="164" fontId="11" fillId="0" borderId="57" xfId="0" applyNumberFormat="1" applyFont="1" applyBorder="1" applyAlignment="1">
      <alignment/>
    </xf>
    <xf numFmtId="2" fontId="11" fillId="0" borderId="46" xfId="0" applyNumberFormat="1" applyFont="1" applyBorder="1" applyAlignment="1">
      <alignment/>
    </xf>
    <xf numFmtId="164" fontId="11" fillId="0" borderId="58" xfId="0" applyNumberFormat="1" applyFont="1" applyBorder="1" applyAlignment="1">
      <alignment/>
    </xf>
    <xf numFmtId="164" fontId="11" fillId="0" borderId="59" xfId="0" applyNumberFormat="1" applyFont="1" applyBorder="1" applyAlignment="1">
      <alignment/>
    </xf>
    <xf numFmtId="164" fontId="11" fillId="0" borderId="46" xfId="0" applyNumberFormat="1" applyFont="1" applyBorder="1" applyAlignment="1">
      <alignment/>
    </xf>
    <xf numFmtId="2" fontId="11" fillId="0" borderId="51" xfId="0" applyNumberFormat="1" applyFont="1" applyBorder="1" applyAlignment="1">
      <alignment/>
    </xf>
    <xf numFmtId="164" fontId="11" fillId="0" borderId="45" xfId="0" applyNumberFormat="1" applyFont="1" applyBorder="1" applyAlignment="1">
      <alignment horizontal="right"/>
    </xf>
    <xf numFmtId="164" fontId="11" fillId="0" borderId="51" xfId="0" applyNumberFormat="1" applyFont="1" applyBorder="1" applyAlignment="1">
      <alignment horizontal="right"/>
    </xf>
    <xf numFmtId="164" fontId="11" fillId="0" borderId="49" xfId="0" applyNumberFormat="1" applyFont="1" applyBorder="1" applyAlignment="1">
      <alignment horizontal="right"/>
    </xf>
    <xf numFmtId="164" fontId="12" fillId="0" borderId="26" xfId="0" applyNumberFormat="1" applyFont="1" applyBorder="1" applyAlignment="1">
      <alignment/>
    </xf>
    <xf numFmtId="2" fontId="12" fillId="0" borderId="53" xfId="0" applyNumberFormat="1" applyFont="1" applyBorder="1" applyAlignment="1">
      <alignment/>
    </xf>
    <xf numFmtId="164" fontId="12" fillId="0" borderId="5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Border="1" applyAlignment="1">
      <alignment/>
    </xf>
    <xf numFmtId="4" fontId="11" fillId="0" borderId="57" xfId="0" applyNumberFormat="1" applyFont="1" applyBorder="1" applyAlignment="1">
      <alignment/>
    </xf>
    <xf numFmtId="164" fontId="11" fillId="0" borderId="64" xfId="0" applyNumberFormat="1" applyFont="1" applyBorder="1" applyAlignment="1">
      <alignment/>
    </xf>
    <xf numFmtId="164" fontId="11" fillId="0" borderId="65" xfId="0" applyNumberFormat="1" applyFont="1" applyBorder="1" applyAlignment="1">
      <alignment/>
    </xf>
    <xf numFmtId="164" fontId="4" fillId="0" borderId="65" xfId="0" applyNumberFormat="1" applyFont="1" applyBorder="1" applyAlignment="1">
      <alignment/>
    </xf>
    <xf numFmtId="164" fontId="4" fillId="0" borderId="58" xfId="0" applyNumberFormat="1" applyFont="1" applyBorder="1" applyAlignment="1">
      <alignment/>
    </xf>
    <xf numFmtId="0" fontId="4" fillId="0" borderId="36" xfId="0" applyFont="1" applyBorder="1" applyAlignment="1">
      <alignment/>
    </xf>
    <xf numFmtId="164" fontId="11" fillId="0" borderId="66" xfId="0" applyNumberFormat="1" applyFont="1" applyBorder="1" applyAlignment="1">
      <alignment/>
    </xf>
    <xf numFmtId="164" fontId="11" fillId="0" borderId="53" xfId="0" applyNumberFormat="1" applyFont="1" applyBorder="1" applyAlignment="1">
      <alignment/>
    </xf>
    <xf numFmtId="4" fontId="11" fillId="0" borderId="53" xfId="0" applyNumberFormat="1" applyFont="1" applyBorder="1" applyAlignment="1">
      <alignment/>
    </xf>
    <xf numFmtId="164" fontId="11" fillId="0" borderId="67" xfId="0" applyNumberFormat="1" applyFont="1" applyBorder="1" applyAlignment="1">
      <alignment/>
    </xf>
    <xf numFmtId="164" fontId="11" fillId="0" borderId="25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68" xfId="0" applyNumberFormat="1" applyFont="1" applyBorder="1" applyAlignment="1">
      <alignment/>
    </xf>
    <xf numFmtId="0" fontId="6" fillId="0" borderId="38" xfId="0" applyFont="1" applyBorder="1" applyAlignment="1">
      <alignment/>
    </xf>
    <xf numFmtId="164" fontId="12" fillId="0" borderId="69" xfId="0" applyNumberFormat="1" applyFont="1" applyBorder="1" applyAlignment="1">
      <alignment/>
    </xf>
    <xf numFmtId="164" fontId="12" fillId="0" borderId="70" xfId="0" applyNumberFormat="1" applyFont="1" applyBorder="1" applyAlignment="1">
      <alignment/>
    </xf>
    <xf numFmtId="4" fontId="12" fillId="0" borderId="70" xfId="0" applyNumberFormat="1" applyFont="1" applyBorder="1" applyAlignment="1">
      <alignment/>
    </xf>
    <xf numFmtId="164" fontId="12" fillId="0" borderId="71" xfId="0" applyNumberFormat="1" applyFont="1" applyBorder="1" applyAlignment="1">
      <alignment/>
    </xf>
    <xf numFmtId="164" fontId="12" fillId="0" borderId="72" xfId="0" applyNumberFormat="1" applyFont="1" applyBorder="1" applyAlignment="1">
      <alignment/>
    </xf>
    <xf numFmtId="164" fontId="6" fillId="0" borderId="72" xfId="0" applyNumberFormat="1" applyFont="1" applyBorder="1" applyAlignment="1">
      <alignment/>
    </xf>
    <xf numFmtId="164" fontId="4" fillId="0" borderId="7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43" xfId="0" applyFont="1" applyBorder="1" applyAlignment="1">
      <alignment/>
    </xf>
    <xf numFmtId="164" fontId="11" fillId="0" borderId="0" xfId="0" applyNumberFormat="1" applyFont="1" applyAlignment="1">
      <alignment/>
    </xf>
    <xf numFmtId="164" fontId="11" fillId="0" borderId="83" xfId="0" applyNumberFormat="1" applyFont="1" applyBorder="1" applyAlignment="1">
      <alignment/>
    </xf>
    <xf numFmtId="4" fontId="11" fillId="0" borderId="83" xfId="0" applyNumberFormat="1" applyFont="1" applyBorder="1" applyAlignment="1">
      <alignment/>
    </xf>
    <xf numFmtId="0" fontId="4" fillId="0" borderId="84" xfId="0" applyFont="1" applyBorder="1" applyAlignment="1">
      <alignment/>
    </xf>
    <xf numFmtId="164" fontId="11" fillId="0" borderId="85" xfId="0" applyNumberFormat="1" applyFont="1" applyBorder="1" applyAlignment="1">
      <alignment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19" xfId="0" applyFont="1" applyBorder="1" applyAlignment="1">
      <alignment/>
    </xf>
    <xf numFmtId="164" fontId="11" fillId="0" borderId="87" xfId="0" applyNumberFormat="1" applyFont="1" applyBorder="1" applyAlignment="1">
      <alignment/>
    </xf>
    <xf numFmtId="164" fontId="11" fillId="0" borderId="88" xfId="0" applyNumberFormat="1" applyFont="1" applyBorder="1" applyAlignment="1">
      <alignment/>
    </xf>
    <xf numFmtId="4" fontId="11" fillId="0" borderId="88" xfId="0" applyNumberFormat="1" applyFont="1" applyBorder="1" applyAlignment="1">
      <alignment/>
    </xf>
    <xf numFmtId="0" fontId="4" fillId="0" borderId="87" xfId="0" applyFont="1" applyBorder="1" applyAlignment="1">
      <alignment/>
    </xf>
    <xf numFmtId="0" fontId="4" fillId="0" borderId="89" xfId="0" applyFont="1" applyBorder="1" applyAlignment="1">
      <alignment/>
    </xf>
    <xf numFmtId="4" fontId="11" fillId="0" borderId="50" xfId="0" applyNumberFormat="1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6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78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6" xfId="0" applyBorder="1" applyAlignment="1">
      <alignment/>
    </xf>
    <xf numFmtId="0" fontId="6" fillId="0" borderId="25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1" xfId="0" applyFont="1" applyBorder="1" applyAlignment="1">
      <alignment/>
    </xf>
    <xf numFmtId="164" fontId="11" fillId="0" borderId="92" xfId="0" applyNumberFormat="1" applyFont="1" applyBorder="1" applyAlignment="1">
      <alignment/>
    </xf>
    <xf numFmtId="164" fontId="11" fillId="0" borderId="93" xfId="0" applyNumberFormat="1" applyFont="1" applyBorder="1" applyAlignment="1">
      <alignment/>
    </xf>
    <xf numFmtId="4" fontId="11" fillId="0" borderId="93" xfId="0" applyNumberFormat="1" applyFont="1" applyBorder="1" applyAlignment="1">
      <alignment/>
    </xf>
    <xf numFmtId="2" fontId="11" fillId="0" borderId="93" xfId="0" applyNumberFormat="1" applyFont="1" applyBorder="1" applyAlignment="1">
      <alignment/>
    </xf>
    <xf numFmtId="164" fontId="11" fillId="0" borderId="94" xfId="0" applyNumberFormat="1" applyFont="1" applyBorder="1" applyAlignment="1">
      <alignment/>
    </xf>
    <xf numFmtId="0" fontId="6" fillId="0" borderId="23" xfId="0" applyFont="1" applyBorder="1" applyAlignment="1">
      <alignment/>
    </xf>
    <xf numFmtId="2" fontId="12" fillId="0" borderId="52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4" fontId="4" fillId="0" borderId="72" xfId="0" applyNumberFormat="1" applyFont="1" applyBorder="1" applyAlignment="1">
      <alignment horizontal="center"/>
    </xf>
    <xf numFmtId="14" fontId="4" fillId="0" borderId="39" xfId="0" applyNumberFormat="1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76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horizontal="right"/>
    </xf>
    <xf numFmtId="2" fontId="4" fillId="0" borderId="76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76" xfId="0" applyFont="1" applyBorder="1" applyAlignment="1">
      <alignment horizontal="right"/>
    </xf>
    <xf numFmtId="0" fontId="4" fillId="0" borderId="96" xfId="0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3" fillId="0" borderId="22" xfId="0" applyFont="1" applyBorder="1" applyAlignment="1">
      <alignment/>
    </xf>
    <xf numFmtId="164" fontId="6" fillId="0" borderId="27" xfId="0" applyNumberFormat="1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4" fillId="0" borderId="98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/>
    </xf>
    <xf numFmtId="3" fontId="6" fillId="0" borderId="63" xfId="0" applyNumberFormat="1" applyFont="1" applyBorder="1" applyAlignment="1">
      <alignment horizontal="right"/>
    </xf>
    <xf numFmtId="164" fontId="6" fillId="0" borderId="63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65" fontId="4" fillId="0" borderId="100" xfId="0" applyNumberFormat="1" applyFont="1" applyBorder="1" applyAlignment="1">
      <alignment/>
    </xf>
    <xf numFmtId="0" fontId="4" fillId="0" borderId="101" xfId="0" applyFont="1" applyBorder="1" applyAlignment="1">
      <alignment/>
    </xf>
    <xf numFmtId="0" fontId="6" fillId="0" borderId="74" xfId="0" applyFont="1" applyBorder="1" applyAlignment="1">
      <alignment/>
    </xf>
    <xf numFmtId="164" fontId="6" fillId="0" borderId="78" xfId="0" applyNumberFormat="1" applyFont="1" applyBorder="1" applyAlignment="1">
      <alignment horizontal="right"/>
    </xf>
    <xf numFmtId="164" fontId="6" fillId="0" borderId="76" xfId="0" applyNumberFormat="1" applyFont="1" applyBorder="1" applyAlignment="1">
      <alignment horizontal="right"/>
    </xf>
    <xf numFmtId="165" fontId="6" fillId="0" borderId="76" xfId="0" applyNumberFormat="1" applyFont="1" applyBorder="1" applyAlignment="1">
      <alignment horizontal="right"/>
    </xf>
    <xf numFmtId="2" fontId="6" fillId="0" borderId="76" xfId="0" applyNumberFormat="1" applyFont="1" applyBorder="1" applyAlignment="1">
      <alignment horizontal="right"/>
    </xf>
    <xf numFmtId="0" fontId="6" fillId="0" borderId="36" xfId="0" applyFont="1" applyBorder="1" applyAlignment="1">
      <alignment/>
    </xf>
    <xf numFmtId="164" fontId="6" fillId="0" borderId="25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0" fontId="4" fillId="0" borderId="68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0" fontId="6" fillId="0" borderId="34" xfId="0" applyFont="1" applyBorder="1" applyAlignment="1">
      <alignment/>
    </xf>
    <xf numFmtId="164" fontId="6" fillId="0" borderId="82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6" fillId="0" borderId="72" xfId="0" applyNumberFormat="1" applyFont="1" applyBorder="1" applyAlignment="1">
      <alignment horizontal="right"/>
    </xf>
    <xf numFmtId="165" fontId="6" fillId="0" borderId="39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2" xfId="0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03" xfId="0" applyFont="1" applyBorder="1" applyAlignment="1">
      <alignment/>
    </xf>
    <xf numFmtId="0" fontId="4" fillId="0" borderId="104" xfId="0" applyFont="1" applyBorder="1" applyAlignment="1">
      <alignment/>
    </xf>
    <xf numFmtId="14" fontId="4" fillId="0" borderId="104" xfId="0" applyNumberFormat="1" applyFont="1" applyBorder="1" applyAlignment="1">
      <alignment horizontal="center"/>
    </xf>
    <xf numFmtId="0" fontId="4" fillId="0" borderId="105" xfId="0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4" fillId="0" borderId="45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2" fontId="4" fillId="0" borderId="46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106" xfId="0" applyFont="1" applyBorder="1" applyAlignment="1">
      <alignment/>
    </xf>
    <xf numFmtId="164" fontId="4" fillId="0" borderId="107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/>
    </xf>
    <xf numFmtId="164" fontId="4" fillId="0" borderId="44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164" fontId="4" fillId="2" borderId="54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2" fontId="4" fillId="0" borderId="88" xfId="0" applyNumberFormat="1" applyFont="1" applyFill="1" applyBorder="1" applyAlignment="1">
      <alignment/>
    </xf>
    <xf numFmtId="164" fontId="4" fillId="0" borderId="88" xfId="0" applyNumberFormat="1" applyFont="1" applyFill="1" applyBorder="1" applyAlignment="1">
      <alignment/>
    </xf>
    <xf numFmtId="0" fontId="4" fillId="0" borderId="88" xfId="0" applyFont="1" applyBorder="1" applyAlignment="1">
      <alignment/>
    </xf>
    <xf numFmtId="0" fontId="4" fillId="0" borderId="108" xfId="0" applyFont="1" applyBorder="1" applyAlignment="1">
      <alignment/>
    </xf>
    <xf numFmtId="0" fontId="4" fillId="2" borderId="84" xfId="0" applyFont="1" applyFill="1" applyBorder="1" applyAlignment="1">
      <alignment/>
    </xf>
    <xf numFmtId="164" fontId="4" fillId="2" borderId="107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164" fontId="6" fillId="0" borderId="60" xfId="0" applyNumberFormat="1" applyFont="1" applyFill="1" applyBorder="1" applyAlignment="1">
      <alignment/>
    </xf>
    <xf numFmtId="164" fontId="6" fillId="0" borderId="52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4" fontId="6" fillId="0" borderId="60" xfId="0" applyNumberFormat="1" applyFont="1" applyFill="1" applyBorder="1" applyAlignment="1">
      <alignment/>
    </xf>
    <xf numFmtId="0" fontId="6" fillId="0" borderId="84" xfId="0" applyFont="1" applyBorder="1" applyAlignment="1">
      <alignment/>
    </xf>
    <xf numFmtId="164" fontId="4" fillId="0" borderId="46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164" fontId="4" fillId="2" borderId="46" xfId="0" applyNumberFormat="1" applyFont="1" applyFill="1" applyBorder="1" applyAlignment="1">
      <alignment/>
    </xf>
    <xf numFmtId="164" fontId="4" fillId="0" borderId="45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164" fontId="4" fillId="2" borderId="45" xfId="0" applyNumberFormat="1" applyFont="1" applyFill="1" applyBorder="1" applyAlignment="1">
      <alignment/>
    </xf>
    <xf numFmtId="164" fontId="4" fillId="0" borderId="47" xfId="0" applyNumberFormat="1" applyFont="1" applyBorder="1" applyAlignment="1">
      <alignment/>
    </xf>
    <xf numFmtId="2" fontId="4" fillId="0" borderId="45" xfId="0" applyNumberFormat="1" applyFont="1" applyFill="1" applyBorder="1" applyAlignment="1">
      <alignment/>
    </xf>
    <xf numFmtId="164" fontId="4" fillId="0" borderId="106" xfId="0" applyNumberFormat="1" applyFont="1" applyBorder="1" applyAlignment="1">
      <alignment/>
    </xf>
    <xf numFmtId="0" fontId="4" fillId="0" borderId="109" xfId="0" applyFont="1" applyBorder="1" applyAlignment="1">
      <alignment/>
    </xf>
    <xf numFmtId="164" fontId="4" fillId="0" borderId="110" xfId="0" applyNumberFormat="1" applyFont="1" applyBorder="1" applyAlignment="1">
      <alignment/>
    </xf>
    <xf numFmtId="164" fontId="4" fillId="0" borderId="111" xfId="0" applyNumberFormat="1" applyFont="1" applyBorder="1" applyAlignment="1">
      <alignment/>
    </xf>
    <xf numFmtId="2" fontId="4" fillId="0" borderId="111" xfId="0" applyNumberFormat="1" applyFont="1" applyBorder="1" applyAlignment="1">
      <alignment/>
    </xf>
    <xf numFmtId="164" fontId="4" fillId="2" borderId="111" xfId="0" applyNumberFormat="1" applyFont="1" applyFill="1" applyBorder="1" applyAlignment="1">
      <alignment/>
    </xf>
    <xf numFmtId="164" fontId="4" fillId="0" borderId="112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4" fillId="2" borderId="106" xfId="0" applyNumberFormat="1" applyFont="1" applyFill="1" applyBorder="1" applyAlignment="1">
      <alignment/>
    </xf>
    <xf numFmtId="164" fontId="4" fillId="2" borderId="45" xfId="0" applyNumberFormat="1" applyFont="1" applyFill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164" fontId="4" fillId="2" borderId="47" xfId="0" applyNumberFormat="1" applyFont="1" applyFill="1" applyBorder="1" applyAlignment="1">
      <alignment/>
    </xf>
    <xf numFmtId="164" fontId="4" fillId="2" borderId="11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2" borderId="46" xfId="0" applyNumberFormat="1" applyFont="1" applyFill="1" applyBorder="1" applyAlignment="1">
      <alignment horizontal="right"/>
    </xf>
    <xf numFmtId="2" fontId="4" fillId="2" borderId="46" xfId="0" applyNumberFormat="1" applyFont="1" applyFill="1" applyBorder="1" applyAlignment="1">
      <alignment/>
    </xf>
    <xf numFmtId="165" fontId="4" fillId="2" borderId="106" xfId="0" applyNumberFormat="1" applyFont="1" applyFill="1" applyBorder="1" applyAlignment="1">
      <alignment/>
    </xf>
    <xf numFmtId="164" fontId="4" fillId="2" borderId="45" xfId="0" applyNumberFormat="1" applyFont="1" applyFill="1" applyBorder="1" applyAlignment="1">
      <alignment horizontal="right"/>
    </xf>
    <xf numFmtId="165" fontId="4" fillId="2" borderId="47" xfId="0" applyNumberFormat="1" applyFont="1" applyFill="1" applyBorder="1" applyAlignment="1">
      <alignment/>
    </xf>
    <xf numFmtId="164" fontId="4" fillId="0" borderId="46" xfId="0" applyNumberFormat="1" applyFont="1" applyBorder="1" applyAlignment="1">
      <alignment horizontal="right"/>
    </xf>
    <xf numFmtId="164" fontId="4" fillId="0" borderId="45" xfId="0" applyNumberFormat="1" applyFont="1" applyBorder="1" applyAlignment="1">
      <alignment horizontal="right"/>
    </xf>
    <xf numFmtId="2" fontId="4" fillId="2" borderId="4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" fillId="0" borderId="45" xfId="16" applyNumberFormat="1" applyFont="1" applyBorder="1" applyAlignment="1">
      <alignment/>
    </xf>
    <xf numFmtId="0" fontId="4" fillId="0" borderId="38" xfId="0" applyFont="1" applyBorder="1" applyAlignment="1">
      <alignment/>
    </xf>
    <xf numFmtId="164" fontId="4" fillId="0" borderId="113" xfId="0" applyNumberFormat="1" applyFont="1" applyBorder="1" applyAlignment="1">
      <alignment/>
    </xf>
    <xf numFmtId="164" fontId="4" fillId="0" borderId="70" xfId="0" applyNumberFormat="1" applyFont="1" applyBorder="1" applyAlignment="1">
      <alignment/>
    </xf>
    <xf numFmtId="2" fontId="4" fillId="0" borderId="70" xfId="0" applyNumberFormat="1" applyFont="1" applyBorder="1" applyAlignment="1">
      <alignment/>
    </xf>
    <xf numFmtId="164" fontId="4" fillId="0" borderId="114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4" fillId="0" borderId="115" xfId="0" applyNumberFormat="1" applyFont="1" applyBorder="1" applyAlignment="1">
      <alignment/>
    </xf>
    <xf numFmtId="164" fontId="4" fillId="0" borderId="88" xfId="0" applyNumberFormat="1" applyFont="1" applyBorder="1" applyAlignment="1">
      <alignment/>
    </xf>
    <xf numFmtId="164" fontId="4" fillId="0" borderId="108" xfId="0" applyNumberFormat="1" applyFont="1" applyBorder="1" applyAlignment="1">
      <alignment/>
    </xf>
    <xf numFmtId="4" fontId="4" fillId="0" borderId="108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165" fontId="4" fillId="0" borderId="106" xfId="0" applyNumberFormat="1" applyFont="1" applyBorder="1" applyAlignment="1">
      <alignment/>
    </xf>
    <xf numFmtId="165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" fontId="4" fillId="0" borderId="70" xfId="0" applyNumberFormat="1" applyFont="1" applyBorder="1" applyAlignment="1">
      <alignment/>
    </xf>
    <xf numFmtId="165" fontId="4" fillId="0" borderId="114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107" xfId="0" applyNumberFormat="1" applyFont="1" applyBorder="1" applyAlignment="1">
      <alignment horizontal="right"/>
    </xf>
    <xf numFmtId="2" fontId="4" fillId="0" borderId="107" xfId="0" applyNumberFormat="1" applyFont="1" applyBorder="1" applyAlignment="1">
      <alignment horizontal="right"/>
    </xf>
    <xf numFmtId="3" fontId="4" fillId="0" borderId="107" xfId="0" applyNumberFormat="1" applyFont="1" applyBorder="1" applyAlignment="1">
      <alignment/>
    </xf>
    <xf numFmtId="2" fontId="4" fillId="0" borderId="107" xfId="0" applyNumberFormat="1" applyFont="1" applyBorder="1" applyAlignment="1">
      <alignment/>
    </xf>
    <xf numFmtId="164" fontId="4" fillId="0" borderId="86" xfId="0" applyNumberFormat="1" applyFont="1" applyBorder="1" applyAlignment="1">
      <alignment/>
    </xf>
    <xf numFmtId="164" fontId="4" fillId="0" borderId="44" xfId="0" applyNumberFormat="1" applyFont="1" applyBorder="1" applyAlignment="1">
      <alignment horizontal="right"/>
    </xf>
    <xf numFmtId="2" fontId="4" fillId="0" borderId="44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0" borderId="113" xfId="0" applyNumberFormat="1" applyFont="1" applyBorder="1" applyAlignment="1">
      <alignment horizontal="right"/>
    </xf>
    <xf numFmtId="2" fontId="4" fillId="0" borderId="113" xfId="0" applyNumberFormat="1" applyFont="1" applyBorder="1" applyAlignment="1">
      <alignment horizontal="right"/>
    </xf>
    <xf numFmtId="3" fontId="4" fillId="0" borderId="113" xfId="0" applyNumberFormat="1" applyFont="1" applyBorder="1" applyAlignment="1">
      <alignment/>
    </xf>
    <xf numFmtId="2" fontId="4" fillId="0" borderId="113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64" fontId="4" fillId="0" borderId="54" xfId="0" applyNumberFormat="1" applyFont="1" applyBorder="1" applyAlignment="1">
      <alignment horizontal="right"/>
    </xf>
    <xf numFmtId="164" fontId="4" fillId="0" borderId="54" xfId="0" applyNumberFormat="1" applyFont="1" applyBorder="1" applyAlignment="1">
      <alignment/>
    </xf>
    <xf numFmtId="2" fontId="4" fillId="0" borderId="54" xfId="0" applyNumberFormat="1" applyFont="1" applyBorder="1" applyAlignment="1">
      <alignment horizontal="right"/>
    </xf>
    <xf numFmtId="2" fontId="4" fillId="0" borderId="50" xfId="0" applyNumberFormat="1" applyFont="1" applyBorder="1" applyAlignment="1">
      <alignment/>
    </xf>
    <xf numFmtId="2" fontId="4" fillId="0" borderId="54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2" fontId="4" fillId="0" borderId="45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/>
    </xf>
    <xf numFmtId="164" fontId="4" fillId="0" borderId="85" xfId="0" applyNumberFormat="1" applyFont="1" applyBorder="1" applyAlignment="1">
      <alignment/>
    </xf>
    <xf numFmtId="2" fontId="4" fillId="0" borderId="46" xfId="0" applyNumberFormat="1" applyFont="1" applyBorder="1" applyAlignment="1">
      <alignment horizontal="right"/>
    </xf>
    <xf numFmtId="2" fontId="4" fillId="0" borderId="116" xfId="0" applyNumberFormat="1" applyFont="1" applyBorder="1" applyAlignment="1">
      <alignment/>
    </xf>
    <xf numFmtId="164" fontId="4" fillId="0" borderId="116" xfId="0" applyNumberFormat="1" applyFont="1" applyBorder="1" applyAlignment="1">
      <alignment/>
    </xf>
    <xf numFmtId="49" fontId="4" fillId="0" borderId="85" xfId="0" applyNumberFormat="1" applyFont="1" applyBorder="1" applyAlignment="1">
      <alignment horizontal="right"/>
    </xf>
    <xf numFmtId="49" fontId="4" fillId="0" borderId="116" xfId="0" applyNumberFormat="1" applyFont="1" applyBorder="1" applyAlignment="1">
      <alignment horizontal="right"/>
    </xf>
    <xf numFmtId="4" fontId="4" fillId="0" borderId="116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2" fontId="4" fillId="0" borderId="117" xfId="0" applyNumberFormat="1" applyFont="1" applyBorder="1" applyAlignment="1">
      <alignment/>
    </xf>
    <xf numFmtId="164" fontId="4" fillId="0" borderId="117" xfId="0" applyNumberFormat="1" applyFont="1" applyBorder="1" applyAlignment="1">
      <alignment/>
    </xf>
    <xf numFmtId="164" fontId="4" fillId="0" borderId="70" xfId="0" applyNumberFormat="1" applyFont="1" applyBorder="1" applyAlignment="1">
      <alignment horizontal="right"/>
    </xf>
    <xf numFmtId="164" fontId="4" fillId="0" borderId="72" xfId="0" applyNumberFormat="1" applyFont="1" applyBorder="1" applyAlignment="1">
      <alignment/>
    </xf>
    <xf numFmtId="2" fontId="4" fillId="0" borderId="70" xfId="0" applyNumberFormat="1" applyFont="1" applyBorder="1" applyAlignment="1">
      <alignment horizontal="right"/>
    </xf>
    <xf numFmtId="2" fontId="4" fillId="0" borderId="71" xfId="0" applyNumberFormat="1" applyFont="1" applyBorder="1" applyAlignment="1">
      <alignment/>
    </xf>
    <xf numFmtId="164" fontId="4" fillId="0" borderId="71" xfId="0" applyNumberFormat="1" applyFont="1" applyBorder="1" applyAlignment="1">
      <alignment/>
    </xf>
    <xf numFmtId="0" fontId="4" fillId="0" borderId="118" xfId="0" applyFont="1" applyBorder="1" applyAlignment="1">
      <alignment/>
    </xf>
    <xf numFmtId="2" fontId="4" fillId="0" borderId="88" xfId="0" applyNumberFormat="1" applyFont="1" applyBorder="1" applyAlignment="1">
      <alignment/>
    </xf>
    <xf numFmtId="0" fontId="6" fillId="0" borderId="119" xfId="0" applyFont="1" applyFill="1" applyBorder="1" applyAlignment="1">
      <alignment/>
    </xf>
    <xf numFmtId="164" fontId="12" fillId="0" borderId="120" xfId="0" applyNumberFormat="1" applyFont="1" applyFill="1" applyBorder="1" applyAlignment="1">
      <alignment/>
    </xf>
    <xf numFmtId="4" fontId="12" fillId="0" borderId="120" xfId="0" applyNumberFormat="1" applyFont="1" applyFill="1" applyBorder="1" applyAlignment="1">
      <alignment/>
    </xf>
    <xf numFmtId="164" fontId="12" fillId="0" borderId="121" xfId="0" applyNumberFormat="1" applyFont="1" applyFill="1" applyBorder="1" applyAlignment="1">
      <alignment/>
    </xf>
    <xf numFmtId="0" fontId="0" fillId="0" borderId="32" xfId="0" applyBorder="1" applyAlignment="1">
      <alignment/>
    </xf>
    <xf numFmtId="164" fontId="1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horizontal="right"/>
    </xf>
    <xf numFmtId="0" fontId="4" fillId="0" borderId="122" xfId="0" applyFont="1" applyBorder="1" applyAlignment="1">
      <alignment/>
    </xf>
    <xf numFmtId="0" fontId="4" fillId="0" borderId="123" xfId="0" applyFont="1" applyBorder="1" applyAlignment="1">
      <alignment/>
    </xf>
    <xf numFmtId="0" fontId="4" fillId="2" borderId="78" xfId="0" applyFont="1" applyFill="1" applyBorder="1" applyAlignment="1">
      <alignment/>
    </xf>
    <xf numFmtId="0" fontId="4" fillId="2" borderId="7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2" xfId="0" applyFont="1" applyFill="1" applyBorder="1" applyAlignment="1">
      <alignment/>
    </xf>
    <xf numFmtId="0" fontId="4" fillId="2" borderId="105" xfId="0" applyFont="1" applyFill="1" applyBorder="1" applyAlignment="1">
      <alignment/>
    </xf>
    <xf numFmtId="14" fontId="4" fillId="2" borderId="82" xfId="0" applyNumberFormat="1" applyFont="1" applyFill="1" applyBorder="1" applyAlignment="1">
      <alignment horizontal="center"/>
    </xf>
    <xf numFmtId="0" fontId="4" fillId="2" borderId="8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164" fontId="4" fillId="0" borderId="124" xfId="0" applyNumberFormat="1" applyFont="1" applyBorder="1" applyAlignment="1">
      <alignment/>
    </xf>
    <xf numFmtId="164" fontId="4" fillId="0" borderId="57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164" fontId="4" fillId="2" borderId="65" xfId="0" applyNumberFormat="1" applyFont="1" applyFill="1" applyBorder="1" applyAlignment="1">
      <alignment/>
    </xf>
    <xf numFmtId="0" fontId="4" fillId="2" borderId="65" xfId="0" applyFont="1" applyFill="1" applyBorder="1" applyAlignment="1">
      <alignment/>
    </xf>
    <xf numFmtId="0" fontId="4" fillId="2" borderId="58" xfId="0" applyFont="1" applyFill="1" applyBorder="1" applyAlignment="1">
      <alignment/>
    </xf>
    <xf numFmtId="164" fontId="4" fillId="0" borderId="50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0" fontId="6" fillId="0" borderId="125" xfId="0" applyFont="1" applyFill="1" applyBorder="1" applyAlignment="1">
      <alignment/>
    </xf>
    <xf numFmtId="164" fontId="6" fillId="0" borderId="126" xfId="0" applyNumberFormat="1" applyFont="1" applyFill="1" applyBorder="1" applyAlignment="1">
      <alignment/>
    </xf>
    <xf numFmtId="164" fontId="6" fillId="0" borderId="127" xfId="0" applyNumberFormat="1" applyFont="1" applyFill="1" applyBorder="1" applyAlignment="1">
      <alignment/>
    </xf>
    <xf numFmtId="4" fontId="6" fillId="0" borderId="126" xfId="0" applyNumberFormat="1" applyFont="1" applyFill="1" applyBorder="1" applyAlignment="1">
      <alignment/>
    </xf>
    <xf numFmtId="4" fontId="6" fillId="0" borderId="127" xfId="0" applyNumberFormat="1" applyFont="1" applyFill="1" applyBorder="1" applyAlignment="1">
      <alignment/>
    </xf>
    <xf numFmtId="164" fontId="4" fillId="2" borderId="128" xfId="0" applyNumberFormat="1" applyFont="1" applyFill="1" applyBorder="1" applyAlignment="1">
      <alignment/>
    </xf>
    <xf numFmtId="164" fontId="4" fillId="2" borderId="129" xfId="0" applyNumberFormat="1" applyFont="1" applyFill="1" applyBorder="1" applyAlignment="1">
      <alignment/>
    </xf>
    <xf numFmtId="0" fontId="4" fillId="2" borderId="129" xfId="0" applyFont="1" applyFill="1" applyBorder="1" applyAlignment="1">
      <alignment/>
    </xf>
    <xf numFmtId="0" fontId="4" fillId="2" borderId="130" xfId="0" applyFont="1" applyFill="1" applyBorder="1" applyAlignment="1">
      <alignment/>
    </xf>
    <xf numFmtId="164" fontId="4" fillId="2" borderId="62" xfId="0" applyNumberFormat="1" applyFont="1" applyFill="1" applyBorder="1" applyAlignment="1">
      <alignment/>
    </xf>
    <xf numFmtId="164" fontId="12" fillId="0" borderId="107" xfId="0" applyNumberFormat="1" applyFont="1" applyBorder="1" applyAlignment="1">
      <alignment/>
    </xf>
    <xf numFmtId="164" fontId="12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164" fontId="12" fillId="0" borderId="131" xfId="0" applyNumberFormat="1" applyFont="1" applyBorder="1" applyAlignment="1">
      <alignment/>
    </xf>
    <xf numFmtId="164" fontId="6" fillId="0" borderId="54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0" fontId="6" fillId="0" borderId="50" xfId="0" applyFont="1" applyBorder="1" applyAlignment="1">
      <alignment/>
    </xf>
    <xf numFmtId="164" fontId="6" fillId="0" borderId="113" xfId="0" applyNumberFormat="1" applyFont="1" applyBorder="1" applyAlignment="1">
      <alignment/>
    </xf>
    <xf numFmtId="164" fontId="6" fillId="0" borderId="70" xfId="0" applyNumberFormat="1" applyFont="1" applyBorder="1" applyAlignment="1">
      <alignment/>
    </xf>
    <xf numFmtId="2" fontId="6" fillId="0" borderId="70" xfId="0" applyNumberFormat="1" applyFont="1" applyBorder="1" applyAlignment="1">
      <alignment/>
    </xf>
    <xf numFmtId="4" fontId="6" fillId="0" borderId="70" xfId="0" applyNumberFormat="1" applyFont="1" applyBorder="1" applyAlignment="1">
      <alignment/>
    </xf>
    <xf numFmtId="164" fontId="4" fillId="2" borderId="71" xfId="0" applyNumberFormat="1" applyFont="1" applyFill="1" applyBorder="1" applyAlignment="1">
      <alignment/>
    </xf>
    <xf numFmtId="164" fontId="4" fillId="2" borderId="72" xfId="0" applyNumberFormat="1" applyFont="1" applyFill="1" applyBorder="1" applyAlignment="1">
      <alignment/>
    </xf>
    <xf numFmtId="0" fontId="4" fillId="2" borderId="72" xfId="0" applyFont="1" applyFill="1" applyBorder="1" applyAlignment="1">
      <alignment/>
    </xf>
    <xf numFmtId="0" fontId="4" fillId="2" borderId="73" xfId="0" applyFont="1" applyFill="1" applyBorder="1" applyAlignment="1">
      <alignment/>
    </xf>
    <xf numFmtId="0" fontId="4" fillId="2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3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2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123" xfId="0" applyFont="1" applyBorder="1" applyAlignment="1">
      <alignment/>
    </xf>
    <xf numFmtId="0" fontId="6" fillId="0" borderId="133" xfId="0" applyFont="1" applyBorder="1" applyAlignment="1">
      <alignment/>
    </xf>
    <xf numFmtId="0" fontId="4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4" fillId="0" borderId="134" xfId="0" applyFont="1" applyBorder="1" applyAlignment="1">
      <alignment/>
    </xf>
    <xf numFmtId="0" fontId="6" fillId="0" borderId="135" xfId="0" applyFont="1" applyBorder="1" applyAlignment="1">
      <alignment/>
    </xf>
    <xf numFmtId="164" fontId="9" fillId="0" borderId="46" xfId="0" applyNumberFormat="1" applyFont="1" applyBorder="1" applyAlignment="1">
      <alignment/>
    </xf>
    <xf numFmtId="4" fontId="9" fillId="0" borderId="46" xfId="0" applyNumberFormat="1" applyFont="1" applyBorder="1" applyAlignment="1">
      <alignment/>
    </xf>
    <xf numFmtId="164" fontId="9" fillId="0" borderId="46" xfId="0" applyNumberFormat="1" applyFont="1" applyBorder="1" applyAlignment="1">
      <alignment horizontal="center"/>
    </xf>
    <xf numFmtId="164" fontId="9" fillId="0" borderId="10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36" xfId="0" applyFont="1" applyBorder="1" applyAlignment="1">
      <alignment/>
    </xf>
    <xf numFmtId="164" fontId="9" fillId="0" borderId="45" xfId="0" applyNumberFormat="1" applyFont="1" applyBorder="1" applyAlignment="1">
      <alignment/>
    </xf>
    <xf numFmtId="164" fontId="9" fillId="0" borderId="45" xfId="0" applyNumberFormat="1" applyFont="1" applyBorder="1" applyAlignment="1">
      <alignment horizontal="center"/>
    </xf>
    <xf numFmtId="164" fontId="9" fillId="0" borderId="47" xfId="0" applyNumberFormat="1" applyFont="1" applyBorder="1" applyAlignment="1">
      <alignment horizontal="center"/>
    </xf>
    <xf numFmtId="0" fontId="4" fillId="0" borderId="136" xfId="0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0" borderId="46" xfId="0" applyNumberFormat="1" applyFont="1" applyBorder="1" applyAlignment="1">
      <alignment/>
    </xf>
    <xf numFmtId="4" fontId="19" fillId="0" borderId="46" xfId="0" applyNumberFormat="1" applyFont="1" applyBorder="1" applyAlignment="1">
      <alignment/>
    </xf>
    <xf numFmtId="164" fontId="19" fillId="0" borderId="45" xfId="0" applyNumberFormat="1" applyFont="1" applyBorder="1" applyAlignment="1">
      <alignment horizontal="center"/>
    </xf>
    <xf numFmtId="164" fontId="19" fillId="0" borderId="4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19" xfId="0" applyFont="1" applyBorder="1" applyAlignment="1">
      <alignment/>
    </xf>
    <xf numFmtId="164" fontId="9" fillId="0" borderId="137" xfId="0" applyNumberFormat="1" applyFont="1" applyBorder="1" applyAlignment="1">
      <alignment/>
    </xf>
    <xf numFmtId="4" fontId="9" fillId="0" borderId="137" xfId="0" applyNumberFormat="1" applyFont="1" applyBorder="1" applyAlignment="1">
      <alignment/>
    </xf>
    <xf numFmtId="164" fontId="9" fillId="0" borderId="138" xfId="0" applyNumberFormat="1" applyFont="1" applyBorder="1" applyAlignment="1">
      <alignment/>
    </xf>
    <xf numFmtId="164" fontId="9" fillId="0" borderId="78" xfId="0" applyNumberFormat="1" applyFont="1" applyFill="1" applyBorder="1" applyAlignment="1">
      <alignment/>
    </xf>
    <xf numFmtId="0" fontId="6" fillId="0" borderId="139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4" fillId="0" borderId="140" xfId="0" applyFont="1" applyBorder="1" applyAlignment="1">
      <alignment/>
    </xf>
    <xf numFmtId="0" fontId="4" fillId="0" borderId="141" xfId="0" applyFont="1" applyBorder="1" applyAlignment="1">
      <alignment horizontal="center"/>
    </xf>
    <xf numFmtId="0" fontId="4" fillId="0" borderId="141" xfId="0" applyFont="1" applyBorder="1" applyAlignment="1">
      <alignment/>
    </xf>
    <xf numFmtId="0" fontId="4" fillId="0" borderId="142" xfId="0" applyFont="1" applyBorder="1" applyAlignment="1">
      <alignment/>
    </xf>
    <xf numFmtId="0" fontId="4" fillId="0" borderId="143" xfId="0" applyFont="1" applyBorder="1" applyAlignment="1">
      <alignment/>
    </xf>
    <xf numFmtId="0" fontId="4" fillId="0" borderId="144" xfId="0" applyFont="1" applyBorder="1" applyAlignment="1">
      <alignment/>
    </xf>
    <xf numFmtId="0" fontId="6" fillId="0" borderId="32" xfId="0" applyFont="1" applyBorder="1" applyAlignment="1">
      <alignment/>
    </xf>
    <xf numFmtId="0" fontId="4" fillId="0" borderId="145" xfId="0" applyFont="1" applyBorder="1" applyAlignment="1">
      <alignment/>
    </xf>
    <xf numFmtId="0" fontId="4" fillId="0" borderId="146" xfId="0" applyFont="1" applyBorder="1" applyAlignment="1">
      <alignment/>
    </xf>
    <xf numFmtId="14" fontId="4" fillId="0" borderId="11" xfId="0" applyNumberFormat="1" applyFont="1" applyBorder="1" applyAlignment="1">
      <alignment/>
    </xf>
    <xf numFmtId="0" fontId="4" fillId="0" borderId="147" xfId="0" applyFont="1" applyBorder="1" applyAlignment="1">
      <alignment/>
    </xf>
    <xf numFmtId="14" fontId="4" fillId="0" borderId="104" xfId="0" applyNumberFormat="1" applyFont="1" applyBorder="1" applyAlignment="1">
      <alignment/>
    </xf>
    <xf numFmtId="0" fontId="4" fillId="0" borderId="148" xfId="0" applyFont="1" applyBorder="1" applyAlignment="1">
      <alignment/>
    </xf>
    <xf numFmtId="0" fontId="19" fillId="0" borderId="12" xfId="0" applyFont="1" applyBorder="1" applyAlignment="1">
      <alignment/>
    </xf>
    <xf numFmtId="164" fontId="19" fillId="0" borderId="149" xfId="0" applyNumberFormat="1" applyFont="1" applyBorder="1" applyAlignment="1">
      <alignment/>
    </xf>
    <xf numFmtId="164" fontId="19" fillId="0" borderId="57" xfId="0" applyNumberFormat="1" applyFont="1" applyBorder="1" applyAlignment="1">
      <alignment/>
    </xf>
    <xf numFmtId="2" fontId="19" fillId="0" borderId="150" xfId="0" applyNumberFormat="1" applyFont="1" applyBorder="1" applyAlignment="1">
      <alignment/>
    </xf>
    <xf numFmtId="3" fontId="19" fillId="0" borderId="149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165" fontId="19" fillId="0" borderId="57" xfId="0" applyNumberFormat="1" applyFont="1" applyBorder="1" applyAlignment="1">
      <alignment/>
    </xf>
    <xf numFmtId="165" fontId="19" fillId="0" borderId="151" xfId="0" applyNumberFormat="1" applyFont="1" applyBorder="1" applyAlignment="1">
      <alignment/>
    </xf>
    <xf numFmtId="0" fontId="19" fillId="0" borderId="84" xfId="0" applyFont="1" applyBorder="1" applyAlignment="1">
      <alignment/>
    </xf>
    <xf numFmtId="164" fontId="19" fillId="0" borderId="152" xfId="0" applyNumberFormat="1" applyFont="1" applyBorder="1" applyAlignment="1">
      <alignment/>
    </xf>
    <xf numFmtId="2" fontId="19" fillId="0" borderId="153" xfId="0" applyNumberFormat="1" applyFont="1" applyBorder="1" applyAlignment="1">
      <alignment/>
    </xf>
    <xf numFmtId="3" fontId="19" fillId="0" borderId="152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165" fontId="19" fillId="0" borderId="46" xfId="0" applyNumberFormat="1" applyFont="1" applyBorder="1" applyAlignment="1">
      <alignment/>
    </xf>
    <xf numFmtId="165" fontId="19" fillId="0" borderId="106" xfId="0" applyNumberFormat="1" applyFont="1" applyBorder="1" applyAlignment="1">
      <alignment/>
    </xf>
    <xf numFmtId="0" fontId="19" fillId="0" borderId="16" xfId="0" applyFont="1" applyBorder="1" applyAlignment="1">
      <alignment/>
    </xf>
    <xf numFmtId="164" fontId="19" fillId="0" borderId="154" xfId="0" applyNumberFormat="1" applyFont="1" applyBorder="1" applyAlignment="1">
      <alignment/>
    </xf>
    <xf numFmtId="2" fontId="19" fillId="0" borderId="155" xfId="0" applyNumberFormat="1" applyFont="1" applyBorder="1" applyAlignment="1">
      <alignment/>
    </xf>
    <xf numFmtId="3" fontId="19" fillId="0" borderId="15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165" fontId="19" fillId="0" borderId="45" xfId="0" applyNumberFormat="1" applyFont="1" applyBorder="1" applyAlignment="1">
      <alignment/>
    </xf>
    <xf numFmtId="165" fontId="19" fillId="0" borderId="47" xfId="0" applyNumberFormat="1" applyFont="1" applyBorder="1" applyAlignment="1">
      <alignment/>
    </xf>
    <xf numFmtId="0" fontId="19" fillId="0" borderId="109" xfId="0" applyFont="1" applyBorder="1" applyAlignment="1">
      <alignment/>
    </xf>
    <xf numFmtId="164" fontId="19" fillId="0" borderId="156" xfId="0" applyNumberFormat="1" applyFont="1" applyBorder="1" applyAlignment="1">
      <alignment/>
    </xf>
    <xf numFmtId="164" fontId="19" fillId="0" borderId="111" xfId="0" applyNumberFormat="1" applyFont="1" applyBorder="1" applyAlignment="1">
      <alignment/>
    </xf>
    <xf numFmtId="2" fontId="19" fillId="0" borderId="157" xfId="0" applyNumberFormat="1" applyFont="1" applyBorder="1" applyAlignment="1">
      <alignment/>
    </xf>
    <xf numFmtId="3" fontId="19" fillId="0" borderId="156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165" fontId="19" fillId="0" borderId="111" xfId="0" applyNumberFormat="1" applyFont="1" applyBorder="1" applyAlignment="1">
      <alignment/>
    </xf>
    <xf numFmtId="165" fontId="19" fillId="0" borderId="112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0" fontId="4" fillId="0" borderId="142" xfId="0" applyFont="1" applyBorder="1" applyAlignment="1">
      <alignment horizontal="center"/>
    </xf>
    <xf numFmtId="0" fontId="4" fillId="0" borderId="143" xfId="0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4" fillId="0" borderId="147" xfId="0" applyFont="1" applyBorder="1" applyAlignment="1">
      <alignment horizontal="center"/>
    </xf>
    <xf numFmtId="0" fontId="19" fillId="0" borderId="19" xfId="0" applyFont="1" applyBorder="1" applyAlignment="1">
      <alignment/>
    </xf>
    <xf numFmtId="164" fontId="19" fillId="0" borderId="158" xfId="0" applyNumberFormat="1" applyFont="1" applyBorder="1" applyAlignment="1">
      <alignment/>
    </xf>
    <xf numFmtId="164" fontId="19" fillId="0" borderId="88" xfId="0" applyNumberFormat="1" applyFont="1" applyBorder="1" applyAlignment="1">
      <alignment/>
    </xf>
    <xf numFmtId="2" fontId="19" fillId="0" borderId="159" xfId="0" applyNumberFormat="1" applyFont="1" applyBorder="1" applyAlignment="1">
      <alignment/>
    </xf>
    <xf numFmtId="3" fontId="19" fillId="0" borderId="158" xfId="0" applyNumberFormat="1" applyFont="1" applyBorder="1" applyAlignment="1">
      <alignment/>
    </xf>
    <xf numFmtId="3" fontId="19" fillId="0" borderId="88" xfId="0" applyNumberFormat="1" applyFont="1" applyBorder="1" applyAlignment="1">
      <alignment/>
    </xf>
    <xf numFmtId="165" fontId="19" fillId="0" borderId="88" xfId="0" applyNumberFormat="1" applyFont="1" applyBorder="1" applyAlignment="1">
      <alignment/>
    </xf>
    <xf numFmtId="165" fontId="19" fillId="0" borderId="108" xfId="0" applyNumberFormat="1" applyFont="1" applyBorder="1" applyAlignment="1">
      <alignment/>
    </xf>
    <xf numFmtId="3" fontId="19" fillId="0" borderId="154" xfId="0" applyNumberFormat="1" applyFont="1" applyBorder="1" applyAlignment="1">
      <alignment horizontal="center"/>
    </xf>
    <xf numFmtId="3" fontId="19" fillId="0" borderId="45" xfId="0" applyNumberFormat="1" applyFont="1" applyBorder="1" applyAlignment="1">
      <alignment horizontal="center"/>
    </xf>
    <xf numFmtId="165" fontId="19" fillId="0" borderId="46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65" fontId="19" fillId="0" borderId="45" xfId="0" applyNumberFormat="1" applyFont="1" applyBorder="1" applyAlignment="1">
      <alignment horizontal="center"/>
    </xf>
    <xf numFmtId="0" fontId="19" fillId="0" borderId="118" xfId="0" applyFont="1" applyBorder="1" applyAlignment="1">
      <alignment/>
    </xf>
    <xf numFmtId="3" fontId="19" fillId="0" borderId="158" xfId="0" applyNumberFormat="1" applyFont="1" applyBorder="1" applyAlignment="1">
      <alignment horizontal="center"/>
    </xf>
    <xf numFmtId="3" fontId="19" fillId="0" borderId="88" xfId="0" applyNumberFormat="1" applyFont="1" applyBorder="1" applyAlignment="1">
      <alignment horizontal="center"/>
    </xf>
    <xf numFmtId="165" fontId="19" fillId="0" borderId="51" xfId="0" applyNumberFormat="1" applyFont="1" applyBorder="1" applyAlignment="1">
      <alignment horizontal="center"/>
    </xf>
    <xf numFmtId="0" fontId="19" fillId="0" borderId="108" xfId="0" applyFont="1" applyBorder="1" applyAlignment="1">
      <alignment horizontal="center"/>
    </xf>
    <xf numFmtId="0" fontId="9" fillId="0" borderId="160" xfId="0" applyFont="1" applyBorder="1" applyAlignment="1">
      <alignment/>
    </xf>
    <xf numFmtId="164" fontId="9" fillId="0" borderId="161" xfId="0" applyNumberFormat="1" applyFont="1" applyBorder="1" applyAlignment="1">
      <alignment/>
    </xf>
    <xf numFmtId="2" fontId="9" fillId="0" borderId="162" xfId="0" applyNumberFormat="1" applyFont="1" applyBorder="1" applyAlignment="1">
      <alignment/>
    </xf>
    <xf numFmtId="3" fontId="9" fillId="0" borderId="161" xfId="0" applyNumberFormat="1" applyFont="1" applyBorder="1" applyAlignment="1">
      <alignment/>
    </xf>
    <xf numFmtId="3" fontId="9" fillId="0" borderId="137" xfId="0" applyNumberFormat="1" applyFont="1" applyBorder="1" applyAlignment="1">
      <alignment/>
    </xf>
    <xf numFmtId="165" fontId="19" fillId="0" borderId="137" xfId="0" applyNumberFormat="1" applyFont="1" applyBorder="1" applyAlignment="1">
      <alignment/>
    </xf>
    <xf numFmtId="0" fontId="9" fillId="0" borderId="138" xfId="0" applyFont="1" applyBorder="1" applyAlignment="1">
      <alignment/>
    </xf>
    <xf numFmtId="0" fontId="19" fillId="0" borderId="32" xfId="0" applyFont="1" applyBorder="1" applyAlignment="1">
      <alignment/>
    </xf>
    <xf numFmtId="164" fontId="19" fillId="0" borderId="145" xfId="0" applyNumberFormat="1" applyFont="1" applyBorder="1" applyAlignment="1">
      <alignment/>
    </xf>
    <xf numFmtId="164" fontId="19" fillId="0" borderId="50" xfId="0" applyNumberFormat="1" applyFont="1" applyBorder="1" applyAlignment="1">
      <alignment/>
    </xf>
    <xf numFmtId="2" fontId="19" fillId="0" borderId="163" xfId="0" applyNumberFormat="1" applyFont="1" applyBorder="1" applyAlignment="1">
      <alignment/>
    </xf>
    <xf numFmtId="0" fontId="19" fillId="0" borderId="139" xfId="0" applyFont="1" applyBorder="1" applyAlignment="1">
      <alignment/>
    </xf>
    <xf numFmtId="0" fontId="19" fillId="0" borderId="78" xfId="0" applyFont="1" applyBorder="1" applyAlignment="1">
      <alignment/>
    </xf>
    <xf numFmtId="0" fontId="19" fillId="0" borderId="164" xfId="0" applyFont="1" applyBorder="1" applyAlignment="1">
      <alignment/>
    </xf>
    <xf numFmtId="164" fontId="19" fillId="0" borderId="165" xfId="0" applyNumberFormat="1" applyFont="1" applyBorder="1" applyAlignment="1">
      <alignment/>
    </xf>
    <xf numFmtId="164" fontId="19" fillId="0" borderId="70" xfId="0" applyNumberFormat="1" applyFont="1" applyBorder="1" applyAlignment="1">
      <alignment/>
    </xf>
    <xf numFmtId="2" fontId="19" fillId="0" borderId="166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9" fillId="0" borderId="164" xfId="0" applyFont="1" applyBorder="1" applyAlignment="1">
      <alignment/>
    </xf>
    <xf numFmtId="164" fontId="9" fillId="0" borderId="165" xfId="0" applyNumberFormat="1" applyFont="1" applyBorder="1" applyAlignment="1">
      <alignment/>
    </xf>
    <xf numFmtId="164" fontId="9" fillId="0" borderId="70" xfId="0" applyNumberFormat="1" applyFont="1" applyBorder="1" applyAlignment="1">
      <alignment/>
    </xf>
    <xf numFmtId="2" fontId="9" fillId="0" borderId="166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11" fillId="0" borderId="78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20" fillId="0" borderId="139" xfId="0" applyFont="1" applyBorder="1" applyAlignment="1">
      <alignment/>
    </xf>
    <xf numFmtId="0" fontId="20" fillId="0" borderId="96" xfId="0" applyFont="1" applyBorder="1" applyAlignment="1">
      <alignment/>
    </xf>
    <xf numFmtId="0" fontId="4" fillId="0" borderId="167" xfId="0" applyFont="1" applyBorder="1" applyAlignment="1">
      <alignment/>
    </xf>
    <xf numFmtId="0" fontId="4" fillId="0" borderId="168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11" fillId="0" borderId="11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2" fontId="11" fillId="0" borderId="88" xfId="0" applyNumberFormat="1" applyFont="1" applyBorder="1" applyAlignment="1">
      <alignment horizontal="right"/>
    </xf>
    <xf numFmtId="2" fontId="11" fillId="0" borderId="150" xfId="0" applyNumberFormat="1" applyFont="1" applyBorder="1" applyAlignment="1">
      <alignment/>
    </xf>
    <xf numFmtId="3" fontId="11" fillId="0" borderId="44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 horizontal="right"/>
    </xf>
    <xf numFmtId="2" fontId="11" fillId="0" borderId="45" xfId="0" applyNumberFormat="1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21" fillId="0" borderId="0" xfId="0" applyFont="1" applyBorder="1" applyAlignment="1">
      <alignment/>
    </xf>
    <xf numFmtId="3" fontId="11" fillId="0" borderId="46" xfId="0" applyNumberFormat="1" applyFont="1" applyBorder="1" applyAlignment="1">
      <alignment/>
    </xf>
    <xf numFmtId="2" fontId="11" fillId="0" borderId="155" xfId="0" applyNumberFormat="1" applyFont="1" applyBorder="1" applyAlignment="1">
      <alignment/>
    </xf>
    <xf numFmtId="164" fontId="11" fillId="0" borderId="107" xfId="0" applyNumberFormat="1" applyFont="1" applyBorder="1" applyAlignment="1">
      <alignment/>
    </xf>
    <xf numFmtId="2" fontId="11" fillId="0" borderId="46" xfId="0" applyNumberFormat="1" applyFont="1" applyBorder="1" applyAlignment="1">
      <alignment horizontal="right"/>
    </xf>
    <xf numFmtId="3" fontId="11" fillId="0" borderId="44" xfId="0" applyNumberFormat="1" applyFont="1" applyBorder="1" applyAlignment="1">
      <alignment/>
    </xf>
    <xf numFmtId="3" fontId="11" fillId="0" borderId="154" xfId="0" applyNumberFormat="1" applyFont="1" applyBorder="1" applyAlignment="1">
      <alignment/>
    </xf>
    <xf numFmtId="3" fontId="11" fillId="0" borderId="88" xfId="0" applyNumberFormat="1" applyFont="1" applyBorder="1" applyAlignment="1">
      <alignment/>
    </xf>
    <xf numFmtId="2" fontId="11" fillId="0" borderId="50" xfId="0" applyNumberFormat="1" applyFont="1" applyBorder="1" applyAlignment="1">
      <alignment horizontal="right"/>
    </xf>
    <xf numFmtId="164" fontId="11" fillId="0" borderId="5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115" xfId="0" applyNumberFormat="1" applyFont="1" applyBorder="1" applyAlignment="1">
      <alignment/>
    </xf>
    <xf numFmtId="3" fontId="11" fillId="0" borderId="87" xfId="0" applyNumberFormat="1" applyFont="1" applyBorder="1" applyAlignment="1">
      <alignment/>
    </xf>
    <xf numFmtId="2" fontId="11" fillId="0" borderId="169" xfId="0" applyNumberFormat="1" applyFont="1" applyBorder="1" applyAlignment="1">
      <alignment/>
    </xf>
    <xf numFmtId="164" fontId="12" fillId="0" borderId="23" xfId="0" applyNumberFormat="1" applyFont="1" applyBorder="1" applyAlignment="1">
      <alignment horizontal="right"/>
    </xf>
    <xf numFmtId="164" fontId="12" fillId="0" borderId="23" xfId="0" applyNumberFormat="1" applyFont="1" applyBorder="1" applyAlignment="1">
      <alignment/>
    </xf>
    <xf numFmtId="2" fontId="12" fillId="0" borderId="23" xfId="0" applyNumberFormat="1" applyFont="1" applyBorder="1" applyAlignment="1">
      <alignment horizontal="right"/>
    </xf>
    <xf numFmtId="2" fontId="12" fillId="0" borderId="23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2" fontId="11" fillId="0" borderId="45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11" fillId="0" borderId="48" xfId="0" applyNumberFormat="1" applyFont="1" applyBorder="1" applyAlignment="1">
      <alignment horizontal="right"/>
    </xf>
    <xf numFmtId="0" fontId="11" fillId="0" borderId="89" xfId="0" applyFont="1" applyBorder="1" applyAlignment="1">
      <alignment horizontal="right"/>
    </xf>
    <xf numFmtId="3" fontId="11" fillId="0" borderId="88" xfId="0" applyNumberFormat="1" applyFont="1" applyBorder="1" applyAlignment="1">
      <alignment horizontal="right"/>
    </xf>
    <xf numFmtId="3" fontId="11" fillId="0" borderId="87" xfId="0" applyNumberFormat="1" applyFont="1" applyBorder="1" applyAlignment="1">
      <alignment horizontal="right"/>
    </xf>
    <xf numFmtId="3" fontId="11" fillId="0" borderId="111" xfId="0" applyNumberFormat="1" applyFont="1" applyBorder="1" applyAlignment="1">
      <alignment/>
    </xf>
    <xf numFmtId="2" fontId="11" fillId="0" borderId="111" xfId="0" applyNumberFormat="1" applyFont="1" applyBorder="1" applyAlignment="1">
      <alignment horizontal="right"/>
    </xf>
    <xf numFmtId="164" fontId="11" fillId="0" borderId="111" xfId="0" applyNumberFormat="1" applyFont="1" applyBorder="1" applyAlignment="1">
      <alignment/>
    </xf>
    <xf numFmtId="2" fontId="11" fillId="0" borderId="111" xfId="0" applyNumberFormat="1" applyFont="1" applyBorder="1" applyAlignment="1">
      <alignment/>
    </xf>
    <xf numFmtId="3" fontId="11" fillId="0" borderId="170" xfId="0" applyNumberFormat="1" applyFont="1" applyBorder="1" applyAlignment="1">
      <alignment/>
    </xf>
    <xf numFmtId="0" fontId="11" fillId="0" borderId="171" xfId="0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0" fillId="0" borderId="2" xfId="0" applyFont="1" applyBorder="1" applyAlignment="1">
      <alignment/>
    </xf>
    <xf numFmtId="0" fontId="20" fillId="0" borderId="4" xfId="0" applyFont="1" applyBorder="1" applyAlignment="1">
      <alignment/>
    </xf>
    <xf numFmtId="2" fontId="12" fillId="0" borderId="52" xfId="0" applyNumberFormat="1" applyFont="1" applyBorder="1" applyAlignment="1">
      <alignment horizontal="right"/>
    </xf>
    <xf numFmtId="2" fontId="12" fillId="0" borderId="23" xfId="0" applyNumberFormat="1" applyFont="1" applyBorder="1" applyAlignment="1">
      <alignment horizontal="right"/>
    </xf>
    <xf numFmtId="1" fontId="12" fillId="0" borderId="31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42" xfId="0" applyFont="1" applyBorder="1" applyAlignment="1">
      <alignment/>
    </xf>
    <xf numFmtId="14" fontId="4" fillId="0" borderId="25" xfId="0" applyNumberFormat="1" applyFont="1" applyBorder="1" applyAlignment="1">
      <alignment/>
    </xf>
    <xf numFmtId="3" fontId="11" fillId="0" borderId="149" xfId="0" applyNumberFormat="1" applyFont="1" applyBorder="1" applyAlignment="1">
      <alignment/>
    </xf>
    <xf numFmtId="2" fontId="11" fillId="0" borderId="88" xfId="0" applyNumberFormat="1" applyFont="1" applyBorder="1" applyAlignment="1">
      <alignment/>
    </xf>
    <xf numFmtId="2" fontId="11" fillId="0" borderId="172" xfId="0" applyNumberFormat="1" applyFont="1" applyBorder="1" applyAlignment="1">
      <alignment/>
    </xf>
    <xf numFmtId="3" fontId="11" fillId="0" borderId="173" xfId="0" applyNumberFormat="1" applyFont="1" applyBorder="1" applyAlignment="1">
      <alignment/>
    </xf>
    <xf numFmtId="3" fontId="11" fillId="0" borderId="17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2" fontId="11" fillId="0" borderId="159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2" fillId="0" borderId="175" xfId="0" applyNumberFormat="1" applyFont="1" applyBorder="1" applyAlignment="1">
      <alignment/>
    </xf>
    <xf numFmtId="164" fontId="12" fillId="0" borderId="176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177" xfId="0" applyFont="1" applyBorder="1" applyAlignment="1">
      <alignment/>
    </xf>
    <xf numFmtId="3" fontId="11" fillId="0" borderId="175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164" fontId="11" fillId="0" borderId="52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17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11" fillId="0" borderId="145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2" fontId="11" fillId="0" borderId="163" xfId="0" applyNumberFormat="1" applyFont="1" applyBorder="1" applyAlignment="1">
      <alignment/>
    </xf>
    <xf numFmtId="0" fontId="4" fillId="0" borderId="24" xfId="0" applyFont="1" applyBorder="1" applyAlignment="1">
      <alignment/>
    </xf>
    <xf numFmtId="164" fontId="12" fillId="0" borderId="178" xfId="0" applyNumberFormat="1" applyFont="1" applyBorder="1" applyAlignment="1">
      <alignment/>
    </xf>
    <xf numFmtId="2" fontId="12" fillId="0" borderId="179" xfId="0" applyNumberFormat="1" applyFont="1" applyBorder="1" applyAlignment="1">
      <alignment/>
    </xf>
    <xf numFmtId="0" fontId="4" fillId="0" borderId="180" xfId="0" applyFont="1" applyBorder="1" applyAlignment="1">
      <alignment/>
    </xf>
    <xf numFmtId="164" fontId="11" fillId="0" borderId="145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163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12" fillId="0" borderId="158" xfId="0" applyNumberFormat="1" applyFont="1" applyBorder="1" applyAlignment="1">
      <alignment/>
    </xf>
    <xf numFmtId="3" fontId="12" fillId="0" borderId="88" xfId="0" applyNumberFormat="1" applyFont="1" applyBorder="1" applyAlignment="1">
      <alignment/>
    </xf>
    <xf numFmtId="3" fontId="12" fillId="0" borderId="115" xfId="0" applyNumberFormat="1" applyFont="1" applyBorder="1" applyAlignment="1">
      <alignment/>
    </xf>
    <xf numFmtId="2" fontId="12" fillId="0" borderId="88" xfId="0" applyNumberFormat="1" applyFont="1" applyBorder="1" applyAlignment="1">
      <alignment/>
    </xf>
    <xf numFmtId="2" fontId="12" fillId="0" borderId="159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0" fontId="6" fillId="0" borderId="164" xfId="0" applyFont="1" applyBorder="1" applyAlignment="1">
      <alignment/>
    </xf>
    <xf numFmtId="164" fontId="12" fillId="0" borderId="165" xfId="0" applyNumberFormat="1" applyFont="1" applyBorder="1" applyAlignment="1">
      <alignment/>
    </xf>
    <xf numFmtId="164" fontId="12" fillId="0" borderId="113" xfId="0" applyNumberFormat="1" applyFont="1" applyBorder="1" applyAlignment="1">
      <alignment/>
    </xf>
    <xf numFmtId="2" fontId="12" fillId="0" borderId="70" xfId="0" applyNumberFormat="1" applyFont="1" applyBorder="1" applyAlignment="1">
      <alignment/>
    </xf>
    <xf numFmtId="2" fontId="12" fillId="0" borderId="166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5" fillId="0" borderId="78" xfId="0" applyFont="1" applyBorder="1" applyAlignment="1">
      <alignment horizontal="left"/>
    </xf>
    <xf numFmtId="0" fontId="0" fillId="0" borderId="78" xfId="0" applyBorder="1" applyAlignment="1">
      <alignment horizontal="left"/>
    </xf>
    <xf numFmtId="0" fontId="2" fillId="0" borderId="139" xfId="0" applyFont="1" applyBorder="1" applyAlignment="1">
      <alignment/>
    </xf>
    <xf numFmtId="0" fontId="21" fillId="0" borderId="139" xfId="0" applyFont="1" applyBorder="1" applyAlignment="1">
      <alignment/>
    </xf>
    <xf numFmtId="0" fontId="21" fillId="0" borderId="96" xfId="0" applyFont="1" applyBorder="1" applyAlignment="1">
      <alignment/>
    </xf>
    <xf numFmtId="0" fontId="0" fillId="0" borderId="5" xfId="0" applyBorder="1" applyAlignment="1">
      <alignment/>
    </xf>
    <xf numFmtId="0" fontId="0" fillId="0" borderId="141" xfId="0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33" xfId="0" applyBorder="1" applyAlignment="1">
      <alignment/>
    </xf>
    <xf numFmtId="0" fontId="0" fillId="0" borderId="9" xfId="0" applyBorder="1" applyAlignment="1">
      <alignment/>
    </xf>
    <xf numFmtId="14" fontId="7" fillId="0" borderId="9" xfId="0" applyNumberFormat="1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21" fillId="0" borderId="33" xfId="0" applyFont="1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8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5" fillId="0" borderId="11" xfId="0" applyNumberFormat="1" applyFont="1" applyBorder="1" applyAlignment="1">
      <alignment horizontal="centerContinuous"/>
    </xf>
    <xf numFmtId="14" fontId="5" fillId="0" borderId="11" xfId="0" applyNumberFormat="1" applyFont="1" applyBorder="1" applyAlignment="1">
      <alignment/>
    </xf>
    <xf numFmtId="0" fontId="0" fillId="0" borderId="134" xfId="0" applyBorder="1" applyAlignment="1">
      <alignment/>
    </xf>
    <xf numFmtId="0" fontId="0" fillId="0" borderId="136" xfId="0" applyBorder="1" applyAlignment="1">
      <alignment/>
    </xf>
    <xf numFmtId="164" fontId="5" fillId="0" borderId="59" xfId="0" applyNumberFormat="1" applyFont="1" applyBorder="1" applyAlignment="1">
      <alignment/>
    </xf>
    <xf numFmtId="164" fontId="5" fillId="0" borderId="117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2" fontId="5" fillId="0" borderId="88" xfId="0" applyNumberFormat="1" applyFont="1" applyBorder="1" applyAlignment="1">
      <alignment horizontal="right"/>
    </xf>
    <xf numFmtId="2" fontId="5" fillId="0" borderId="88" xfId="0" applyNumberFormat="1" applyFont="1" applyBorder="1" applyAlignment="1">
      <alignment/>
    </xf>
    <xf numFmtId="164" fontId="5" fillId="0" borderId="88" xfId="0" applyNumberFormat="1" applyFont="1" applyBorder="1" applyAlignment="1">
      <alignment/>
    </xf>
    <xf numFmtId="0" fontId="5" fillId="0" borderId="181" xfId="0" applyFont="1" applyBorder="1" applyAlignment="1">
      <alignment/>
    </xf>
    <xf numFmtId="0" fontId="5" fillId="0" borderId="108" xfId="0" applyFont="1" applyBorder="1" applyAlignment="1">
      <alignment/>
    </xf>
    <xf numFmtId="0" fontId="0" fillId="0" borderId="182" xfId="0" applyBorder="1" applyAlignment="1">
      <alignment/>
    </xf>
    <xf numFmtId="164" fontId="5" fillId="0" borderId="183" xfId="0" applyNumberFormat="1" applyFont="1" applyBorder="1" applyAlignment="1">
      <alignment/>
    </xf>
    <xf numFmtId="164" fontId="5" fillId="0" borderId="184" xfId="0" applyNumberFormat="1" applyFont="1" applyBorder="1" applyAlignment="1">
      <alignment/>
    </xf>
    <xf numFmtId="0" fontId="0" fillId="0" borderId="185" xfId="0" applyBorder="1" applyAlignment="1">
      <alignment/>
    </xf>
    <xf numFmtId="0" fontId="2" fillId="0" borderId="22" xfId="0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/>
    </xf>
    <xf numFmtId="2" fontId="3" fillId="0" borderId="52" xfId="0" applyNumberFormat="1" applyFont="1" applyBorder="1" applyAlignment="1">
      <alignment horizontal="right"/>
    </xf>
    <xf numFmtId="2" fontId="5" fillId="0" borderId="52" xfId="0" applyNumberFormat="1" applyFont="1" applyBorder="1" applyAlignment="1">
      <alignment/>
    </xf>
    <xf numFmtId="2" fontId="3" fillId="0" borderId="52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0" fontId="2" fillId="0" borderId="6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3" fontId="3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0" fontId="2" fillId="0" borderId="66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68" xfId="0" applyFont="1" applyBorder="1" applyAlignment="1">
      <alignment/>
    </xf>
    <xf numFmtId="0" fontId="0" fillId="0" borderId="8" xfId="0" applyBorder="1" applyAlignment="1">
      <alignment/>
    </xf>
    <xf numFmtId="0" fontId="2" fillId="0" borderId="36" xfId="0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5" fillId="0" borderId="50" xfId="0" applyNumberFormat="1" applyFont="1" applyBorder="1" applyAlignment="1">
      <alignment/>
    </xf>
    <xf numFmtId="4" fontId="5" fillId="0" borderId="45" xfId="0" applyNumberFormat="1" applyFont="1" applyBorder="1" applyAlignment="1">
      <alignment horizontal="right"/>
    </xf>
    <xf numFmtId="2" fontId="5" fillId="0" borderId="50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7" fillId="0" borderId="186" xfId="0" applyFont="1" applyBorder="1" applyAlignment="1">
      <alignment/>
    </xf>
    <xf numFmtId="4" fontId="5" fillId="0" borderId="88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/>
    </xf>
    <xf numFmtId="0" fontId="5" fillId="0" borderId="49" xfId="0" applyFont="1" applyBorder="1" applyAlignment="1">
      <alignment/>
    </xf>
    <xf numFmtId="164" fontId="3" fillId="0" borderId="26" xfId="0" applyNumberFormat="1" applyFont="1" applyBorder="1" applyAlignment="1">
      <alignment/>
    </xf>
    <xf numFmtId="4" fontId="3" fillId="0" borderId="52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3" fontId="3" fillId="0" borderId="25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3" fontId="5" fillId="0" borderId="62" xfId="0" applyNumberFormat="1" applyFont="1" applyBorder="1" applyAlignment="1">
      <alignment horizontal="center"/>
    </xf>
    <xf numFmtId="3" fontId="5" fillId="0" borderId="83" xfId="0" applyNumberFormat="1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3" fillId="0" borderId="141" xfId="0" applyNumberFormat="1" applyFont="1" applyBorder="1" applyAlignment="1">
      <alignment/>
    </xf>
    <xf numFmtId="164" fontId="3" fillId="0" borderId="61" xfId="0" applyNumberFormat="1" applyFont="1" applyBorder="1" applyAlignment="1">
      <alignment/>
    </xf>
    <xf numFmtId="3" fontId="3" fillId="0" borderId="52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64" fontId="3" fillId="0" borderId="187" xfId="0" applyNumberFormat="1" applyFont="1" applyBorder="1" applyAlignment="1">
      <alignment/>
    </xf>
    <xf numFmtId="164" fontId="0" fillId="0" borderId="143" xfId="0" applyNumberFormat="1" applyBorder="1" applyAlignment="1">
      <alignment/>
    </xf>
    <xf numFmtId="4" fontId="3" fillId="0" borderId="143" xfId="0" applyNumberFormat="1" applyFont="1" applyBorder="1" applyAlignment="1">
      <alignment/>
    </xf>
    <xf numFmtId="2" fontId="0" fillId="0" borderId="143" xfId="0" applyNumberFormat="1" applyBorder="1" applyAlignment="1">
      <alignment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0" fontId="0" fillId="0" borderId="84" xfId="0" applyFont="1" applyBorder="1" applyAlignment="1">
      <alignment/>
    </xf>
    <xf numFmtId="164" fontId="5" fillId="0" borderId="188" xfId="0" applyNumberFormat="1" applyFont="1" applyBorder="1" applyAlignment="1">
      <alignment/>
    </xf>
    <xf numFmtId="164" fontId="5" fillId="0" borderId="116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2" fontId="5" fillId="0" borderId="46" xfId="0" applyNumberFormat="1" applyFont="1" applyBorder="1" applyAlignment="1">
      <alignment/>
    </xf>
    <xf numFmtId="164" fontId="3" fillId="0" borderId="85" xfId="0" applyNumberFormat="1" applyFont="1" applyBorder="1" applyAlignment="1">
      <alignment horizontal="right"/>
    </xf>
    <xf numFmtId="2" fontId="3" fillId="0" borderId="85" xfId="0" applyNumberFormat="1" applyFont="1" applyBorder="1" applyAlignment="1">
      <alignment horizontal="right"/>
    </xf>
    <xf numFmtId="3" fontId="3" fillId="0" borderId="8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50" xfId="0" applyNumberFormat="1" applyFont="1" applyBorder="1" applyAlignment="1">
      <alignment/>
    </xf>
    <xf numFmtId="0" fontId="5" fillId="0" borderId="50" xfId="0" applyFont="1" applyBorder="1" applyAlignment="1">
      <alignment/>
    </xf>
    <xf numFmtId="2" fontId="5" fillId="0" borderId="88" xfId="0" applyNumberFormat="1" applyFont="1" applyBorder="1" applyAlignment="1">
      <alignment/>
    </xf>
    <xf numFmtId="164" fontId="5" fillId="0" borderId="85" xfId="0" applyNumberFormat="1" applyFont="1" applyBorder="1" applyAlignment="1">
      <alignment/>
    </xf>
    <xf numFmtId="0" fontId="5" fillId="0" borderId="46" xfId="0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53" xfId="0" applyNumberFormat="1" applyFont="1" applyBorder="1" applyAlignment="1">
      <alignment/>
    </xf>
    <xf numFmtId="2" fontId="3" fillId="0" borderId="53" xfId="0" applyNumberFormat="1" applyFont="1" applyBorder="1" applyAlignment="1">
      <alignment/>
    </xf>
    <xf numFmtId="2" fontId="3" fillId="0" borderId="53" xfId="0" applyNumberFormat="1" applyFont="1" applyBorder="1" applyAlignment="1">
      <alignment horizontal="right"/>
    </xf>
    <xf numFmtId="0" fontId="0" fillId="0" borderId="189" xfId="0" applyBorder="1" applyAlignment="1">
      <alignment/>
    </xf>
    <xf numFmtId="0" fontId="0" fillId="0" borderId="190" xfId="0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91" xfId="0" applyFont="1" applyBorder="1" applyAlignment="1">
      <alignment horizontal="centerContinuous"/>
    </xf>
    <xf numFmtId="0" fontId="12" fillId="0" borderId="2" xfId="0" applyFont="1" applyBorder="1" applyAlignment="1">
      <alignment/>
    </xf>
    <xf numFmtId="0" fontId="6" fillId="0" borderId="192" xfId="0" applyFont="1" applyBorder="1" applyAlignment="1">
      <alignment vertical="center"/>
    </xf>
    <xf numFmtId="0" fontId="19" fillId="0" borderId="127" xfId="0" applyFont="1" applyBorder="1" applyAlignment="1">
      <alignment horizontal="centerContinuous" vertical="top"/>
    </xf>
    <xf numFmtId="0" fontId="19" fillId="0" borderId="127" xfId="0" applyFont="1" applyBorder="1" applyAlignment="1">
      <alignment horizontal="center" vertical="top"/>
    </xf>
    <xf numFmtId="0" fontId="19" fillId="0" borderId="127" xfId="0" applyFont="1" applyBorder="1" applyAlignment="1">
      <alignment horizontal="center" vertical="top" wrapText="1"/>
    </xf>
    <xf numFmtId="0" fontId="19" fillId="0" borderId="128" xfId="0" applyFont="1" applyBorder="1" applyAlignment="1">
      <alignment horizontal="center" vertical="top" wrapText="1"/>
    </xf>
    <xf numFmtId="0" fontId="19" fillId="0" borderId="127" xfId="0" applyFont="1" applyBorder="1" applyAlignment="1">
      <alignment horizontal="left" vertical="top" wrapText="1"/>
    </xf>
    <xf numFmtId="0" fontId="19" fillId="0" borderId="104" xfId="0" applyFont="1" applyBorder="1" applyAlignment="1">
      <alignment vertical="top" wrapText="1"/>
    </xf>
    <xf numFmtId="0" fontId="19" fillId="0" borderId="148" xfId="0" applyFont="1" applyBorder="1" applyAlignment="1">
      <alignment vertical="top" wrapText="1"/>
    </xf>
    <xf numFmtId="0" fontId="4" fillId="0" borderId="193" xfId="0" applyFont="1" applyBorder="1" applyAlignment="1">
      <alignment/>
    </xf>
    <xf numFmtId="4" fontId="22" fillId="0" borderId="57" xfId="0" applyNumberFormat="1" applyFont="1" applyBorder="1" applyAlignment="1">
      <alignment/>
    </xf>
    <xf numFmtId="2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4" fillId="0" borderId="151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186" xfId="0" applyFont="1" applyBorder="1" applyAlignment="1">
      <alignment/>
    </xf>
    <xf numFmtId="4" fontId="22" fillId="0" borderId="45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88" xfId="0" applyNumberFormat="1" applyFont="1" applyBorder="1" applyAlignment="1">
      <alignment/>
    </xf>
    <xf numFmtId="0" fontId="6" fillId="0" borderId="194" xfId="0" applyFont="1" applyBorder="1" applyAlignment="1">
      <alignment/>
    </xf>
    <xf numFmtId="4" fontId="4" fillId="0" borderId="51" xfId="0" applyNumberFormat="1" applyFont="1" applyBorder="1" applyAlignment="1">
      <alignment/>
    </xf>
    <xf numFmtId="4" fontId="22" fillId="0" borderId="51" xfId="0" applyNumberFormat="1" applyFont="1" applyBorder="1" applyAlignment="1">
      <alignment/>
    </xf>
    <xf numFmtId="4" fontId="4" fillId="0" borderId="195" xfId="0" applyNumberFormat="1" applyFont="1" applyBorder="1" applyAlignment="1">
      <alignment/>
    </xf>
    <xf numFmtId="0" fontId="6" fillId="0" borderId="27" xfId="0" applyFont="1" applyBorder="1" applyAlignment="1">
      <alignment horizontal="centerContinuous"/>
    </xf>
    <xf numFmtId="0" fontId="6" fillId="0" borderId="60" xfId="0" applyFont="1" applyBorder="1" applyAlignment="1">
      <alignment horizontal="centerContinuous"/>
    </xf>
    <xf numFmtId="0" fontId="9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9" fillId="0" borderId="196" xfId="0" applyFont="1" applyBorder="1" applyAlignment="1">
      <alignment vertical="center"/>
    </xf>
    <xf numFmtId="0" fontId="19" fillId="0" borderId="104" xfId="0" applyFont="1" applyBorder="1" applyAlignment="1">
      <alignment horizontal="centerContinuous" vertical="top"/>
    </xf>
    <xf numFmtId="0" fontId="19" fillId="0" borderId="104" xfId="0" applyFont="1" applyBorder="1" applyAlignment="1">
      <alignment horizontal="center" vertical="top"/>
    </xf>
    <xf numFmtId="0" fontId="19" fillId="0" borderId="104" xfId="0" applyFont="1" applyBorder="1" applyAlignment="1">
      <alignment horizontal="center" vertical="top" wrapText="1"/>
    </xf>
    <xf numFmtId="0" fontId="19" fillId="0" borderId="105" xfId="0" applyFont="1" applyBorder="1" applyAlignment="1">
      <alignment horizontal="center" vertical="top" wrapText="1"/>
    </xf>
    <xf numFmtId="0" fontId="19" fillId="0" borderId="104" xfId="0" applyFont="1" applyBorder="1" applyAlignment="1">
      <alignment horizontal="left" vertical="top" wrapText="1"/>
    </xf>
    <xf numFmtId="2" fontId="4" fillId="0" borderId="83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4" fillId="0" borderId="45" xfId="0" applyFont="1" applyBorder="1" applyAlignment="1">
      <alignment/>
    </xf>
    <xf numFmtId="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95" xfId="0" applyFont="1" applyBorder="1" applyAlignment="1">
      <alignment/>
    </xf>
    <xf numFmtId="0" fontId="6" fillId="0" borderId="32" xfId="0" applyFont="1" applyBorder="1" applyAlignment="1">
      <alignment wrapText="1"/>
    </xf>
    <xf numFmtId="2" fontId="4" fillId="0" borderId="197" xfId="0" applyNumberFormat="1" applyFont="1" applyBorder="1" applyAlignment="1">
      <alignment/>
    </xf>
    <xf numFmtId="0" fontId="4" fillId="0" borderId="197" xfId="0" applyFont="1" applyBorder="1" applyAlignment="1">
      <alignment/>
    </xf>
    <xf numFmtId="0" fontId="4" fillId="0" borderId="19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94" xfId="0" applyFont="1" applyBorder="1" applyAlignment="1">
      <alignment wrapText="1"/>
    </xf>
    <xf numFmtId="2" fontId="4" fillId="0" borderId="53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90" xfId="0" applyFont="1" applyBorder="1" applyAlignment="1">
      <alignment/>
    </xf>
    <xf numFmtId="0" fontId="4" fillId="0" borderId="177" xfId="0" applyFont="1" applyBorder="1" applyAlignment="1">
      <alignment wrapText="1"/>
    </xf>
    <xf numFmtId="4" fontId="4" fillId="0" borderId="52" xfId="0" applyNumberFormat="1" applyFont="1" applyBorder="1" applyAlignment="1">
      <alignment/>
    </xf>
    <xf numFmtId="2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0" fontId="6" fillId="0" borderId="177" xfId="0" applyFont="1" applyBorder="1" applyAlignment="1">
      <alignment wrapText="1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centerContinuous"/>
    </xf>
    <xf numFmtId="164" fontId="5" fillId="0" borderId="154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0" fontId="0" fillId="0" borderId="186" xfId="0" applyBorder="1" applyAlignment="1">
      <alignment/>
    </xf>
    <xf numFmtId="164" fontId="5" fillId="0" borderId="188" xfId="0" applyNumberFormat="1" applyFont="1" applyBorder="1" applyAlignment="1">
      <alignment/>
    </xf>
    <xf numFmtId="164" fontId="5" fillId="0" borderId="116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  <xf numFmtId="0" fontId="5" fillId="0" borderId="47" xfId="0" applyFont="1" applyBorder="1" applyAlignment="1">
      <alignment/>
    </xf>
    <xf numFmtId="164" fontId="5" fillId="0" borderId="145" xfId="0" applyNumberFormat="1" applyFont="1" applyBorder="1" applyAlignment="1">
      <alignment/>
    </xf>
    <xf numFmtId="164" fontId="5" fillId="0" borderId="62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2" fontId="5" fillId="0" borderId="46" xfId="0" applyNumberFormat="1" applyFont="1" applyBorder="1" applyAlignment="1">
      <alignment/>
    </xf>
    <xf numFmtId="0" fontId="5" fillId="0" borderId="106" xfId="0" applyFont="1" applyBorder="1" applyAlignment="1">
      <alignment/>
    </xf>
    <xf numFmtId="164" fontId="3" fillId="0" borderId="175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/>
    </xf>
    <xf numFmtId="164" fontId="3" fillId="0" borderId="142" xfId="0" applyNumberFormat="1" applyFont="1" applyBorder="1" applyAlignment="1">
      <alignment/>
    </xf>
    <xf numFmtId="2" fontId="5" fillId="0" borderId="50" xfId="0" applyNumberFormat="1" applyFont="1" applyBorder="1" applyAlignment="1">
      <alignment horizontal="right"/>
    </xf>
    <xf numFmtId="164" fontId="0" fillId="0" borderId="50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199" xfId="0" applyNumberFormat="1" applyFont="1" applyBorder="1" applyAlignment="1">
      <alignment/>
    </xf>
    <xf numFmtId="164" fontId="5" fillId="0" borderId="152" xfId="0" applyNumberFormat="1" applyFont="1" applyBorder="1" applyAlignment="1">
      <alignment/>
    </xf>
    <xf numFmtId="2" fontId="5" fillId="0" borderId="46" xfId="0" applyNumberFormat="1" applyFont="1" applyBorder="1" applyAlignment="1">
      <alignment horizontal="right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3" fillId="0" borderId="50" xfId="0" applyFont="1" applyBorder="1" applyAlignment="1">
      <alignment/>
    </xf>
    <xf numFmtId="164" fontId="3" fillId="0" borderId="50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164" fontId="5" fillId="0" borderId="46" xfId="0" applyNumberFormat="1" applyFont="1" applyBorder="1" applyAlignment="1">
      <alignment horizontal="right"/>
    </xf>
    <xf numFmtId="164" fontId="3" fillId="0" borderId="50" xfId="0" applyNumberFormat="1" applyFont="1" applyBorder="1" applyAlignment="1">
      <alignment horizontal="right"/>
    </xf>
    <xf numFmtId="2" fontId="3" fillId="0" borderId="50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0" fillId="0" borderId="68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7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22.00390625" style="0" customWidth="1"/>
    <col min="2" max="2" width="10.75390625" style="0" customWidth="1"/>
    <col min="3" max="3" width="9.75390625" style="0" customWidth="1"/>
    <col min="4" max="4" width="10.25390625" style="0" customWidth="1"/>
    <col min="5" max="5" width="8.125" style="0" customWidth="1"/>
    <col min="6" max="6" width="11.125" style="0" customWidth="1"/>
    <col min="7" max="7" width="9.75390625" style="0" customWidth="1"/>
    <col min="8" max="9" width="11.625" style="0" customWidth="1"/>
    <col min="10" max="10" width="8.125" style="0" customWidth="1"/>
    <col min="11" max="11" width="12.75390625" style="0" customWidth="1"/>
  </cols>
  <sheetData>
    <row r="3" ht="6.75" customHeight="1"/>
    <row r="4" spans="1:11" ht="15.75" customHeight="1" thickBot="1">
      <c r="A4" s="1" t="s">
        <v>0</v>
      </c>
      <c r="K4" t="s">
        <v>1</v>
      </c>
    </row>
    <row r="5" spans="1:11" ht="14.25" thickBot="1" thickTop="1">
      <c r="A5" s="2"/>
      <c r="B5" s="3"/>
      <c r="C5" s="3"/>
      <c r="D5" s="4" t="s">
        <v>2</v>
      </c>
      <c r="E5" s="3"/>
      <c r="F5" s="3"/>
      <c r="G5" s="3"/>
      <c r="H5" s="5" t="s">
        <v>3</v>
      </c>
      <c r="I5" s="3"/>
      <c r="J5" s="3"/>
      <c r="K5" s="6"/>
    </row>
    <row r="6" spans="1:11" ht="12.7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7</v>
      </c>
      <c r="J6" s="8" t="s">
        <v>8</v>
      </c>
      <c r="K6" s="9" t="s">
        <v>12</v>
      </c>
    </row>
    <row r="7" spans="1:11" ht="12.75">
      <c r="A7" s="10"/>
      <c r="B7" s="11"/>
      <c r="C7" s="11"/>
      <c r="D7" s="12">
        <v>38717</v>
      </c>
      <c r="E7" s="11" t="s">
        <v>13</v>
      </c>
      <c r="F7" s="12">
        <v>38352</v>
      </c>
      <c r="G7" s="11" t="s">
        <v>14</v>
      </c>
      <c r="H7" s="11" t="s">
        <v>15</v>
      </c>
      <c r="I7" s="12">
        <v>38717</v>
      </c>
      <c r="J7" s="11"/>
      <c r="K7" s="13" t="s">
        <v>16</v>
      </c>
    </row>
    <row r="8" spans="1:11" ht="13.5" thickBot="1">
      <c r="A8" s="10"/>
      <c r="B8" s="11"/>
      <c r="C8" s="11"/>
      <c r="D8" s="11"/>
      <c r="E8" s="11">
        <v>2005</v>
      </c>
      <c r="F8" s="11"/>
      <c r="G8" s="14"/>
      <c r="H8" s="11" t="s">
        <v>17</v>
      </c>
      <c r="I8" s="11"/>
      <c r="J8" s="11"/>
      <c r="K8" s="13" t="s">
        <v>18</v>
      </c>
    </row>
    <row r="9" spans="1:11" ht="13.5" thickTop="1">
      <c r="A9" s="15" t="s">
        <v>19</v>
      </c>
      <c r="B9" s="16">
        <v>177998</v>
      </c>
      <c r="C9" s="17">
        <v>37343</v>
      </c>
      <c r="D9" s="17">
        <v>34330.5</v>
      </c>
      <c r="E9" s="17">
        <f>D9/C9*100</f>
        <v>91.93289237608118</v>
      </c>
      <c r="F9" s="17">
        <v>118145.5</v>
      </c>
      <c r="G9" s="18">
        <f>D9/F9</f>
        <v>0.29057814305242263</v>
      </c>
      <c r="H9" s="16">
        <v>0</v>
      </c>
      <c r="I9" s="16">
        <v>0</v>
      </c>
      <c r="J9" s="19">
        <v>0</v>
      </c>
      <c r="K9" s="20">
        <v>0</v>
      </c>
    </row>
    <row r="10" spans="1:11" ht="12.75">
      <c r="A10" s="21" t="s">
        <v>20</v>
      </c>
      <c r="B10" s="22">
        <v>2200</v>
      </c>
      <c r="C10" s="23">
        <v>2200</v>
      </c>
      <c r="D10" s="23">
        <v>21.2</v>
      </c>
      <c r="E10" s="24">
        <f aca="true" t="shared" si="0" ref="E10:E15">D10/C10*100</f>
        <v>0.9636363636363635</v>
      </c>
      <c r="F10" s="23">
        <v>19.7</v>
      </c>
      <c r="G10" s="18">
        <f aca="true" t="shared" si="1" ref="G10:G15">D10/F10</f>
        <v>1.0761421319796953</v>
      </c>
      <c r="H10" s="22">
        <v>0</v>
      </c>
      <c r="I10" s="22">
        <v>0</v>
      </c>
      <c r="J10" s="25">
        <v>0</v>
      </c>
      <c r="K10" s="26">
        <v>0</v>
      </c>
    </row>
    <row r="11" spans="1:11" ht="12.75">
      <c r="A11" s="27" t="s">
        <v>21</v>
      </c>
      <c r="B11" s="28">
        <v>0</v>
      </c>
      <c r="C11" s="29">
        <v>4697.8</v>
      </c>
      <c r="D11" s="30">
        <v>3398.5</v>
      </c>
      <c r="E11" s="23">
        <f t="shared" si="0"/>
        <v>72.34237302567159</v>
      </c>
      <c r="F11" s="29">
        <v>11491.4</v>
      </c>
      <c r="G11" s="18">
        <f t="shared" si="1"/>
        <v>0.2957429033886211</v>
      </c>
      <c r="H11" s="28">
        <v>0</v>
      </c>
      <c r="I11" s="28">
        <v>0</v>
      </c>
      <c r="J11" s="31">
        <v>0</v>
      </c>
      <c r="K11" s="32">
        <v>0</v>
      </c>
    </row>
    <row r="12" spans="1:11" ht="12.75">
      <c r="A12" s="27" t="s">
        <v>22</v>
      </c>
      <c r="B12" s="28">
        <v>0</v>
      </c>
      <c r="C12" s="29">
        <v>9000</v>
      </c>
      <c r="D12" s="33">
        <v>5920.6</v>
      </c>
      <c r="E12" s="34">
        <f t="shared" si="0"/>
        <v>65.78444444444445</v>
      </c>
      <c r="F12" s="29">
        <v>0</v>
      </c>
      <c r="G12" s="18">
        <v>0</v>
      </c>
      <c r="H12" s="28">
        <v>0</v>
      </c>
      <c r="I12" s="28">
        <v>0</v>
      </c>
      <c r="J12" s="31">
        <v>0</v>
      </c>
      <c r="K12" s="32">
        <v>0</v>
      </c>
    </row>
    <row r="13" spans="1:11" ht="12.75">
      <c r="A13" s="27" t="s">
        <v>23</v>
      </c>
      <c r="B13" s="28">
        <v>0</v>
      </c>
      <c r="C13" s="29">
        <v>0</v>
      </c>
      <c r="D13" s="33">
        <v>0</v>
      </c>
      <c r="E13" s="23">
        <v>0</v>
      </c>
      <c r="F13" s="29">
        <v>9633</v>
      </c>
      <c r="G13" s="18">
        <f t="shared" si="1"/>
        <v>0</v>
      </c>
      <c r="H13" s="28">
        <v>0</v>
      </c>
      <c r="I13" s="28">
        <v>0</v>
      </c>
      <c r="J13" s="31">
        <v>0</v>
      </c>
      <c r="K13" s="32">
        <v>0</v>
      </c>
    </row>
    <row r="14" spans="1:11" ht="13.5" thickBot="1">
      <c r="A14" s="27" t="s">
        <v>24</v>
      </c>
      <c r="B14" s="28">
        <v>0</v>
      </c>
      <c r="C14" s="29">
        <v>2863</v>
      </c>
      <c r="D14" s="33">
        <v>2862.7</v>
      </c>
      <c r="E14" s="34">
        <f t="shared" si="0"/>
        <v>99.98952148096402</v>
      </c>
      <c r="F14" s="29">
        <v>0</v>
      </c>
      <c r="G14" s="35">
        <v>0</v>
      </c>
      <c r="H14" s="28">
        <v>0</v>
      </c>
      <c r="I14" s="28">
        <v>0</v>
      </c>
      <c r="J14" s="31">
        <v>0</v>
      </c>
      <c r="K14" s="32">
        <v>0</v>
      </c>
    </row>
    <row r="15" spans="1:11" ht="13.5" thickBot="1">
      <c r="A15" s="36" t="s">
        <v>25</v>
      </c>
      <c r="B15" s="37">
        <f>SUM(B9:B14)</f>
        <v>180198</v>
      </c>
      <c r="C15" s="38">
        <f>SUM(C9:C14)</f>
        <v>56103.8</v>
      </c>
      <c r="D15" s="38">
        <f>SUM(D9:D14)</f>
        <v>46533.49999999999</v>
      </c>
      <c r="E15" s="38">
        <f t="shared" si="0"/>
        <v>82.9417971688192</v>
      </c>
      <c r="F15" s="38">
        <f>SUM(F9:F14)</f>
        <v>139289.59999999998</v>
      </c>
      <c r="G15" s="39">
        <f t="shared" si="1"/>
        <v>0.3340773467653005</v>
      </c>
      <c r="H15" s="40">
        <v>0</v>
      </c>
      <c r="I15" s="40">
        <v>0</v>
      </c>
      <c r="J15" s="41">
        <v>0</v>
      </c>
      <c r="K15" s="42">
        <v>0</v>
      </c>
    </row>
    <row r="16" spans="1:11" ht="13.5" thickBot="1">
      <c r="A16" s="43"/>
      <c r="B16" s="44"/>
      <c r="C16" s="44"/>
      <c r="D16" s="45" t="s">
        <v>26</v>
      </c>
      <c r="E16" s="44"/>
      <c r="F16" s="44"/>
      <c r="G16" s="44"/>
      <c r="H16" s="46" t="s">
        <v>3</v>
      </c>
      <c r="I16" s="47"/>
      <c r="J16" s="47"/>
      <c r="K16" s="48"/>
    </row>
    <row r="17" spans="1:11" ht="12.75">
      <c r="A17" s="49"/>
      <c r="B17" s="8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8" t="s">
        <v>7</v>
      </c>
      <c r="J17" s="50" t="s">
        <v>8</v>
      </c>
      <c r="K17" s="9" t="s">
        <v>12</v>
      </c>
    </row>
    <row r="18" spans="1:11" ht="12.75">
      <c r="A18" s="51" t="s">
        <v>27</v>
      </c>
      <c r="B18" s="11"/>
      <c r="C18" s="11"/>
      <c r="D18" s="12">
        <v>38717</v>
      </c>
      <c r="E18" s="11" t="s">
        <v>13</v>
      </c>
      <c r="F18" s="12">
        <v>38352</v>
      </c>
      <c r="G18" s="11" t="s">
        <v>14</v>
      </c>
      <c r="H18" s="11" t="s">
        <v>15</v>
      </c>
      <c r="I18" s="12">
        <v>38717</v>
      </c>
      <c r="J18" s="52"/>
      <c r="K18" s="13" t="s">
        <v>16</v>
      </c>
    </row>
    <row r="19" spans="1:11" ht="13.5" thickBot="1">
      <c r="A19" s="51" t="s">
        <v>28</v>
      </c>
      <c r="B19" s="11"/>
      <c r="C19" s="11"/>
      <c r="D19" s="11"/>
      <c r="E19" s="11">
        <v>2005</v>
      </c>
      <c r="F19" s="11"/>
      <c r="G19" s="11"/>
      <c r="H19" s="11" t="s">
        <v>17</v>
      </c>
      <c r="I19" s="11"/>
      <c r="J19" s="52"/>
      <c r="K19" s="13" t="s">
        <v>18</v>
      </c>
    </row>
    <row r="20" spans="1:11" ht="13.5" thickTop="1">
      <c r="A20" s="15" t="s">
        <v>29</v>
      </c>
      <c r="B20" s="16">
        <v>116072</v>
      </c>
      <c r="C20" s="17">
        <v>150810.5</v>
      </c>
      <c r="D20" s="17">
        <v>130484</v>
      </c>
      <c r="E20" s="53">
        <f>D20/C20*100</f>
        <v>86.52182706111311</v>
      </c>
      <c r="F20" s="17">
        <v>97092</v>
      </c>
      <c r="G20" s="54">
        <f>D20/F20</f>
        <v>1.3439212293494829</v>
      </c>
      <c r="H20" s="16">
        <v>43123</v>
      </c>
      <c r="I20" s="16">
        <v>40091</v>
      </c>
      <c r="J20" s="19">
        <f>I20/H20*100</f>
        <v>92.9689492846045</v>
      </c>
      <c r="K20" s="55">
        <v>-21</v>
      </c>
    </row>
    <row r="21" spans="1:11" ht="13.5" thickBot="1">
      <c r="A21" s="27" t="s">
        <v>30</v>
      </c>
      <c r="B21" s="28">
        <v>19960</v>
      </c>
      <c r="C21" s="29">
        <v>20293</v>
      </c>
      <c r="D21" s="29">
        <v>20293</v>
      </c>
      <c r="E21" s="56">
        <f>D21/C21*100</f>
        <v>100</v>
      </c>
      <c r="F21" s="29">
        <v>12705.5</v>
      </c>
      <c r="G21" s="57">
        <f>D21/F21</f>
        <v>1.5971823226161899</v>
      </c>
      <c r="H21" s="28">
        <v>3948</v>
      </c>
      <c r="I21" s="28">
        <v>3941</v>
      </c>
      <c r="J21" s="58">
        <f>I21/H21*100</f>
        <v>99.822695035461</v>
      </c>
      <c r="K21" s="59">
        <v>0</v>
      </c>
    </row>
    <row r="22" spans="1:11" ht="13.5" thickBot="1">
      <c r="A22" s="36" t="s">
        <v>31</v>
      </c>
      <c r="B22" s="37">
        <f>SUM(B20:B21)</f>
        <v>136032</v>
      </c>
      <c r="C22" s="38">
        <f>SUM(C20:C21)</f>
        <v>171103.5</v>
      </c>
      <c r="D22" s="38">
        <f>SUM(D20:D21)</f>
        <v>150777</v>
      </c>
      <c r="E22" s="38">
        <f>D22/C22*100</f>
        <v>88.12034821029377</v>
      </c>
      <c r="F22" s="38">
        <f>SUM(F20:F21)</f>
        <v>109797.5</v>
      </c>
      <c r="G22" s="39">
        <f>D22/F22</f>
        <v>1.3732279878867917</v>
      </c>
      <c r="H22" s="37">
        <f>SUM(H20:H21)</f>
        <v>47071</v>
      </c>
      <c r="I22" s="37">
        <f>SUM(I20:I21)</f>
        <v>44032</v>
      </c>
      <c r="J22" s="60">
        <f>I22/H22*100</f>
        <v>93.54379554290327</v>
      </c>
      <c r="K22" s="61">
        <f>SUM(K20:K21)</f>
        <v>-21</v>
      </c>
    </row>
    <row r="23" spans="1:11" ht="12.75">
      <c r="A23" s="62"/>
      <c r="B23" s="63"/>
      <c r="C23" s="63"/>
      <c r="D23" s="63"/>
      <c r="E23" s="63"/>
      <c r="F23" s="63"/>
      <c r="G23" s="63"/>
      <c r="H23" s="63"/>
      <c r="I23" s="64"/>
      <c r="J23" s="63"/>
      <c r="K23" s="63"/>
    </row>
    <row r="24" spans="1:11" ht="13.5" thickBo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2.75">
      <c r="A25" s="49"/>
      <c r="B25" s="8" t="s">
        <v>5</v>
      </c>
      <c r="C25" s="8" t="s">
        <v>6</v>
      </c>
      <c r="D25" s="8" t="s">
        <v>7</v>
      </c>
      <c r="E25" s="8" t="s">
        <v>8</v>
      </c>
      <c r="F25" s="8" t="s">
        <v>9</v>
      </c>
      <c r="G25" s="8" t="s">
        <v>10</v>
      </c>
      <c r="H25" s="65"/>
      <c r="I25" s="66"/>
      <c r="J25" s="67"/>
      <c r="K25" s="67"/>
    </row>
    <row r="26" spans="1:11" ht="12.75">
      <c r="A26" s="51"/>
      <c r="B26" s="11"/>
      <c r="C26" s="11"/>
      <c r="D26" s="12">
        <v>38717</v>
      </c>
      <c r="E26" s="11" t="s">
        <v>13</v>
      </c>
      <c r="F26" s="12">
        <v>38352</v>
      </c>
      <c r="G26" s="11" t="s">
        <v>14</v>
      </c>
      <c r="H26" s="65"/>
      <c r="I26" s="68"/>
      <c r="J26" s="69"/>
      <c r="K26" s="67"/>
    </row>
    <row r="27" spans="1:11" ht="13.5" thickBot="1">
      <c r="A27" s="70"/>
      <c r="B27" s="14"/>
      <c r="C27" s="14"/>
      <c r="D27" s="14"/>
      <c r="E27" s="14">
        <v>2005</v>
      </c>
      <c r="F27" s="14"/>
      <c r="G27" s="14"/>
      <c r="H27" s="65"/>
      <c r="I27" s="69"/>
      <c r="J27" s="69"/>
      <c r="K27" s="67"/>
    </row>
    <row r="28" spans="1:11" ht="13.5" thickTop="1">
      <c r="A28" s="71" t="s">
        <v>2</v>
      </c>
      <c r="B28" s="72"/>
      <c r="C28" s="72"/>
      <c r="D28" s="72"/>
      <c r="E28" s="73"/>
      <c r="F28" s="74"/>
      <c r="G28" s="75"/>
      <c r="H28" s="65"/>
      <c r="I28" s="69"/>
      <c r="J28" s="69"/>
      <c r="K28" s="67"/>
    </row>
    <row r="29" spans="1:11" ht="13.5" thickBot="1">
      <c r="A29" s="76" t="s">
        <v>32</v>
      </c>
      <c r="B29" s="77">
        <v>316230</v>
      </c>
      <c r="C29" s="77">
        <f>C15+C22</f>
        <v>227207.3</v>
      </c>
      <c r="D29" s="77">
        <f>D22+D15</f>
        <v>197310.5</v>
      </c>
      <c r="E29" s="78">
        <f>D29/C29*100</f>
        <v>86.84161996555568</v>
      </c>
      <c r="F29" s="77">
        <f>F15+F22</f>
        <v>249087.09999999998</v>
      </c>
      <c r="G29" s="79">
        <f>D29/F29</f>
        <v>0.7921345585540159</v>
      </c>
      <c r="H29" s="65"/>
      <c r="I29" s="69"/>
      <c r="J29" s="69"/>
      <c r="K29" s="67"/>
    </row>
    <row r="30" spans="1:11" ht="12.75">
      <c r="A30" s="51"/>
      <c r="B30" s="80"/>
      <c r="C30" s="80" t="s">
        <v>33</v>
      </c>
      <c r="D30" s="81"/>
      <c r="E30" s="82"/>
      <c r="F30" s="80"/>
      <c r="G30" s="83"/>
      <c r="H30" s="67"/>
      <c r="I30" s="69"/>
      <c r="J30" s="69"/>
      <c r="K30" s="67"/>
    </row>
    <row r="31" spans="1:11" ht="13.5" thickBot="1">
      <c r="A31" s="84" t="s">
        <v>34</v>
      </c>
      <c r="B31" s="77">
        <v>48081.6</v>
      </c>
      <c r="C31" s="77">
        <v>32855.3</v>
      </c>
      <c r="D31" s="77">
        <v>20903.83</v>
      </c>
      <c r="E31" s="78">
        <f>D31/C31*100</f>
        <v>63.62392064598406</v>
      </c>
      <c r="F31" s="77">
        <v>325007.9</v>
      </c>
      <c r="G31" s="79">
        <f>D31/F31</f>
        <v>0.06431791350302563</v>
      </c>
      <c r="H31" s="69"/>
      <c r="I31" s="69"/>
      <c r="J31" s="69"/>
      <c r="K31" s="69"/>
    </row>
    <row r="32" spans="1:11" ht="12.75">
      <c r="A32" s="85"/>
      <c r="B32" s="80"/>
      <c r="C32" s="80"/>
      <c r="D32" s="81"/>
      <c r="E32" s="82"/>
      <c r="F32" s="80"/>
      <c r="G32" s="86"/>
      <c r="H32" s="69"/>
      <c r="I32" s="69"/>
      <c r="J32" s="69"/>
      <c r="K32" s="69"/>
    </row>
    <row r="33" spans="1:11" ht="13.5" thickBot="1">
      <c r="A33" s="87" t="s">
        <v>35</v>
      </c>
      <c r="B33" s="88">
        <f>SUM(B29:B32)</f>
        <v>364311.6</v>
      </c>
      <c r="C33" s="88">
        <f>SUM(C29:C32)</f>
        <v>260062.59999999998</v>
      </c>
      <c r="D33" s="88">
        <f>SUM(D29:D32)</f>
        <v>218214.33000000002</v>
      </c>
      <c r="E33" s="89">
        <f>D33/C33*100</f>
        <v>83.90838590400928</v>
      </c>
      <c r="F33" s="88">
        <f>SUM(F29:F32)</f>
        <v>574095</v>
      </c>
      <c r="G33" s="90">
        <f>D33/F33</f>
        <v>0.3801014292059677</v>
      </c>
      <c r="H33" s="91"/>
      <c r="I33" s="69"/>
      <c r="J33" s="69"/>
      <c r="K33" s="69"/>
    </row>
    <row r="34" ht="14.25" customHeight="1" thickTop="1"/>
    <row r="35" ht="14.25" customHeight="1"/>
    <row r="36" ht="14.25" customHeight="1"/>
    <row r="40" ht="12.75">
      <c r="I40" s="92"/>
    </row>
    <row r="45" ht="12.75">
      <c r="A45" s="93"/>
    </row>
    <row r="46" ht="12.75">
      <c r="A46" s="93"/>
    </row>
    <row r="47" ht="12.75">
      <c r="A47" s="9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216"/>
  <sheetViews>
    <sheetView workbookViewId="0" topLeftCell="A1">
      <selection activeCell="B2" sqref="B2"/>
    </sheetView>
  </sheetViews>
  <sheetFormatPr defaultColWidth="9.00390625" defaultRowHeight="12.75"/>
  <cols>
    <col min="1" max="1" width="30.1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1.625" style="0" customWidth="1"/>
  </cols>
  <sheetData>
    <row r="4" spans="1:17" ht="15.75">
      <c r="A4" s="94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3.5" thickBot="1">
      <c r="A5" s="95"/>
      <c r="B5" s="95"/>
      <c r="C5" s="95"/>
      <c r="D5" s="95"/>
      <c r="E5" s="95"/>
      <c r="F5" s="95"/>
      <c r="G5" s="95"/>
      <c r="H5" s="95"/>
      <c r="I5" s="95"/>
      <c r="J5" s="95"/>
      <c r="K5" s="95" t="s">
        <v>37</v>
      </c>
      <c r="L5" s="95"/>
      <c r="M5" s="95"/>
      <c r="N5" s="95"/>
      <c r="O5" s="95"/>
      <c r="P5" s="95"/>
      <c r="Q5" s="95"/>
    </row>
    <row r="6" spans="1:17" ht="14.25" thickBot="1" thickTop="1">
      <c r="A6" s="96"/>
      <c r="B6" s="97"/>
      <c r="C6" s="98" t="s">
        <v>2</v>
      </c>
      <c r="D6" s="97"/>
      <c r="E6" s="97"/>
      <c r="F6" s="97"/>
      <c r="G6" s="99"/>
      <c r="H6" s="100" t="s">
        <v>38</v>
      </c>
      <c r="I6" s="101"/>
      <c r="J6" s="101"/>
      <c r="K6" s="102"/>
      <c r="L6" s="95"/>
      <c r="M6" s="95"/>
      <c r="N6" s="95"/>
      <c r="O6" s="95"/>
      <c r="P6" s="95"/>
      <c r="Q6" s="95"/>
    </row>
    <row r="7" spans="1:17" ht="12.75">
      <c r="A7" s="103"/>
      <c r="B7" s="8"/>
      <c r="C7" s="8"/>
      <c r="D7" s="8"/>
      <c r="E7" s="8" t="s">
        <v>8</v>
      </c>
      <c r="F7" s="8"/>
      <c r="G7" s="8"/>
      <c r="H7" s="104"/>
      <c r="I7" s="8"/>
      <c r="J7" s="8"/>
      <c r="K7" s="105" t="s">
        <v>12</v>
      </c>
      <c r="L7" s="95"/>
      <c r="M7" s="95"/>
      <c r="N7" s="95"/>
      <c r="O7" s="95"/>
      <c r="P7" s="95"/>
      <c r="Q7" s="95"/>
    </row>
    <row r="8" spans="1:17" ht="12.75">
      <c r="A8" s="106" t="s">
        <v>4</v>
      </c>
      <c r="B8" s="11" t="s">
        <v>5</v>
      </c>
      <c r="C8" s="11" t="s">
        <v>6</v>
      </c>
      <c r="D8" s="11" t="s">
        <v>7</v>
      </c>
      <c r="E8" s="11" t="s">
        <v>39</v>
      </c>
      <c r="F8" s="11" t="s">
        <v>9</v>
      </c>
      <c r="G8" s="11" t="s">
        <v>10</v>
      </c>
      <c r="H8" s="11" t="s">
        <v>40</v>
      </c>
      <c r="I8" s="11" t="s">
        <v>7</v>
      </c>
      <c r="J8" s="11" t="s">
        <v>8</v>
      </c>
      <c r="K8" s="105" t="s">
        <v>41</v>
      </c>
      <c r="L8" s="95"/>
      <c r="M8" s="95"/>
      <c r="N8" s="95"/>
      <c r="O8" s="95"/>
      <c r="P8" s="95"/>
      <c r="Q8" s="95"/>
    </row>
    <row r="9" spans="1:17" ht="13.5" thickBot="1">
      <c r="A9" s="107"/>
      <c r="B9" s="14"/>
      <c r="C9" s="14"/>
      <c r="D9" s="108">
        <v>38717</v>
      </c>
      <c r="E9" s="14">
        <v>2005</v>
      </c>
      <c r="F9" s="108">
        <v>38352</v>
      </c>
      <c r="G9" s="14" t="s">
        <v>14</v>
      </c>
      <c r="H9" s="14" t="s">
        <v>17</v>
      </c>
      <c r="I9" s="108">
        <v>38717</v>
      </c>
      <c r="J9" s="14"/>
      <c r="K9" s="109" t="s">
        <v>18</v>
      </c>
      <c r="L9" s="95"/>
      <c r="M9" s="95"/>
      <c r="N9" s="95"/>
      <c r="O9" s="95"/>
      <c r="P9" s="95"/>
      <c r="Q9" s="95"/>
    </row>
    <row r="10" spans="1:17" ht="13.5" thickTop="1">
      <c r="A10" s="110" t="s">
        <v>42</v>
      </c>
      <c r="B10" s="111">
        <v>24411.7</v>
      </c>
      <c r="C10" s="112">
        <v>24823.7</v>
      </c>
      <c r="D10" s="112">
        <v>2577</v>
      </c>
      <c r="E10" s="113">
        <f>D10/C10*100</f>
        <v>10.381208280796175</v>
      </c>
      <c r="F10" s="112">
        <v>14508</v>
      </c>
      <c r="G10" s="114">
        <f>D10/F10</f>
        <v>0.17762613730355667</v>
      </c>
      <c r="H10" s="112">
        <v>0</v>
      </c>
      <c r="I10" s="112">
        <v>0</v>
      </c>
      <c r="J10" s="112">
        <v>0</v>
      </c>
      <c r="K10" s="115">
        <v>0</v>
      </c>
      <c r="L10" s="95"/>
      <c r="M10" s="95"/>
      <c r="N10" s="95"/>
      <c r="O10" s="95"/>
      <c r="P10" s="95"/>
      <c r="Q10" s="95"/>
    </row>
    <row r="11" spans="1:17" ht="12.75">
      <c r="A11" s="110" t="s">
        <v>43</v>
      </c>
      <c r="B11" s="111">
        <v>204346</v>
      </c>
      <c r="C11" s="112">
        <v>97087</v>
      </c>
      <c r="D11" s="112">
        <v>96468</v>
      </c>
      <c r="E11" s="113">
        <f aca="true" t="shared" si="0" ref="E11:E18">D11/C11*100</f>
        <v>99.3624275134673</v>
      </c>
      <c r="F11" s="112">
        <v>276491.7</v>
      </c>
      <c r="G11" s="114">
        <f aca="true" t="shared" si="1" ref="G11:G18">D11/F11</f>
        <v>0.34890016590009754</v>
      </c>
      <c r="H11" s="112">
        <v>0</v>
      </c>
      <c r="I11" s="112">
        <v>0</v>
      </c>
      <c r="J11" s="112">
        <v>0</v>
      </c>
      <c r="K11" s="115">
        <v>0</v>
      </c>
      <c r="L11" s="95"/>
      <c r="M11" s="95"/>
      <c r="N11" s="95"/>
      <c r="O11" s="95"/>
      <c r="P11" s="95"/>
      <c r="Q11" s="95"/>
    </row>
    <row r="12" spans="1:17" ht="12.75">
      <c r="A12" s="110" t="s">
        <v>44</v>
      </c>
      <c r="B12" s="111">
        <v>0</v>
      </c>
      <c r="C12" s="112">
        <v>191015.9</v>
      </c>
      <c r="D12" s="112">
        <v>185265.5</v>
      </c>
      <c r="E12" s="113">
        <f t="shared" si="0"/>
        <v>96.989569978206</v>
      </c>
      <c r="F12" s="112">
        <v>0</v>
      </c>
      <c r="G12" s="114">
        <v>0</v>
      </c>
      <c r="H12" s="112">
        <v>0</v>
      </c>
      <c r="I12" s="112">
        <v>0</v>
      </c>
      <c r="J12" s="112">
        <v>0</v>
      </c>
      <c r="K12" s="115">
        <v>0</v>
      </c>
      <c r="L12" s="95"/>
      <c r="M12" s="95"/>
      <c r="N12" s="95"/>
      <c r="O12" s="95"/>
      <c r="P12" s="95"/>
      <c r="Q12" s="95"/>
    </row>
    <row r="13" spans="1:17" ht="12.75">
      <c r="A13" s="110" t="s">
        <v>45</v>
      </c>
      <c r="B13" s="111">
        <v>7856.5</v>
      </c>
      <c r="C13" s="112">
        <v>7856.5</v>
      </c>
      <c r="D13" s="112">
        <v>7071</v>
      </c>
      <c r="E13" s="113">
        <f t="shared" si="0"/>
        <v>90.00190924712021</v>
      </c>
      <c r="F13" s="112">
        <v>9166</v>
      </c>
      <c r="G13" s="114">
        <f t="shared" si="1"/>
        <v>0.7714379227580188</v>
      </c>
      <c r="H13" s="112">
        <v>0</v>
      </c>
      <c r="I13" s="112">
        <v>0</v>
      </c>
      <c r="J13" s="112">
        <v>0</v>
      </c>
      <c r="K13" s="115">
        <v>0</v>
      </c>
      <c r="L13" s="95"/>
      <c r="M13" s="95"/>
      <c r="N13" s="95"/>
      <c r="O13" s="95"/>
      <c r="P13" s="95"/>
      <c r="Q13" s="95"/>
    </row>
    <row r="14" spans="1:17" ht="12.75">
      <c r="A14" s="110" t="s">
        <v>46</v>
      </c>
      <c r="B14" s="111">
        <v>930317.1</v>
      </c>
      <c r="C14" s="112">
        <v>1070129</v>
      </c>
      <c r="D14" s="112">
        <v>1044986</v>
      </c>
      <c r="E14" s="113">
        <f t="shared" si="0"/>
        <v>97.65047017695997</v>
      </c>
      <c r="F14" s="112">
        <v>939281</v>
      </c>
      <c r="G14" s="114">
        <f t="shared" si="1"/>
        <v>1.112538207416098</v>
      </c>
      <c r="H14" s="112">
        <v>0</v>
      </c>
      <c r="I14" s="112">
        <v>0</v>
      </c>
      <c r="J14" s="112">
        <v>0</v>
      </c>
      <c r="K14" s="115">
        <v>0</v>
      </c>
      <c r="L14" s="95"/>
      <c r="M14" s="95"/>
      <c r="N14" s="95"/>
      <c r="O14" s="95"/>
      <c r="P14" s="95"/>
      <c r="Q14" s="95"/>
    </row>
    <row r="15" spans="1:17" ht="12.75">
      <c r="A15" s="110" t="s">
        <v>47</v>
      </c>
      <c r="B15" s="111">
        <v>0</v>
      </c>
      <c r="C15" s="112">
        <v>0</v>
      </c>
      <c r="D15" s="112">
        <v>0</v>
      </c>
      <c r="E15" s="113">
        <v>0</v>
      </c>
      <c r="F15" s="112">
        <v>40699</v>
      </c>
      <c r="G15" s="114">
        <f t="shared" si="1"/>
        <v>0</v>
      </c>
      <c r="H15" s="112">
        <v>0</v>
      </c>
      <c r="I15" s="112">
        <v>0</v>
      </c>
      <c r="J15" s="112">
        <v>0</v>
      </c>
      <c r="K15" s="115">
        <v>0</v>
      </c>
      <c r="L15" s="95"/>
      <c r="M15" s="95"/>
      <c r="N15" s="95"/>
      <c r="O15" s="95"/>
      <c r="P15" s="95"/>
      <c r="Q15" s="95"/>
    </row>
    <row r="16" spans="1:17" ht="12.75">
      <c r="A16" s="110" t="s">
        <v>19</v>
      </c>
      <c r="B16" s="116">
        <v>3112</v>
      </c>
      <c r="C16" s="112">
        <v>2267</v>
      </c>
      <c r="D16" s="112">
        <v>1584</v>
      </c>
      <c r="E16" s="113">
        <f t="shared" si="0"/>
        <v>69.87207763564182</v>
      </c>
      <c r="F16" s="112">
        <v>591</v>
      </c>
      <c r="G16" s="114">
        <f t="shared" si="1"/>
        <v>2.6802030456852792</v>
      </c>
      <c r="H16" s="112">
        <v>0</v>
      </c>
      <c r="I16" s="112">
        <v>0</v>
      </c>
      <c r="J16" s="112">
        <v>0</v>
      </c>
      <c r="K16" s="117">
        <v>0</v>
      </c>
      <c r="L16" s="95"/>
      <c r="M16" s="95"/>
      <c r="N16" s="95"/>
      <c r="O16" s="95"/>
      <c r="P16" s="95"/>
      <c r="Q16" s="95"/>
    </row>
    <row r="17" spans="1:17" ht="13.5" thickBot="1">
      <c r="A17" s="103" t="s">
        <v>48</v>
      </c>
      <c r="B17" s="118">
        <v>0</v>
      </c>
      <c r="C17" s="119">
        <v>9655.5</v>
      </c>
      <c r="D17" s="119">
        <v>9655.5</v>
      </c>
      <c r="E17" s="120">
        <f t="shared" si="0"/>
        <v>100</v>
      </c>
      <c r="F17" s="119">
        <v>55976</v>
      </c>
      <c r="G17" s="120">
        <f t="shared" si="1"/>
        <v>0.17249356867228813</v>
      </c>
      <c r="H17" s="119">
        <v>0</v>
      </c>
      <c r="I17" s="119">
        <v>0</v>
      </c>
      <c r="J17" s="119">
        <v>0</v>
      </c>
      <c r="K17" s="121">
        <v>0</v>
      </c>
      <c r="L17" s="95"/>
      <c r="M17" s="95"/>
      <c r="N17" s="95"/>
      <c r="O17" s="95"/>
      <c r="P17" s="95"/>
      <c r="Q17" s="95"/>
    </row>
    <row r="18" spans="1:17" ht="13.5" thickBot="1">
      <c r="A18" s="122" t="s">
        <v>49</v>
      </c>
      <c r="B18" s="123">
        <f>SUM(B10:B17)</f>
        <v>1170043.3</v>
      </c>
      <c r="C18" s="124">
        <f>SUM(C10:C17)</f>
        <v>1402834.6</v>
      </c>
      <c r="D18" s="124">
        <f>SUM(D10:D17)</f>
        <v>1347607</v>
      </c>
      <c r="E18" s="125">
        <f t="shared" si="0"/>
        <v>96.06314244031334</v>
      </c>
      <c r="F18" s="124">
        <f>SUM(F10:F17)</f>
        <v>1336712.7</v>
      </c>
      <c r="G18" s="126">
        <f t="shared" si="1"/>
        <v>1.0081500684477676</v>
      </c>
      <c r="H18" s="124">
        <v>0</v>
      </c>
      <c r="I18" s="124">
        <v>0</v>
      </c>
      <c r="J18" s="124">
        <v>0</v>
      </c>
      <c r="K18" s="127">
        <v>0</v>
      </c>
      <c r="L18" s="95"/>
      <c r="M18" s="95"/>
      <c r="N18" s="95"/>
      <c r="O18" s="95"/>
      <c r="P18" s="95"/>
      <c r="Q18" s="95"/>
    </row>
    <row r="19" spans="1:17" ht="13.5" thickBot="1">
      <c r="A19" s="128"/>
      <c r="B19" s="129"/>
      <c r="C19" s="130" t="s">
        <v>26</v>
      </c>
      <c r="D19" s="131"/>
      <c r="E19" s="132"/>
      <c r="F19" s="132"/>
      <c r="G19" s="133"/>
      <c r="H19" s="134" t="s">
        <v>50</v>
      </c>
      <c r="I19" s="134"/>
      <c r="J19" s="134"/>
      <c r="K19" s="135"/>
      <c r="L19" s="95"/>
      <c r="M19" s="95"/>
      <c r="N19" s="95"/>
      <c r="O19" s="95"/>
      <c r="P19" s="95"/>
      <c r="Q19" s="95"/>
    </row>
    <row r="20" spans="1:17" ht="12.75">
      <c r="A20" s="103"/>
      <c r="B20" s="8"/>
      <c r="C20" s="8"/>
      <c r="D20" s="8"/>
      <c r="E20" s="8" t="s">
        <v>8</v>
      </c>
      <c r="F20" s="8"/>
      <c r="G20" s="8"/>
      <c r="H20" s="104"/>
      <c r="I20" s="8"/>
      <c r="J20" s="8"/>
      <c r="K20" s="105" t="s">
        <v>12</v>
      </c>
      <c r="L20" s="95"/>
      <c r="M20" s="95"/>
      <c r="N20" s="95"/>
      <c r="O20" s="95"/>
      <c r="P20" s="95"/>
      <c r="Q20" s="95"/>
    </row>
    <row r="21" spans="1:17" ht="12.75">
      <c r="A21" s="106" t="s">
        <v>51</v>
      </c>
      <c r="B21" s="11" t="s">
        <v>5</v>
      </c>
      <c r="C21" s="11" t="s">
        <v>6</v>
      </c>
      <c r="D21" s="11" t="s">
        <v>7</v>
      </c>
      <c r="E21" s="11" t="s">
        <v>39</v>
      </c>
      <c r="F21" s="11" t="s">
        <v>9</v>
      </c>
      <c r="G21" s="11" t="s">
        <v>10</v>
      </c>
      <c r="H21" s="11" t="s">
        <v>40</v>
      </c>
      <c r="I21" s="11" t="s">
        <v>7</v>
      </c>
      <c r="J21" s="11" t="s">
        <v>8</v>
      </c>
      <c r="K21" s="105" t="s">
        <v>41</v>
      </c>
      <c r="L21" s="95"/>
      <c r="M21" s="95"/>
      <c r="N21" s="95"/>
      <c r="O21" s="95"/>
      <c r="P21" s="95"/>
      <c r="Q21" s="95"/>
    </row>
    <row r="22" spans="1:17" ht="13.5" thickBot="1">
      <c r="A22" s="107"/>
      <c r="B22" s="14"/>
      <c r="C22" s="14"/>
      <c r="D22" s="108">
        <v>38717</v>
      </c>
      <c r="E22" s="14">
        <v>2005</v>
      </c>
      <c r="F22" s="108">
        <v>38352</v>
      </c>
      <c r="G22" s="14" t="s">
        <v>14</v>
      </c>
      <c r="H22" s="14" t="s">
        <v>17</v>
      </c>
      <c r="I22" s="108">
        <v>38717</v>
      </c>
      <c r="J22" s="14"/>
      <c r="K22" s="109" t="s">
        <v>18</v>
      </c>
      <c r="L22" s="95"/>
      <c r="M22" s="95"/>
      <c r="N22" s="95"/>
      <c r="O22" s="95"/>
      <c r="P22" s="95"/>
      <c r="Q22" s="95"/>
    </row>
    <row r="23" spans="1:17" ht="13.5" thickTop="1">
      <c r="A23" s="136" t="s">
        <v>52</v>
      </c>
      <c r="B23" s="137">
        <v>49877</v>
      </c>
      <c r="C23" s="138">
        <v>49877</v>
      </c>
      <c r="D23" s="138">
        <v>49877</v>
      </c>
      <c r="E23" s="114">
        <f>D23/C23*100</f>
        <v>100</v>
      </c>
      <c r="F23" s="138">
        <v>47644.6</v>
      </c>
      <c r="G23" s="139">
        <f>D23/F23</f>
        <v>1.0468552574688423</v>
      </c>
      <c r="H23" s="138">
        <v>14743</v>
      </c>
      <c r="I23" s="138">
        <v>14767</v>
      </c>
      <c r="J23" s="138">
        <f>I23/H23*100</f>
        <v>100.16278912026047</v>
      </c>
      <c r="K23" s="140">
        <v>-4</v>
      </c>
      <c r="L23" s="95"/>
      <c r="M23" s="95"/>
      <c r="N23" s="95"/>
      <c r="O23" s="95"/>
      <c r="P23" s="95"/>
      <c r="Q23" s="95"/>
    </row>
    <row r="24" spans="1:17" ht="12.75">
      <c r="A24" s="110" t="s">
        <v>53</v>
      </c>
      <c r="B24" s="141">
        <v>100981</v>
      </c>
      <c r="C24" s="112">
        <v>109176</v>
      </c>
      <c r="D24" s="112">
        <v>109176</v>
      </c>
      <c r="E24" s="114">
        <f>D24/C24*100</f>
        <v>100</v>
      </c>
      <c r="F24" s="112">
        <v>108593.7</v>
      </c>
      <c r="G24" s="139">
        <f>D24/F24</f>
        <v>1.0053621895192815</v>
      </c>
      <c r="H24" s="112">
        <v>38418</v>
      </c>
      <c r="I24" s="112">
        <v>41199</v>
      </c>
      <c r="J24" s="142">
        <f>I24/H24*100</f>
        <v>107.23879431516477</v>
      </c>
      <c r="K24" s="117">
        <v>-2</v>
      </c>
      <c r="L24" s="95"/>
      <c r="M24" s="95"/>
      <c r="N24" s="95"/>
      <c r="O24" s="95"/>
      <c r="P24" s="95"/>
      <c r="Q24" s="95"/>
    </row>
    <row r="25" spans="1:17" ht="13.5" thickBot="1">
      <c r="A25" s="110" t="s">
        <v>54</v>
      </c>
      <c r="B25" s="141">
        <v>0</v>
      </c>
      <c r="C25" s="112">
        <v>2116</v>
      </c>
      <c r="D25" s="112">
        <v>2116</v>
      </c>
      <c r="E25" s="120">
        <f>D25/C25*100</f>
        <v>100</v>
      </c>
      <c r="F25" s="112">
        <v>540</v>
      </c>
      <c r="G25" s="143">
        <f>D25/F25</f>
        <v>3.9185185185185185</v>
      </c>
      <c r="H25" s="144" t="s">
        <v>55</v>
      </c>
      <c r="I25" s="144" t="s">
        <v>55</v>
      </c>
      <c r="J25" s="145" t="s">
        <v>55</v>
      </c>
      <c r="K25" s="146" t="s">
        <v>55</v>
      </c>
      <c r="L25" s="95"/>
      <c r="M25" s="95"/>
      <c r="N25" s="95"/>
      <c r="O25" s="95"/>
      <c r="P25" s="95"/>
      <c r="Q25" s="95"/>
    </row>
    <row r="26" spans="1:17" ht="13.5" thickBot="1">
      <c r="A26" s="122" t="s">
        <v>31</v>
      </c>
      <c r="B26" s="147">
        <f>SUM(B23:B25)</f>
        <v>150858</v>
      </c>
      <c r="C26" s="124">
        <f>SUM(C23:C25)</f>
        <v>161169</v>
      </c>
      <c r="D26" s="124">
        <f>SUM(D23:D25)</f>
        <v>161169</v>
      </c>
      <c r="E26" s="126">
        <f>D26/C26*100</f>
        <v>100</v>
      </c>
      <c r="F26" s="124">
        <f>SUM(F23:F25)</f>
        <v>156778.3</v>
      </c>
      <c r="G26" s="148">
        <f>D26/F26</f>
        <v>1.0280057890664716</v>
      </c>
      <c r="H26" s="124">
        <f>SUM(H23:H25)</f>
        <v>53161</v>
      </c>
      <c r="I26" s="124">
        <f>SUM(I23:I25)</f>
        <v>55966</v>
      </c>
      <c r="J26" s="149">
        <f>I26/H26*100</f>
        <v>105.27642444649273</v>
      </c>
      <c r="K26" s="127">
        <f>SUM(K23:K25)</f>
        <v>-6</v>
      </c>
      <c r="L26" s="95"/>
      <c r="M26" s="95"/>
      <c r="N26" s="95"/>
      <c r="O26" s="95"/>
      <c r="P26" s="95"/>
      <c r="Q26" s="95"/>
    </row>
    <row r="27" spans="1:17" ht="13.5" thickBot="1">
      <c r="A27" s="150"/>
      <c r="B27" s="151"/>
      <c r="C27" s="130" t="s">
        <v>26</v>
      </c>
      <c r="D27" s="131"/>
      <c r="E27" s="132"/>
      <c r="F27" s="131"/>
      <c r="G27" s="152"/>
      <c r="H27" s="153" t="s">
        <v>56</v>
      </c>
      <c r="I27" s="131"/>
      <c r="J27" s="131"/>
      <c r="K27" s="154"/>
      <c r="L27" s="95"/>
      <c r="M27" s="95"/>
      <c r="N27" s="95"/>
      <c r="O27" s="95"/>
      <c r="P27" s="95"/>
      <c r="Q27" s="95"/>
    </row>
    <row r="28" spans="1:17" ht="12.75">
      <c r="A28" s="103"/>
      <c r="B28" s="8"/>
      <c r="C28" s="8"/>
      <c r="D28" s="8"/>
      <c r="E28" s="8" t="s">
        <v>8</v>
      </c>
      <c r="F28" s="8"/>
      <c r="G28" s="8"/>
      <c r="H28" s="155"/>
      <c r="I28" s="156"/>
      <c r="J28" s="156"/>
      <c r="K28" s="157"/>
      <c r="L28" s="95"/>
      <c r="M28" s="95"/>
      <c r="N28" s="95"/>
      <c r="O28" s="95"/>
      <c r="P28" s="95"/>
      <c r="Q28" s="95"/>
    </row>
    <row r="29" spans="1:17" ht="12.75">
      <c r="A29" s="106" t="s">
        <v>57</v>
      </c>
      <c r="B29" s="11" t="s">
        <v>5</v>
      </c>
      <c r="C29" s="11" t="s">
        <v>6</v>
      </c>
      <c r="D29" s="11" t="s">
        <v>7</v>
      </c>
      <c r="E29" s="11" t="s">
        <v>39</v>
      </c>
      <c r="F29" s="11" t="s">
        <v>9</v>
      </c>
      <c r="G29" s="11" t="s">
        <v>10</v>
      </c>
      <c r="H29" s="155"/>
      <c r="I29" s="158"/>
      <c r="J29" s="158"/>
      <c r="K29" s="157"/>
      <c r="L29" s="95"/>
      <c r="M29" s="95"/>
      <c r="N29" s="95"/>
      <c r="O29" s="95"/>
      <c r="P29" s="95"/>
      <c r="Q29" s="95"/>
    </row>
    <row r="30" spans="1:17" ht="13.5" thickBot="1">
      <c r="A30" s="103"/>
      <c r="B30" s="11"/>
      <c r="C30" s="11"/>
      <c r="D30" s="108">
        <v>38717</v>
      </c>
      <c r="E30" s="14">
        <v>2005</v>
      </c>
      <c r="F30" s="108">
        <v>38352</v>
      </c>
      <c r="G30" s="14" t="s">
        <v>14</v>
      </c>
      <c r="H30" s="129"/>
      <c r="I30" s="158"/>
      <c r="J30" s="158"/>
      <c r="K30" s="157"/>
      <c r="L30" s="95"/>
      <c r="M30" s="95"/>
      <c r="N30" s="95"/>
      <c r="O30" s="95"/>
      <c r="P30" s="95"/>
      <c r="Q30" s="95"/>
    </row>
    <row r="31" spans="1:17" ht="13.5" thickTop="1">
      <c r="A31" s="136" t="s">
        <v>43</v>
      </c>
      <c r="B31" s="137">
        <v>10000</v>
      </c>
      <c r="C31" s="138">
        <v>0</v>
      </c>
      <c r="D31" s="138">
        <v>0</v>
      </c>
      <c r="E31" s="159">
        <v>0</v>
      </c>
      <c r="F31" s="138">
        <v>8662</v>
      </c>
      <c r="G31" s="159">
        <f>D31/F31</f>
        <v>0</v>
      </c>
      <c r="H31" s="160"/>
      <c r="I31" s="161"/>
      <c r="J31" s="162"/>
      <c r="K31" s="163"/>
      <c r="L31" s="95"/>
      <c r="M31" s="95"/>
      <c r="N31" s="95"/>
      <c r="O31" s="95"/>
      <c r="P31" s="95"/>
      <c r="Q31" s="95"/>
    </row>
    <row r="32" spans="1:17" ht="13.5" thickBot="1">
      <c r="A32" s="164" t="s">
        <v>44</v>
      </c>
      <c r="B32" s="165">
        <v>0</v>
      </c>
      <c r="C32" s="166">
        <v>9850</v>
      </c>
      <c r="D32" s="166">
        <v>9740</v>
      </c>
      <c r="E32" s="167">
        <v>0</v>
      </c>
      <c r="F32" s="166">
        <v>0</v>
      </c>
      <c r="G32" s="167">
        <v>0</v>
      </c>
      <c r="H32" s="168"/>
      <c r="I32" s="169"/>
      <c r="J32" s="170"/>
      <c r="K32" s="171"/>
      <c r="L32" s="95"/>
      <c r="M32" s="95"/>
      <c r="N32" s="95"/>
      <c r="O32" s="95"/>
      <c r="P32" s="95"/>
      <c r="Q32" s="95"/>
    </row>
    <row r="33" spans="1:17" ht="13.5" thickBot="1">
      <c r="A33" s="172" t="s">
        <v>58</v>
      </c>
      <c r="B33" s="173">
        <v>10000</v>
      </c>
      <c r="C33" s="174">
        <v>9850</v>
      </c>
      <c r="D33" s="174">
        <v>9740</v>
      </c>
      <c r="E33" s="175">
        <v>0</v>
      </c>
      <c r="F33" s="174">
        <v>8662</v>
      </c>
      <c r="G33" s="175">
        <v>0</v>
      </c>
      <c r="H33" s="176"/>
      <c r="I33" s="177"/>
      <c r="J33" s="178"/>
      <c r="K33" s="179"/>
      <c r="L33" s="95"/>
      <c r="M33" s="95"/>
      <c r="N33" s="95"/>
      <c r="O33" s="95"/>
      <c r="P33" s="95"/>
      <c r="Q33" s="95"/>
    </row>
    <row r="34" spans="1:17" ht="13.5" thickTop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2.75">
      <c r="A35" s="18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2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2.75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0"/>
      <c r="L37" s="95"/>
      <c r="M37" s="95"/>
      <c r="N37" s="95"/>
      <c r="O37" s="95"/>
      <c r="P37" s="95"/>
      <c r="Q37" s="95"/>
    </row>
    <row r="38" spans="1:17" ht="12.75">
      <c r="A38" s="95"/>
      <c r="B38" s="95"/>
      <c r="C38" s="95"/>
      <c r="D38" s="95"/>
      <c r="E38" s="95"/>
      <c r="F38" s="182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3.5" thickBo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 t="s">
        <v>37</v>
      </c>
      <c r="L39" s="95"/>
      <c r="M39" s="95"/>
      <c r="N39" s="95"/>
      <c r="O39" s="95"/>
      <c r="P39" s="95"/>
      <c r="Q39" s="95"/>
    </row>
    <row r="40" spans="1:17" ht="13.5" thickTop="1">
      <c r="A40" s="183"/>
      <c r="B40" s="184"/>
      <c r="C40" s="185"/>
      <c r="D40" s="185"/>
      <c r="E40" s="185" t="s">
        <v>8</v>
      </c>
      <c r="F40" s="185"/>
      <c r="G40" s="185"/>
      <c r="H40" s="186"/>
      <c r="I40" s="187"/>
      <c r="J40" s="187"/>
      <c r="K40" s="188"/>
      <c r="L40" s="95"/>
      <c r="M40" s="95"/>
      <c r="N40" s="95"/>
      <c r="O40" s="95"/>
      <c r="P40" s="95"/>
      <c r="Q40" s="95"/>
    </row>
    <row r="41" spans="1:17" ht="12.75">
      <c r="A41" s="106"/>
      <c r="B41" s="11" t="s">
        <v>5</v>
      </c>
      <c r="C41" s="11" t="s">
        <v>6</v>
      </c>
      <c r="D41" s="11" t="s">
        <v>7</v>
      </c>
      <c r="E41" s="11" t="s">
        <v>39</v>
      </c>
      <c r="F41" s="11" t="s">
        <v>9</v>
      </c>
      <c r="G41" s="11" t="s">
        <v>10</v>
      </c>
      <c r="H41" s="155"/>
      <c r="I41" s="158"/>
      <c r="J41" s="158"/>
      <c r="K41" s="157"/>
      <c r="L41" s="95"/>
      <c r="M41" s="95"/>
      <c r="N41" s="95"/>
      <c r="O41" s="95"/>
      <c r="P41" s="95"/>
      <c r="Q41" s="95"/>
    </row>
    <row r="42" spans="1:17" ht="13.5" thickBot="1">
      <c r="A42" s="107"/>
      <c r="B42" s="189"/>
      <c r="C42" s="14"/>
      <c r="D42" s="108">
        <v>38717</v>
      </c>
      <c r="E42" s="14">
        <v>2005</v>
      </c>
      <c r="F42" s="108">
        <v>38352</v>
      </c>
      <c r="G42" s="14" t="s">
        <v>14</v>
      </c>
      <c r="H42" s="190"/>
      <c r="I42" s="191"/>
      <c r="J42" s="191"/>
      <c r="K42" s="192"/>
      <c r="L42" s="95"/>
      <c r="M42" s="95"/>
      <c r="N42" s="95"/>
      <c r="O42" s="95"/>
      <c r="P42" s="95"/>
      <c r="Q42" s="95"/>
    </row>
    <row r="43" spans="1:17" ht="13.5" thickTop="1">
      <c r="A43" s="103" t="s">
        <v>59</v>
      </c>
      <c r="B43" s="193"/>
      <c r="C43" s="194"/>
      <c r="D43" s="194"/>
      <c r="E43" s="195"/>
      <c r="F43" s="194"/>
      <c r="G43" s="195"/>
      <c r="H43" s="95"/>
      <c r="I43" s="95"/>
      <c r="J43" s="95"/>
      <c r="K43" s="157"/>
      <c r="L43" s="95"/>
      <c r="M43" s="95"/>
      <c r="N43" s="95"/>
      <c r="O43" s="95"/>
      <c r="P43" s="95"/>
      <c r="Q43" s="95"/>
    </row>
    <row r="44" spans="1:17" ht="12.75">
      <c r="A44" s="196" t="s">
        <v>60</v>
      </c>
      <c r="B44" s="197">
        <f>B18+B26+B33</f>
        <v>1330901.3</v>
      </c>
      <c r="C44" s="142">
        <f>C18+C26+C33</f>
        <v>1573853.6</v>
      </c>
      <c r="D44" s="142">
        <f>D18+D26+D33</f>
        <v>1518516</v>
      </c>
      <c r="E44" s="114">
        <f>D44/C44*100</f>
        <v>96.48394234381139</v>
      </c>
      <c r="F44" s="142">
        <f>F18+F26+F33</f>
        <v>1502153</v>
      </c>
      <c r="G44" s="114">
        <f>D44/F44</f>
        <v>1.0108930315354028</v>
      </c>
      <c r="H44" s="198"/>
      <c r="I44" s="198"/>
      <c r="J44" s="198"/>
      <c r="K44" s="199"/>
      <c r="L44" s="95"/>
      <c r="M44" s="95"/>
      <c r="N44" s="95"/>
      <c r="O44" s="95"/>
      <c r="P44" s="95"/>
      <c r="Q44" s="95"/>
    </row>
    <row r="45" spans="1:17" ht="12.75">
      <c r="A45" s="200"/>
      <c r="B45" s="201"/>
      <c r="C45" s="202"/>
      <c r="D45" s="202"/>
      <c r="E45" s="203"/>
      <c r="F45" s="202"/>
      <c r="G45" s="203"/>
      <c r="H45" s="204"/>
      <c r="I45" s="204"/>
      <c r="J45" s="204"/>
      <c r="K45" s="205"/>
      <c r="L45" s="95"/>
      <c r="M45" s="95"/>
      <c r="N45" s="95"/>
      <c r="O45" s="95"/>
      <c r="P45" s="95"/>
      <c r="Q45" s="95"/>
    </row>
    <row r="46" spans="1:17" ht="12.75">
      <c r="A46" s="196" t="s">
        <v>34</v>
      </c>
      <c r="B46" s="197">
        <v>654114.9</v>
      </c>
      <c r="C46" s="142">
        <v>683144</v>
      </c>
      <c r="D46" s="142">
        <v>639752</v>
      </c>
      <c r="E46" s="114">
        <f>D46/C46*100</f>
        <v>93.64819130373684</v>
      </c>
      <c r="F46" s="142">
        <v>593886.8</v>
      </c>
      <c r="G46" s="114">
        <f>D46/F46</f>
        <v>1.0772288591024417</v>
      </c>
      <c r="H46" s="198"/>
      <c r="I46" s="198"/>
      <c r="J46" s="198"/>
      <c r="K46" s="199"/>
      <c r="L46" s="95"/>
      <c r="M46" s="95"/>
      <c r="N46" s="95"/>
      <c r="O46" s="95"/>
      <c r="P46" s="95"/>
      <c r="Q46" s="95"/>
    </row>
    <row r="47" spans="1:17" ht="12.75">
      <c r="A47" s="103"/>
      <c r="B47" s="193"/>
      <c r="C47" s="119"/>
      <c r="D47" s="119"/>
      <c r="E47" s="206"/>
      <c r="F47" s="119"/>
      <c r="G47" s="206"/>
      <c r="H47" s="95"/>
      <c r="I47" s="95"/>
      <c r="J47" s="95"/>
      <c r="K47" s="157"/>
      <c r="L47" s="95"/>
      <c r="M47" s="95"/>
      <c r="N47" s="95"/>
      <c r="O47" s="95"/>
      <c r="P47" s="95"/>
      <c r="Q47" s="95"/>
    </row>
    <row r="48" spans="1:17" ht="13.5" thickBot="1">
      <c r="A48" s="172" t="s">
        <v>35</v>
      </c>
      <c r="B48" s="177">
        <f>SUM(B44:B47)</f>
        <v>1985016.2000000002</v>
      </c>
      <c r="C48" s="174">
        <f>SUM(C44:C47)</f>
        <v>2256997.6</v>
      </c>
      <c r="D48" s="174">
        <f>SUM(D44:D47)</f>
        <v>2158268</v>
      </c>
      <c r="E48" s="175">
        <f>D48/C48*100</f>
        <v>95.62562228688236</v>
      </c>
      <c r="F48" s="174">
        <f>SUM(F44:F47)</f>
        <v>2096039.8</v>
      </c>
      <c r="G48" s="175">
        <f>D48/F48</f>
        <v>1.029688462976705</v>
      </c>
      <c r="H48" s="207"/>
      <c r="I48" s="207"/>
      <c r="J48" s="207"/>
      <c r="K48" s="208"/>
      <c r="L48" s="95"/>
      <c r="M48" s="95"/>
      <c r="N48" s="95"/>
      <c r="O48" s="95"/>
      <c r="P48" s="95"/>
      <c r="Q48" s="95"/>
    </row>
    <row r="49" spans="1:17" ht="13.5" thickTop="1">
      <c r="A49" s="209"/>
      <c r="B49" s="210"/>
      <c r="C49" s="210"/>
      <c r="D49" s="211"/>
      <c r="E49" s="212"/>
      <c r="F49" s="210"/>
      <c r="G49" s="212"/>
      <c r="H49" s="158"/>
      <c r="I49" s="158"/>
      <c r="J49" s="158"/>
      <c r="K49" s="187"/>
      <c r="L49" s="158"/>
      <c r="M49" s="95"/>
      <c r="N49" s="95"/>
      <c r="O49" s="95"/>
      <c r="P49" s="95"/>
      <c r="Q49" s="95"/>
    </row>
    <row r="50" spans="1:17" ht="12.75">
      <c r="A50" s="95" t="s">
        <v>61</v>
      </c>
      <c r="B50" s="210"/>
      <c r="C50" s="210"/>
      <c r="D50" s="210"/>
      <c r="E50" s="212"/>
      <c r="F50" s="210"/>
      <c r="G50" s="212"/>
      <c r="H50" s="158"/>
      <c r="I50" s="158"/>
      <c r="J50" s="158"/>
      <c r="K50" s="158"/>
      <c r="L50" s="158"/>
      <c r="M50" s="95"/>
      <c r="N50" s="95"/>
      <c r="O50" s="95"/>
      <c r="P50" s="95"/>
      <c r="Q50" s="95"/>
    </row>
    <row r="51" spans="1:17" ht="12.75">
      <c r="A51" s="209"/>
      <c r="B51" s="210"/>
      <c r="C51" s="210"/>
      <c r="D51" s="210"/>
      <c r="E51" s="212"/>
      <c r="F51" s="210"/>
      <c r="G51" s="212"/>
      <c r="H51" s="158"/>
      <c r="I51" s="158"/>
      <c r="J51" s="158"/>
      <c r="K51" s="158"/>
      <c r="L51" s="158"/>
      <c r="M51" s="95"/>
      <c r="N51" s="95"/>
      <c r="O51" s="95"/>
      <c r="P51" s="95"/>
      <c r="Q51" s="95"/>
    </row>
    <row r="52" spans="1:17" ht="12.75">
      <c r="A52" s="209"/>
      <c r="B52" s="210"/>
      <c r="C52" s="210"/>
      <c r="D52" s="210"/>
      <c r="E52" s="212"/>
      <c r="F52" s="210"/>
      <c r="G52" s="212"/>
      <c r="H52" s="158"/>
      <c r="I52" s="158"/>
      <c r="J52" s="158"/>
      <c r="K52" s="158"/>
      <c r="L52" s="158"/>
      <c r="M52" s="95"/>
      <c r="N52" s="95"/>
      <c r="O52" s="95"/>
      <c r="P52" s="95"/>
      <c r="Q52" s="95"/>
    </row>
    <row r="53" spans="1:17" ht="12.75">
      <c r="A53" s="209"/>
      <c r="B53" s="210"/>
      <c r="C53" s="210"/>
      <c r="D53" s="210"/>
      <c r="E53" s="212"/>
      <c r="F53" s="210"/>
      <c r="G53" s="212"/>
      <c r="H53" s="158"/>
      <c r="I53" s="158"/>
      <c r="J53" s="158"/>
      <c r="K53" s="158"/>
      <c r="L53" s="158"/>
      <c r="M53" s="95"/>
      <c r="N53" s="95"/>
      <c r="O53" s="95"/>
      <c r="P53" s="95"/>
      <c r="Q53" s="95"/>
    </row>
    <row r="54" spans="1:17" ht="12.75">
      <c r="A54" s="209"/>
      <c r="B54" s="210"/>
      <c r="C54" s="210"/>
      <c r="D54" s="210"/>
      <c r="E54" s="212"/>
      <c r="F54" s="210"/>
      <c r="G54" s="212"/>
      <c r="H54" s="158"/>
      <c r="I54" s="158"/>
      <c r="J54" s="158"/>
      <c r="K54" s="158"/>
      <c r="L54" s="158"/>
      <c r="M54" s="95"/>
      <c r="N54" s="95"/>
      <c r="O54" s="95"/>
      <c r="P54" s="95"/>
      <c r="Q54" s="95"/>
    </row>
    <row r="55" spans="1:17" ht="12.75">
      <c r="A55" s="209"/>
      <c r="B55" s="210"/>
      <c r="C55" s="210"/>
      <c r="D55" s="210"/>
      <c r="E55" s="212"/>
      <c r="F55" s="210"/>
      <c r="G55" s="212"/>
      <c r="H55" s="158"/>
      <c r="I55" s="158"/>
      <c r="J55" s="158"/>
      <c r="K55" s="158"/>
      <c r="L55" s="158"/>
      <c r="M55" s="95"/>
      <c r="N55" s="95"/>
      <c r="O55" s="95"/>
      <c r="P55" s="95"/>
      <c r="Q55" s="95"/>
    </row>
    <row r="56" spans="1:17" ht="12.75">
      <c r="A56" s="209"/>
      <c r="B56" s="210"/>
      <c r="C56" s="210"/>
      <c r="D56" s="210"/>
      <c r="E56" s="212"/>
      <c r="F56" s="210"/>
      <c r="G56" s="212"/>
      <c r="H56" s="158"/>
      <c r="I56" s="158"/>
      <c r="J56" s="158"/>
      <c r="K56" s="158"/>
      <c r="L56" s="158"/>
      <c r="M56" s="95"/>
      <c r="N56" s="95"/>
      <c r="O56" s="95"/>
      <c r="P56" s="95"/>
      <c r="Q56" s="95"/>
    </row>
    <row r="57" spans="1:17" ht="12.75">
      <c r="A57" s="209"/>
      <c r="B57" s="210"/>
      <c r="C57" s="210"/>
      <c r="D57" s="210"/>
      <c r="E57" s="212"/>
      <c r="F57" s="210"/>
      <c r="G57" s="212"/>
      <c r="H57" s="158"/>
      <c r="I57" s="158"/>
      <c r="J57" s="158"/>
      <c r="K57" s="158"/>
      <c r="L57" s="158"/>
      <c r="M57" s="95"/>
      <c r="N57" s="95"/>
      <c r="O57" s="95"/>
      <c r="P57" s="95"/>
      <c r="Q57" s="95"/>
    </row>
    <row r="58" spans="1:17" ht="12.75">
      <c r="A58" s="209"/>
      <c r="B58" s="210"/>
      <c r="C58" s="210"/>
      <c r="D58" s="210"/>
      <c r="E58" s="212"/>
      <c r="F58" s="210"/>
      <c r="G58" s="212"/>
      <c r="H58" s="158"/>
      <c r="I58" s="158"/>
      <c r="J58" s="158"/>
      <c r="K58" s="158"/>
      <c r="L58" s="158"/>
      <c r="M58" s="95"/>
      <c r="N58" s="95"/>
      <c r="O58" s="95"/>
      <c r="P58" s="95"/>
      <c r="Q58" s="95"/>
    </row>
    <row r="59" spans="1:17" ht="12.75">
      <c r="A59" s="209"/>
      <c r="B59" s="210"/>
      <c r="C59" s="210"/>
      <c r="D59" s="210"/>
      <c r="E59" s="212"/>
      <c r="F59" s="210"/>
      <c r="G59" s="212"/>
      <c r="H59" s="158"/>
      <c r="I59" s="158"/>
      <c r="J59" s="158"/>
      <c r="K59" s="158"/>
      <c r="L59" s="158"/>
      <c r="M59" s="95"/>
      <c r="N59" s="95"/>
      <c r="O59" s="95"/>
      <c r="P59" s="95"/>
      <c r="Q59" s="95"/>
    </row>
    <row r="60" spans="1:17" ht="12.75">
      <c r="A60" s="209"/>
      <c r="B60" s="210"/>
      <c r="C60" s="210"/>
      <c r="D60" s="210"/>
      <c r="E60" s="212"/>
      <c r="F60" s="210"/>
      <c r="G60" s="212"/>
      <c r="H60" s="158"/>
      <c r="I60" s="158"/>
      <c r="J60" s="158"/>
      <c r="K60" s="158"/>
      <c r="L60" s="158"/>
      <c r="M60" s="95"/>
      <c r="N60" s="95"/>
      <c r="O60" s="95"/>
      <c r="P60" s="95"/>
      <c r="Q60" s="95"/>
    </row>
    <row r="61" spans="1:17" ht="12.75">
      <c r="A61" s="209"/>
      <c r="B61" s="210"/>
      <c r="C61" s="210"/>
      <c r="D61" s="210"/>
      <c r="E61" s="212"/>
      <c r="F61" s="210"/>
      <c r="G61" s="212"/>
      <c r="H61" s="158"/>
      <c r="I61" s="158"/>
      <c r="J61" s="158"/>
      <c r="K61" s="158"/>
      <c r="L61" s="158"/>
      <c r="M61" s="95"/>
      <c r="N61" s="95"/>
      <c r="O61" s="95"/>
      <c r="P61" s="95"/>
      <c r="Q61" s="95"/>
    </row>
    <row r="62" spans="1:17" ht="12.75">
      <c r="A62" s="209"/>
      <c r="B62" s="210"/>
      <c r="C62" s="210"/>
      <c r="D62" s="210"/>
      <c r="E62" s="212"/>
      <c r="F62" s="210"/>
      <c r="G62" s="212"/>
      <c r="H62" s="158"/>
      <c r="I62" s="158"/>
      <c r="J62" s="158"/>
      <c r="K62" s="158"/>
      <c r="L62" s="158"/>
      <c r="M62" s="95"/>
      <c r="N62" s="95"/>
      <c r="O62" s="95"/>
      <c r="P62" s="95"/>
      <c r="Q62" s="95"/>
    </row>
    <row r="63" spans="1:17" ht="12.75">
      <c r="A63" s="209"/>
      <c r="B63" s="210"/>
      <c r="C63" s="210"/>
      <c r="D63" s="210"/>
      <c r="E63" s="212"/>
      <c r="F63" s="210"/>
      <c r="G63" s="212"/>
      <c r="H63" s="158"/>
      <c r="I63" s="158"/>
      <c r="J63" s="158"/>
      <c r="K63" s="158"/>
      <c r="L63" s="158"/>
      <c r="M63" s="95"/>
      <c r="N63" s="95"/>
      <c r="O63" s="95"/>
      <c r="P63" s="95"/>
      <c r="Q63" s="95"/>
    </row>
    <row r="64" spans="1:17" ht="12.75">
      <c r="A64" s="209"/>
      <c r="B64" s="210"/>
      <c r="C64" s="210"/>
      <c r="D64" s="210"/>
      <c r="E64" s="212"/>
      <c r="F64" s="210"/>
      <c r="G64" s="212"/>
      <c r="H64" s="158"/>
      <c r="I64" s="158"/>
      <c r="J64" s="158"/>
      <c r="K64" s="158"/>
      <c r="L64" s="158"/>
      <c r="M64" s="95"/>
      <c r="N64" s="95"/>
      <c r="O64" s="95"/>
      <c r="P64" s="95"/>
      <c r="Q64" s="95"/>
    </row>
    <row r="65" spans="1:17" ht="12.75">
      <c r="A65" s="209"/>
      <c r="B65" s="210"/>
      <c r="C65" s="210"/>
      <c r="D65" s="210"/>
      <c r="E65" s="212"/>
      <c r="F65" s="210"/>
      <c r="G65" s="212"/>
      <c r="H65" s="158"/>
      <c r="I65" s="158"/>
      <c r="J65" s="158"/>
      <c r="K65" s="158"/>
      <c r="L65" s="158"/>
      <c r="M65" s="95"/>
      <c r="N65" s="95"/>
      <c r="O65" s="95"/>
      <c r="P65" s="95"/>
      <c r="Q65" s="95"/>
    </row>
    <row r="66" spans="1:17" ht="12.75">
      <c r="A66" s="209"/>
      <c r="B66" s="210"/>
      <c r="C66" s="210"/>
      <c r="D66" s="210"/>
      <c r="E66" s="212"/>
      <c r="F66" s="210"/>
      <c r="G66" s="212"/>
      <c r="H66" s="158"/>
      <c r="I66" s="158"/>
      <c r="J66" s="158"/>
      <c r="K66" s="158"/>
      <c r="L66" s="158"/>
      <c r="M66" s="95"/>
      <c r="N66" s="95"/>
      <c r="O66" s="95"/>
      <c r="P66" s="95"/>
      <c r="Q66" s="95"/>
    </row>
    <row r="67" spans="1:17" ht="12.75">
      <c r="A67" s="209"/>
      <c r="B67" s="210"/>
      <c r="C67" s="210"/>
      <c r="D67" s="210"/>
      <c r="E67" s="212"/>
      <c r="F67" s="210"/>
      <c r="G67" s="212"/>
      <c r="H67" s="158"/>
      <c r="I67" s="158"/>
      <c r="J67" s="158"/>
      <c r="K67" s="158"/>
      <c r="L67" s="158"/>
      <c r="M67" s="95"/>
      <c r="N67" s="95"/>
      <c r="O67" s="95"/>
      <c r="P67" s="95"/>
      <c r="Q67" s="95"/>
    </row>
    <row r="68" spans="1:17" ht="12.75">
      <c r="A68" s="209"/>
      <c r="B68" s="210"/>
      <c r="C68" s="210"/>
      <c r="D68" s="210"/>
      <c r="E68" s="212"/>
      <c r="F68" s="210"/>
      <c r="G68" s="212"/>
      <c r="H68" s="158"/>
      <c r="I68" s="158"/>
      <c r="J68" s="158"/>
      <c r="K68" s="158"/>
      <c r="L68" s="158"/>
      <c r="M68" s="95"/>
      <c r="N68" s="95"/>
      <c r="O68" s="95"/>
      <c r="P68" s="95"/>
      <c r="Q68" s="95"/>
    </row>
    <row r="69" spans="1:17" ht="12.75">
      <c r="A69" s="209"/>
      <c r="B69" s="210"/>
      <c r="C69" s="210"/>
      <c r="D69" s="210"/>
      <c r="E69" s="212"/>
      <c r="F69" s="210"/>
      <c r="G69" s="212"/>
      <c r="H69" s="158"/>
      <c r="I69" s="158"/>
      <c r="J69" s="158"/>
      <c r="K69" s="158"/>
      <c r="L69" s="158"/>
      <c r="M69" s="95"/>
      <c r="N69" s="95"/>
      <c r="O69" s="95"/>
      <c r="P69" s="95"/>
      <c r="Q69" s="95"/>
    </row>
    <row r="70" spans="1:17" ht="12.75">
      <c r="A70" s="209"/>
      <c r="B70" s="210"/>
      <c r="C70" s="210"/>
      <c r="D70" s="210"/>
      <c r="E70" s="212"/>
      <c r="F70" s="210"/>
      <c r="G70" s="212"/>
      <c r="H70" s="158"/>
      <c r="I70" s="158"/>
      <c r="J70" s="158"/>
      <c r="K70" s="158"/>
      <c r="L70" s="158"/>
      <c r="M70" s="95"/>
      <c r="N70" s="95"/>
      <c r="O70" s="95"/>
      <c r="P70" s="95"/>
      <c r="Q70" s="95"/>
    </row>
    <row r="71" spans="1:17" ht="12.75">
      <c r="A71" s="209"/>
      <c r="B71" s="210"/>
      <c r="C71" s="210"/>
      <c r="D71" s="210"/>
      <c r="E71" s="212"/>
      <c r="F71" s="210"/>
      <c r="G71" s="212"/>
      <c r="H71" s="158"/>
      <c r="I71" s="158"/>
      <c r="J71" s="158"/>
      <c r="K71" s="158"/>
      <c r="L71" s="158"/>
      <c r="M71" s="95"/>
      <c r="N71" s="95"/>
      <c r="O71" s="95"/>
      <c r="P71" s="95"/>
      <c r="Q71" s="95"/>
    </row>
    <row r="72" spans="1:17" ht="12.75">
      <c r="A72" s="209"/>
      <c r="B72" s="210"/>
      <c r="C72" s="210"/>
      <c r="D72" s="210"/>
      <c r="E72" s="212"/>
      <c r="F72" s="210"/>
      <c r="G72" s="212"/>
      <c r="H72" s="158"/>
      <c r="I72" s="158"/>
      <c r="J72" s="158"/>
      <c r="K72" s="158"/>
      <c r="L72" s="158"/>
      <c r="M72" s="95"/>
      <c r="N72" s="95"/>
      <c r="O72" s="95"/>
      <c r="P72" s="95"/>
      <c r="Q72" s="95"/>
    </row>
    <row r="73" spans="1:17" ht="12.75">
      <c r="A73" s="209"/>
      <c r="B73" s="210"/>
      <c r="C73" s="210"/>
      <c r="D73" s="210"/>
      <c r="E73" s="212"/>
      <c r="F73" s="210"/>
      <c r="G73" s="212"/>
      <c r="H73" s="158"/>
      <c r="I73" s="158"/>
      <c r="J73" s="158"/>
      <c r="K73" s="158"/>
      <c r="L73" s="158"/>
      <c r="M73" s="95"/>
      <c r="N73" s="95"/>
      <c r="O73" s="95"/>
      <c r="P73" s="95"/>
      <c r="Q73" s="95"/>
    </row>
    <row r="74" spans="12:17" ht="12.75">
      <c r="L74" s="158"/>
      <c r="M74" s="95"/>
      <c r="N74" s="95"/>
      <c r="O74" s="95"/>
      <c r="P74" s="95"/>
      <c r="Q74" s="95"/>
    </row>
    <row r="75" spans="12:17" ht="12.75">
      <c r="L75" s="95"/>
      <c r="M75" s="95"/>
      <c r="N75" s="95"/>
      <c r="O75" s="95"/>
      <c r="P75" s="95"/>
      <c r="Q75" s="95"/>
    </row>
    <row r="76" spans="12:17" ht="12.75">
      <c r="L76" s="95"/>
      <c r="M76" s="95"/>
      <c r="N76" s="95"/>
      <c r="O76" s="95"/>
      <c r="P76" s="95"/>
      <c r="Q76" s="95"/>
    </row>
    <row r="77" spans="1:17" ht="13.5" thickBot="1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95"/>
      <c r="M77" s="95"/>
      <c r="N77" s="95"/>
      <c r="O77" s="95"/>
      <c r="P77" s="95"/>
      <c r="Q77" s="95"/>
    </row>
    <row r="78" spans="1:17" ht="13.5" thickBot="1">
      <c r="A78" s="214"/>
      <c r="B78" s="129"/>
      <c r="C78" s="215" t="s">
        <v>26</v>
      </c>
      <c r="D78" s="132"/>
      <c r="E78" s="132"/>
      <c r="F78" s="132"/>
      <c r="G78" s="133"/>
      <c r="H78" s="134" t="s">
        <v>50</v>
      </c>
      <c r="I78" s="134"/>
      <c r="J78" s="134"/>
      <c r="K78" s="216"/>
      <c r="L78" s="95"/>
      <c r="M78" s="95"/>
      <c r="N78" s="95"/>
      <c r="O78" s="95"/>
      <c r="P78" s="95"/>
      <c r="Q78" s="95"/>
    </row>
    <row r="79" spans="1:17" ht="12.75">
      <c r="A79" s="217"/>
      <c r="B79" s="8"/>
      <c r="C79" s="8"/>
      <c r="D79" s="8"/>
      <c r="E79" s="8" t="s">
        <v>8</v>
      </c>
      <c r="F79" s="8"/>
      <c r="G79" s="8"/>
      <c r="H79" s="104"/>
      <c r="I79" s="8"/>
      <c r="J79" s="8"/>
      <c r="K79" s="105" t="s">
        <v>12</v>
      </c>
      <c r="L79" s="95"/>
      <c r="M79" s="95"/>
      <c r="N79" s="95"/>
      <c r="O79" s="95"/>
      <c r="P79" s="95"/>
      <c r="Q79" s="95"/>
    </row>
    <row r="80" spans="1:17" ht="12.75">
      <c r="A80" s="218" t="s">
        <v>51</v>
      </c>
      <c r="B80" s="11" t="s">
        <v>5</v>
      </c>
      <c r="C80" s="11" t="s">
        <v>6</v>
      </c>
      <c r="D80" s="11" t="s">
        <v>7</v>
      </c>
      <c r="E80" s="11" t="s">
        <v>39</v>
      </c>
      <c r="F80" s="11" t="s">
        <v>9</v>
      </c>
      <c r="G80" s="11" t="s">
        <v>10</v>
      </c>
      <c r="H80" s="11" t="s">
        <v>40</v>
      </c>
      <c r="I80" s="11" t="s">
        <v>7</v>
      </c>
      <c r="J80" s="11" t="s">
        <v>8</v>
      </c>
      <c r="K80" s="105" t="s">
        <v>41</v>
      </c>
      <c r="L80" s="95"/>
      <c r="M80" s="95"/>
      <c r="N80" s="95"/>
      <c r="O80" s="95"/>
      <c r="P80" s="95"/>
      <c r="Q80" s="95"/>
    </row>
    <row r="81" spans="1:17" ht="13.5" thickBot="1">
      <c r="A81" s="219"/>
      <c r="B81" s="14"/>
      <c r="C81" s="14"/>
      <c r="D81" s="108">
        <v>38717</v>
      </c>
      <c r="E81" s="14">
        <v>2005</v>
      </c>
      <c r="F81" s="108">
        <v>38352</v>
      </c>
      <c r="G81" s="14" t="s">
        <v>14</v>
      </c>
      <c r="H81" s="14" t="s">
        <v>17</v>
      </c>
      <c r="I81" s="108">
        <v>38717</v>
      </c>
      <c r="J81" s="14"/>
      <c r="K81" s="109" t="s">
        <v>18</v>
      </c>
      <c r="L81" s="95"/>
      <c r="M81" s="95"/>
      <c r="N81" s="95"/>
      <c r="O81" s="95"/>
      <c r="P81" s="95"/>
      <c r="Q81" s="95"/>
    </row>
    <row r="82" spans="1:17" ht="14.25" thickBot="1" thickTop="1">
      <c r="A82" s="220" t="s">
        <v>62</v>
      </c>
      <c r="B82" s="221">
        <v>66149</v>
      </c>
      <c r="C82" s="222">
        <v>77346.7</v>
      </c>
      <c r="D82" s="222"/>
      <c r="E82" s="223"/>
      <c r="F82" s="222">
        <v>75058</v>
      </c>
      <c r="G82" s="224"/>
      <c r="H82" s="222">
        <v>26990</v>
      </c>
      <c r="I82" s="222"/>
      <c r="J82" s="222"/>
      <c r="K82" s="225"/>
      <c r="L82" s="95"/>
      <c r="M82" s="95"/>
      <c r="N82" s="95"/>
      <c r="O82" s="95"/>
      <c r="P82" s="95"/>
      <c r="Q82" s="95"/>
    </row>
    <row r="83" spans="1:17" ht="13.5" thickBot="1">
      <c r="A83" s="226" t="s">
        <v>31</v>
      </c>
      <c r="B83" s="147"/>
      <c r="C83" s="124"/>
      <c r="D83" s="124"/>
      <c r="E83" s="125"/>
      <c r="F83" s="124"/>
      <c r="G83" s="227"/>
      <c r="H83" s="124"/>
      <c r="I83" s="124"/>
      <c r="J83" s="124"/>
      <c r="K83" s="127"/>
      <c r="L83" s="95"/>
      <c r="M83" s="95"/>
      <c r="N83" s="95"/>
      <c r="O83" s="95"/>
      <c r="P83" s="95"/>
      <c r="Q83" s="95"/>
    </row>
    <row r="84" spans="12:17" ht="12.75">
      <c r="L84" s="95"/>
      <c r="M84" s="95"/>
      <c r="N84" s="95"/>
      <c r="O84" s="95"/>
      <c r="P84" s="95"/>
      <c r="Q84" s="95"/>
    </row>
    <row r="85" spans="12:17" ht="12.75">
      <c r="L85" s="95"/>
      <c r="M85" s="95"/>
      <c r="N85" s="95"/>
      <c r="O85" s="95"/>
      <c r="P85" s="95"/>
      <c r="Q85" s="95"/>
    </row>
    <row r="86" spans="12:17" ht="12.75">
      <c r="L86" s="95"/>
      <c r="M86" s="95"/>
      <c r="N86" s="95"/>
      <c r="O86" s="95"/>
      <c r="P86" s="95"/>
      <c r="Q86" s="95"/>
    </row>
    <row r="87" spans="12:17" ht="12.75">
      <c r="L87" s="95"/>
      <c r="M87" s="95"/>
      <c r="N87" s="95"/>
      <c r="O87" s="95"/>
      <c r="P87" s="95"/>
      <c r="Q87" s="95"/>
    </row>
    <row r="88" spans="12:17" ht="12.75">
      <c r="L88" s="95"/>
      <c r="M88" s="95"/>
      <c r="N88" s="95"/>
      <c r="O88" s="95"/>
      <c r="P88" s="95"/>
      <c r="Q88" s="95"/>
    </row>
    <row r="89" spans="12:17" ht="12.75">
      <c r="L89" s="95"/>
      <c r="M89" s="95"/>
      <c r="N89" s="95"/>
      <c r="O89" s="95"/>
      <c r="P89" s="95"/>
      <c r="Q89" s="95"/>
    </row>
    <row r="90" spans="12:17" ht="12.75">
      <c r="L90" s="95"/>
      <c r="M90" s="95"/>
      <c r="N90" s="95"/>
      <c r="O90" s="95"/>
      <c r="P90" s="95"/>
      <c r="Q90" s="95"/>
    </row>
    <row r="91" spans="12:17" ht="12.75">
      <c r="L91" s="95"/>
      <c r="M91" s="95"/>
      <c r="N91" s="95"/>
      <c r="O91" s="95"/>
      <c r="P91" s="95"/>
      <c r="Q91" s="95"/>
    </row>
    <row r="92" spans="12:17" ht="12.75">
      <c r="L92" s="95"/>
      <c r="M92" s="95"/>
      <c r="N92" s="95"/>
      <c r="O92" s="95"/>
      <c r="P92" s="95"/>
      <c r="Q92" s="95"/>
    </row>
    <row r="93" spans="12:17" ht="12.75">
      <c r="L93" s="95"/>
      <c r="M93" s="95"/>
      <c r="N93" s="95"/>
      <c r="O93" s="95"/>
      <c r="P93" s="95"/>
      <c r="Q93" s="95"/>
    </row>
    <row r="94" spans="12:17" ht="12.75">
      <c r="L94" s="95"/>
      <c r="M94" s="95"/>
      <c r="N94" s="95"/>
      <c r="O94" s="95"/>
      <c r="P94" s="95"/>
      <c r="Q94" s="95"/>
    </row>
    <row r="95" spans="12:17" ht="12.75">
      <c r="L95" s="95"/>
      <c r="M95" s="95"/>
      <c r="N95" s="95"/>
      <c r="O95" s="95"/>
      <c r="P95" s="95"/>
      <c r="Q95" s="95"/>
    </row>
    <row r="96" spans="12:17" ht="12.75">
      <c r="L96" s="95"/>
      <c r="M96" s="95"/>
      <c r="N96" s="95"/>
      <c r="O96" s="95"/>
      <c r="P96" s="95"/>
      <c r="Q96" s="95"/>
    </row>
    <row r="97" spans="12:17" ht="12.75">
      <c r="L97" s="95"/>
      <c r="M97" s="95"/>
      <c r="N97" s="95"/>
      <c r="O97" s="95"/>
      <c r="P97" s="95"/>
      <c r="Q97" s="95"/>
    </row>
    <row r="98" spans="12:17" ht="12.75">
      <c r="L98" s="95"/>
      <c r="M98" s="95"/>
      <c r="N98" s="95"/>
      <c r="O98" s="95"/>
      <c r="P98" s="95"/>
      <c r="Q98" s="95"/>
    </row>
    <row r="99" spans="12:17" ht="12.75">
      <c r="L99" s="95"/>
      <c r="M99" s="95"/>
      <c r="N99" s="95"/>
      <c r="O99" s="95"/>
      <c r="P99" s="95"/>
      <c r="Q99" s="95"/>
    </row>
    <row r="100" spans="12:17" ht="12.75">
      <c r="L100" s="95"/>
      <c r="M100" s="95"/>
      <c r="N100" s="95"/>
      <c r="O100" s="95"/>
      <c r="P100" s="95"/>
      <c r="Q100" s="95"/>
    </row>
    <row r="101" spans="12:17" ht="12.75">
      <c r="L101" s="95"/>
      <c r="M101" s="95"/>
      <c r="N101" s="95"/>
      <c r="O101" s="95"/>
      <c r="P101" s="95"/>
      <c r="Q101" s="95"/>
    </row>
    <row r="102" spans="12:17" ht="12.75">
      <c r="L102" s="95"/>
      <c r="M102" s="95"/>
      <c r="N102" s="95"/>
      <c r="O102" s="95"/>
      <c r="P102" s="95"/>
      <c r="Q102" s="95"/>
    </row>
    <row r="103" spans="12:17" ht="12.75">
      <c r="L103" s="95"/>
      <c r="M103" s="95"/>
      <c r="N103" s="95"/>
      <c r="O103" s="95"/>
      <c r="P103" s="95"/>
      <c r="Q103" s="95"/>
    </row>
    <row r="104" spans="12:17" ht="12.75">
      <c r="L104" s="95"/>
      <c r="M104" s="95"/>
      <c r="N104" s="95"/>
      <c r="O104" s="95"/>
      <c r="P104" s="95"/>
      <c r="Q104" s="95"/>
    </row>
    <row r="105" spans="12:17" ht="12.75">
      <c r="L105" s="95"/>
      <c r="M105" s="95"/>
      <c r="N105" s="95"/>
      <c r="O105" s="95"/>
      <c r="P105" s="95"/>
      <c r="Q105" s="95"/>
    </row>
    <row r="106" spans="12:17" ht="12.75">
      <c r="L106" s="95"/>
      <c r="M106" s="95"/>
      <c r="N106" s="95"/>
      <c r="O106" s="95"/>
      <c r="P106" s="95"/>
      <c r="Q106" s="95"/>
    </row>
    <row r="107" spans="12:17" ht="12.75">
      <c r="L107" s="95"/>
      <c r="M107" s="95"/>
      <c r="N107" s="95"/>
      <c r="O107" s="95"/>
      <c r="P107" s="95"/>
      <c r="Q107" s="95"/>
    </row>
    <row r="108" spans="12:17" ht="12.75">
      <c r="L108" s="95"/>
      <c r="M108" s="95"/>
      <c r="N108" s="95"/>
      <c r="O108" s="95"/>
      <c r="P108" s="95"/>
      <c r="Q108" s="95"/>
    </row>
    <row r="109" spans="12:17" ht="12.75">
      <c r="L109" s="95"/>
      <c r="M109" s="95"/>
      <c r="N109" s="95"/>
      <c r="O109" s="95"/>
      <c r="P109" s="95"/>
      <c r="Q109" s="95"/>
    </row>
    <row r="110" spans="12:17" ht="12.75">
      <c r="L110" s="95"/>
      <c r="M110" s="95"/>
      <c r="N110" s="95"/>
      <c r="O110" s="95"/>
      <c r="P110" s="95"/>
      <c r="Q110" s="95"/>
    </row>
    <row r="111" spans="12:17" ht="12.75">
      <c r="L111" s="95"/>
      <c r="M111" s="95"/>
      <c r="N111" s="95"/>
      <c r="O111" s="95"/>
      <c r="P111" s="95"/>
      <c r="Q111" s="95"/>
    </row>
    <row r="112" spans="12:17" ht="12.75">
      <c r="L112" s="95"/>
      <c r="M112" s="95"/>
      <c r="N112" s="95"/>
      <c r="O112" s="95"/>
      <c r="P112" s="95"/>
      <c r="Q112" s="95"/>
    </row>
    <row r="113" spans="12:17" ht="12.75">
      <c r="L113" s="95"/>
      <c r="M113" s="95"/>
      <c r="N113" s="95"/>
      <c r="O113" s="95"/>
      <c r="P113" s="95"/>
      <c r="Q113" s="95"/>
    </row>
    <row r="114" spans="12:17" ht="12.75">
      <c r="L114" s="95"/>
      <c r="M114" s="95"/>
      <c r="N114" s="95"/>
      <c r="O114" s="95"/>
      <c r="P114" s="95"/>
      <c r="Q114" s="95"/>
    </row>
    <row r="115" spans="12:17" ht="12.75">
      <c r="L115" s="95"/>
      <c r="M115" s="95"/>
      <c r="N115" s="95"/>
      <c r="O115" s="95"/>
      <c r="P115" s="95"/>
      <c r="Q115" s="95"/>
    </row>
    <row r="116" spans="12:17" ht="12.75">
      <c r="L116" s="95"/>
      <c r="M116" s="95"/>
      <c r="N116" s="95"/>
      <c r="O116" s="95"/>
      <c r="P116" s="95"/>
      <c r="Q116" s="95"/>
    </row>
    <row r="117" spans="12:17" ht="12.75">
      <c r="L117" s="95"/>
      <c r="M117" s="95"/>
      <c r="N117" s="95"/>
      <c r="O117" s="95"/>
      <c r="P117" s="95"/>
      <c r="Q117" s="95"/>
    </row>
    <row r="118" spans="12:17" ht="12.75">
      <c r="L118" s="95"/>
      <c r="M118" s="95"/>
      <c r="N118" s="95"/>
      <c r="O118" s="95"/>
      <c r="P118" s="95"/>
      <c r="Q118" s="95"/>
    </row>
    <row r="119" spans="12:17" ht="12.75">
      <c r="L119" s="95"/>
      <c r="M119" s="95"/>
      <c r="N119" s="95"/>
      <c r="O119" s="95"/>
      <c r="P119" s="95"/>
      <c r="Q119" s="95"/>
    </row>
    <row r="120" spans="12:17" ht="12.75">
      <c r="L120" s="95"/>
      <c r="M120" s="95"/>
      <c r="N120" s="95"/>
      <c r="O120" s="95"/>
      <c r="P120" s="95"/>
      <c r="Q120" s="95"/>
    </row>
    <row r="121" spans="12:17" ht="12.75">
      <c r="L121" s="95"/>
      <c r="M121" s="95"/>
      <c r="N121" s="95"/>
      <c r="O121" s="95"/>
      <c r="P121" s="95"/>
      <c r="Q121" s="95"/>
    </row>
    <row r="122" spans="12:17" ht="12.75">
      <c r="L122" s="95"/>
      <c r="M122" s="95"/>
      <c r="N122" s="95"/>
      <c r="O122" s="95"/>
      <c r="P122" s="95"/>
      <c r="Q122" s="95"/>
    </row>
    <row r="123" spans="12:17" ht="12.75">
      <c r="L123" s="95"/>
      <c r="M123" s="95"/>
      <c r="N123" s="95"/>
      <c r="O123" s="95"/>
      <c r="P123" s="95"/>
      <c r="Q123" s="95"/>
    </row>
    <row r="124" spans="12:17" ht="12.75">
      <c r="L124" s="95"/>
      <c r="M124" s="95"/>
      <c r="N124" s="95"/>
      <c r="O124" s="95"/>
      <c r="P124" s="95"/>
      <c r="Q124" s="95"/>
    </row>
    <row r="125" spans="12:17" ht="12.75">
      <c r="L125" s="95"/>
      <c r="M125" s="95"/>
      <c r="N125" s="95"/>
      <c r="O125" s="95"/>
      <c r="P125" s="95"/>
      <c r="Q125" s="95"/>
    </row>
    <row r="126" spans="12:17" ht="12.75">
      <c r="L126" s="95"/>
      <c r="M126" s="95"/>
      <c r="N126" s="95"/>
      <c r="O126" s="95"/>
      <c r="P126" s="95"/>
      <c r="Q126" s="95"/>
    </row>
    <row r="127" spans="12:17" ht="12.75">
      <c r="L127" s="95"/>
      <c r="M127" s="95"/>
      <c r="N127" s="95"/>
      <c r="O127" s="95"/>
      <c r="P127" s="95"/>
      <c r="Q127" s="95"/>
    </row>
    <row r="128" spans="12:17" ht="12.75">
      <c r="L128" s="95"/>
      <c r="M128" s="95"/>
      <c r="N128" s="95"/>
      <c r="O128" s="95"/>
      <c r="P128" s="95"/>
      <c r="Q128" s="95"/>
    </row>
    <row r="129" spans="12:17" ht="12.75">
      <c r="L129" s="95"/>
      <c r="M129" s="95"/>
      <c r="N129" s="95"/>
      <c r="O129" s="95"/>
      <c r="P129" s="95"/>
      <c r="Q129" s="95"/>
    </row>
    <row r="130" spans="12:17" ht="12.75">
      <c r="L130" s="95"/>
      <c r="M130" s="95"/>
      <c r="N130" s="95"/>
      <c r="O130" s="95"/>
      <c r="P130" s="95"/>
      <c r="Q130" s="95"/>
    </row>
    <row r="131" spans="12:17" ht="12.75">
      <c r="L131" s="95"/>
      <c r="M131" s="95"/>
      <c r="N131" s="95"/>
      <c r="O131" s="95"/>
      <c r="P131" s="95"/>
      <c r="Q131" s="95"/>
    </row>
    <row r="132" spans="12:17" ht="12.75">
      <c r="L132" s="95"/>
      <c r="M132" s="95"/>
      <c r="N132" s="95"/>
      <c r="O132" s="95"/>
      <c r="P132" s="95"/>
      <c r="Q132" s="95"/>
    </row>
    <row r="133" spans="12:17" ht="12.75">
      <c r="L133" s="95"/>
      <c r="M133" s="95"/>
      <c r="N133" s="95"/>
      <c r="O133" s="95"/>
      <c r="P133" s="95"/>
      <c r="Q133" s="95"/>
    </row>
    <row r="134" spans="12:17" ht="12.75">
      <c r="L134" s="95"/>
      <c r="M134" s="95"/>
      <c r="N134" s="95"/>
      <c r="O134" s="95"/>
      <c r="P134" s="95"/>
      <c r="Q134" s="95"/>
    </row>
    <row r="135" spans="12:17" ht="12.75">
      <c r="L135" s="95"/>
      <c r="M135" s="95"/>
      <c r="N135" s="95"/>
      <c r="O135" s="95"/>
      <c r="P135" s="95"/>
      <c r="Q135" s="95"/>
    </row>
    <row r="136" spans="12:17" ht="12.75">
      <c r="L136" s="95"/>
      <c r="M136" s="95"/>
      <c r="N136" s="95"/>
      <c r="O136" s="95"/>
      <c r="P136" s="95"/>
      <c r="Q136" s="95"/>
    </row>
    <row r="137" spans="12:17" ht="12.75">
      <c r="L137" s="95"/>
      <c r="M137" s="95"/>
      <c r="N137" s="95"/>
      <c r="O137" s="95"/>
      <c r="P137" s="95"/>
      <c r="Q137" s="95"/>
    </row>
    <row r="138" spans="12:17" ht="12.75">
      <c r="L138" s="95"/>
      <c r="M138" s="95"/>
      <c r="N138" s="95"/>
      <c r="O138" s="95"/>
      <c r="P138" s="95"/>
      <c r="Q138" s="95"/>
    </row>
    <row r="139" spans="12:17" ht="12.75">
      <c r="L139" s="95"/>
      <c r="M139" s="95"/>
      <c r="N139" s="95"/>
      <c r="O139" s="95"/>
      <c r="P139" s="95"/>
      <c r="Q139" s="95"/>
    </row>
    <row r="140" spans="12:17" ht="12.75">
      <c r="L140" s="95"/>
      <c r="M140" s="95"/>
      <c r="N140" s="95"/>
      <c r="O140" s="95"/>
      <c r="P140" s="95"/>
      <c r="Q140" s="95"/>
    </row>
    <row r="141" spans="12:17" ht="12.75">
      <c r="L141" s="95"/>
      <c r="M141" s="95"/>
      <c r="N141" s="95"/>
      <c r="O141" s="95"/>
      <c r="P141" s="95"/>
      <c r="Q141" s="95"/>
    </row>
    <row r="142" spans="12:17" ht="12.75">
      <c r="L142" s="95"/>
      <c r="M142" s="95"/>
      <c r="N142" s="95"/>
      <c r="O142" s="95"/>
      <c r="P142" s="95"/>
      <c r="Q142" s="95"/>
    </row>
    <row r="143" spans="12:17" ht="12.75">
      <c r="L143" s="95"/>
      <c r="M143" s="95"/>
      <c r="N143" s="95"/>
      <c r="O143" s="95"/>
      <c r="P143" s="95"/>
      <c r="Q143" s="95"/>
    </row>
    <row r="144" spans="12:17" ht="12.75">
      <c r="L144" s="95"/>
      <c r="M144" s="95"/>
      <c r="N144" s="95"/>
      <c r="O144" s="95"/>
      <c r="P144" s="95"/>
      <c r="Q144" s="95"/>
    </row>
    <row r="145" spans="12:17" ht="12.75">
      <c r="L145" s="95"/>
      <c r="M145" s="95"/>
      <c r="N145" s="95"/>
      <c r="O145" s="95"/>
      <c r="P145" s="95"/>
      <c r="Q145" s="95"/>
    </row>
    <row r="146" spans="12:17" ht="12.75">
      <c r="L146" s="95"/>
      <c r="M146" s="95"/>
      <c r="N146" s="95"/>
      <c r="O146" s="95"/>
      <c r="P146" s="95"/>
      <c r="Q146" s="95"/>
    </row>
    <row r="147" spans="12:17" ht="12.75">
      <c r="L147" s="95"/>
      <c r="M147" s="95"/>
      <c r="N147" s="95"/>
      <c r="O147" s="95"/>
      <c r="P147" s="95"/>
      <c r="Q147" s="95"/>
    </row>
    <row r="148" spans="12:17" ht="12.75">
      <c r="L148" s="95"/>
      <c r="M148" s="95"/>
      <c r="N148" s="95"/>
      <c r="O148" s="95"/>
      <c r="P148" s="95"/>
      <c r="Q148" s="95"/>
    </row>
    <row r="149" spans="12:17" ht="12.75">
      <c r="L149" s="95"/>
      <c r="M149" s="95"/>
      <c r="N149" s="95"/>
      <c r="O149" s="95"/>
      <c r="P149" s="95"/>
      <c r="Q149" s="95"/>
    </row>
    <row r="150" spans="12:17" ht="12.75">
      <c r="L150" s="95"/>
      <c r="M150" s="95"/>
      <c r="N150" s="95"/>
      <c r="O150" s="95"/>
      <c r="P150" s="95"/>
      <c r="Q150" s="95"/>
    </row>
    <row r="151" spans="12:17" ht="12.75">
      <c r="L151" s="95"/>
      <c r="M151" s="95"/>
      <c r="N151" s="95"/>
      <c r="O151" s="95"/>
      <c r="P151" s="95"/>
      <c r="Q151" s="95"/>
    </row>
    <row r="152" spans="12:17" ht="12.75">
      <c r="L152" s="95"/>
      <c r="M152" s="95"/>
      <c r="N152" s="95"/>
      <c r="O152" s="95"/>
      <c r="P152" s="95"/>
      <c r="Q152" s="95"/>
    </row>
    <row r="153" spans="12:17" ht="12.75">
      <c r="L153" s="95"/>
      <c r="M153" s="95"/>
      <c r="N153" s="95"/>
      <c r="O153" s="95"/>
      <c r="P153" s="95"/>
      <c r="Q153" s="95"/>
    </row>
    <row r="154" spans="12:17" ht="12.75">
      <c r="L154" s="95"/>
      <c r="M154" s="95"/>
      <c r="N154" s="95"/>
      <c r="O154" s="95"/>
      <c r="P154" s="95"/>
      <c r="Q154" s="95"/>
    </row>
    <row r="155" spans="12:17" ht="12.75">
      <c r="L155" s="95"/>
      <c r="M155" s="95"/>
      <c r="N155" s="95"/>
      <c r="O155" s="95"/>
      <c r="P155" s="95"/>
      <c r="Q155" s="95"/>
    </row>
    <row r="156" spans="12:17" ht="12.75">
      <c r="L156" s="95"/>
      <c r="M156" s="95"/>
      <c r="N156" s="95"/>
      <c r="O156" s="95"/>
      <c r="P156" s="95"/>
      <c r="Q156" s="95"/>
    </row>
    <row r="157" spans="12:17" ht="12.75">
      <c r="L157" s="95"/>
      <c r="M157" s="95"/>
      <c r="N157" s="95"/>
      <c r="O157" s="95"/>
      <c r="P157" s="95"/>
      <c r="Q157" s="95"/>
    </row>
    <row r="158" spans="12:17" ht="12.75">
      <c r="L158" s="95"/>
      <c r="M158" s="95"/>
      <c r="N158" s="95"/>
      <c r="O158" s="95"/>
      <c r="P158" s="95"/>
      <c r="Q158" s="95"/>
    </row>
    <row r="159" spans="12:17" ht="12.75">
      <c r="L159" s="95"/>
      <c r="M159" s="95"/>
      <c r="N159" s="95"/>
      <c r="O159" s="95"/>
      <c r="P159" s="95"/>
      <c r="Q159" s="95"/>
    </row>
    <row r="160" spans="12:17" ht="12.75">
      <c r="L160" s="95"/>
      <c r="M160" s="95"/>
      <c r="N160" s="95"/>
      <c r="O160" s="95"/>
      <c r="P160" s="95"/>
      <c r="Q160" s="95"/>
    </row>
    <row r="161" spans="12:17" ht="12.75">
      <c r="L161" s="95"/>
      <c r="M161" s="95"/>
      <c r="N161" s="95"/>
      <c r="O161" s="95"/>
      <c r="P161" s="95"/>
      <c r="Q161" s="95"/>
    </row>
    <row r="162" spans="12:17" ht="12.75">
      <c r="L162" s="95"/>
      <c r="M162" s="95"/>
      <c r="N162" s="95"/>
      <c r="O162" s="95"/>
      <c r="P162" s="95"/>
      <c r="Q162" s="95"/>
    </row>
    <row r="163" spans="12:17" ht="12.75">
      <c r="L163" s="95"/>
      <c r="M163" s="95"/>
      <c r="N163" s="95"/>
      <c r="O163" s="95"/>
      <c r="P163" s="95"/>
      <c r="Q163" s="95"/>
    </row>
    <row r="164" spans="12:17" ht="12.75">
      <c r="L164" s="95"/>
      <c r="M164" s="95"/>
      <c r="N164" s="95"/>
      <c r="O164" s="95"/>
      <c r="P164" s="95"/>
      <c r="Q164" s="95"/>
    </row>
    <row r="165" spans="12:17" ht="12.75">
      <c r="L165" s="95"/>
      <c r="M165" s="95"/>
      <c r="N165" s="95"/>
      <c r="O165" s="95"/>
      <c r="P165" s="95"/>
      <c r="Q165" s="95"/>
    </row>
    <row r="166" spans="12:17" ht="12.75">
      <c r="L166" s="95"/>
      <c r="M166" s="95"/>
      <c r="N166" s="95"/>
      <c r="O166" s="95"/>
      <c r="P166" s="95"/>
      <c r="Q166" s="95"/>
    </row>
    <row r="167" spans="12:17" ht="12.75">
      <c r="L167" s="95"/>
      <c r="M167" s="95"/>
      <c r="N167" s="95"/>
      <c r="O167" s="95"/>
      <c r="P167" s="95"/>
      <c r="Q167" s="95"/>
    </row>
    <row r="168" spans="12:17" ht="12.75">
      <c r="L168" s="95"/>
      <c r="M168" s="95"/>
      <c r="N168" s="95"/>
      <c r="O168" s="95"/>
      <c r="P168" s="95"/>
      <c r="Q168" s="95"/>
    </row>
    <row r="169" spans="12:17" ht="12.75">
      <c r="L169" s="95"/>
      <c r="M169" s="95"/>
      <c r="N169" s="95"/>
      <c r="O169" s="95"/>
      <c r="P169" s="95"/>
      <c r="Q169" s="95"/>
    </row>
    <row r="170" spans="12:17" ht="12.75">
      <c r="L170" s="95"/>
      <c r="M170" s="95"/>
      <c r="N170" s="95"/>
      <c r="O170" s="95"/>
      <c r="P170" s="95"/>
      <c r="Q170" s="95"/>
    </row>
    <row r="171" spans="12:17" ht="12.75">
      <c r="L171" s="95"/>
      <c r="M171" s="95"/>
      <c r="N171" s="95"/>
      <c r="O171" s="95"/>
      <c r="P171" s="95"/>
      <c r="Q171" s="95"/>
    </row>
    <row r="172" spans="12:17" ht="12.75">
      <c r="L172" s="95"/>
      <c r="M172" s="95"/>
      <c r="N172" s="95"/>
      <c r="O172" s="95"/>
      <c r="P172" s="95"/>
      <c r="Q172" s="95"/>
    </row>
    <row r="173" spans="12:17" ht="12.75">
      <c r="L173" s="95"/>
      <c r="M173" s="95"/>
      <c r="N173" s="95"/>
      <c r="O173" s="95"/>
      <c r="P173" s="95"/>
      <c r="Q173" s="95"/>
    </row>
    <row r="174" spans="12:17" ht="12.75">
      <c r="L174" s="95"/>
      <c r="M174" s="95"/>
      <c r="N174" s="95"/>
      <c r="O174" s="95"/>
      <c r="P174" s="95"/>
      <c r="Q174" s="95"/>
    </row>
    <row r="175" spans="12:17" ht="12.75">
      <c r="L175" s="95"/>
      <c r="M175" s="95"/>
      <c r="N175" s="95"/>
      <c r="O175" s="95"/>
      <c r="P175" s="95"/>
      <c r="Q175" s="95"/>
    </row>
    <row r="176" spans="12:17" ht="12.75">
      <c r="L176" s="95"/>
      <c r="M176" s="95"/>
      <c r="N176" s="95"/>
      <c r="O176" s="95"/>
      <c r="P176" s="95"/>
      <c r="Q176" s="95"/>
    </row>
    <row r="177" spans="12:17" ht="12.75">
      <c r="L177" s="95"/>
      <c r="M177" s="95"/>
      <c r="N177" s="95"/>
      <c r="O177" s="95"/>
      <c r="P177" s="95"/>
      <c r="Q177" s="95"/>
    </row>
    <row r="178" spans="12:17" ht="12.75">
      <c r="L178" s="95"/>
      <c r="M178" s="95"/>
      <c r="N178" s="95"/>
      <c r="O178" s="95"/>
      <c r="P178" s="95"/>
      <c r="Q178" s="95"/>
    </row>
    <row r="179" spans="12:17" ht="12.75">
      <c r="L179" s="95"/>
      <c r="M179" s="95"/>
      <c r="N179" s="95"/>
      <c r="O179" s="95"/>
      <c r="P179" s="95"/>
      <c r="Q179" s="95"/>
    </row>
    <row r="180" spans="12:17" ht="12.75">
      <c r="L180" s="95"/>
      <c r="M180" s="95"/>
      <c r="N180" s="95"/>
      <c r="O180" s="95"/>
      <c r="P180" s="95"/>
      <c r="Q180" s="95"/>
    </row>
    <row r="181" spans="12:17" ht="12.75">
      <c r="L181" s="95"/>
      <c r="M181" s="95"/>
      <c r="N181" s="95"/>
      <c r="O181" s="95"/>
      <c r="P181" s="95"/>
      <c r="Q181" s="95"/>
    </row>
    <row r="182" spans="12:17" ht="12.75">
      <c r="L182" s="95"/>
      <c r="M182" s="95"/>
      <c r="N182" s="95"/>
      <c r="O182" s="95"/>
      <c r="P182" s="95"/>
      <c r="Q182" s="95"/>
    </row>
    <row r="183" spans="12:17" ht="12.75">
      <c r="L183" s="95"/>
      <c r="M183" s="95"/>
      <c r="N183" s="95"/>
      <c r="O183" s="95"/>
      <c r="P183" s="95"/>
      <c r="Q183" s="95"/>
    </row>
    <row r="184" spans="12:17" ht="12.75">
      <c r="L184" s="95"/>
      <c r="M184" s="95"/>
      <c r="N184" s="95"/>
      <c r="O184" s="95"/>
      <c r="P184" s="95"/>
      <c r="Q184" s="95"/>
    </row>
    <row r="185" spans="12:17" ht="12.75">
      <c r="L185" s="95"/>
      <c r="M185" s="95"/>
      <c r="N185" s="95"/>
      <c r="O185" s="95"/>
      <c r="P185" s="95"/>
      <c r="Q185" s="95"/>
    </row>
    <row r="186" spans="12:17" ht="12.75">
      <c r="L186" s="95"/>
      <c r="M186" s="95"/>
      <c r="N186" s="95"/>
      <c r="O186" s="95"/>
      <c r="P186" s="95"/>
      <c r="Q186" s="95"/>
    </row>
    <row r="187" spans="12:17" ht="12.75">
      <c r="L187" s="95"/>
      <c r="M187" s="95"/>
      <c r="N187" s="95"/>
      <c r="O187" s="95"/>
      <c r="P187" s="95"/>
      <c r="Q187" s="95"/>
    </row>
    <row r="188" spans="12:17" ht="12.75">
      <c r="L188" s="95"/>
      <c r="M188" s="95"/>
      <c r="N188" s="95"/>
      <c r="O188" s="95"/>
      <c r="P188" s="95"/>
      <c r="Q188" s="95"/>
    </row>
    <row r="189" spans="12:17" ht="12.75">
      <c r="L189" s="95"/>
      <c r="M189" s="95"/>
      <c r="N189" s="95"/>
      <c r="O189" s="95"/>
      <c r="P189" s="95"/>
      <c r="Q189" s="95"/>
    </row>
    <row r="190" spans="12:17" ht="12.75">
      <c r="L190" s="95"/>
      <c r="M190" s="95"/>
      <c r="N190" s="95"/>
      <c r="O190" s="95"/>
      <c r="P190" s="95"/>
      <c r="Q190" s="95"/>
    </row>
    <row r="191" spans="12:17" ht="12.75">
      <c r="L191" s="95"/>
      <c r="M191" s="95"/>
      <c r="N191" s="95"/>
      <c r="O191" s="95"/>
      <c r="P191" s="95"/>
      <c r="Q191" s="95"/>
    </row>
    <row r="192" spans="12:17" ht="12.75">
      <c r="L192" s="95"/>
      <c r="M192" s="95"/>
      <c r="N192" s="95"/>
      <c r="O192" s="95"/>
      <c r="P192" s="95"/>
      <c r="Q192" s="95"/>
    </row>
    <row r="193" spans="12:17" ht="12.75">
      <c r="L193" s="95"/>
      <c r="M193" s="95"/>
      <c r="N193" s="95"/>
      <c r="O193" s="95"/>
      <c r="P193" s="95"/>
      <c r="Q193" s="95"/>
    </row>
    <row r="194" spans="12:17" ht="12.75">
      <c r="L194" s="95"/>
      <c r="M194" s="95"/>
      <c r="N194" s="95"/>
      <c r="O194" s="95"/>
      <c r="P194" s="95"/>
      <c r="Q194" s="95"/>
    </row>
    <row r="195" spans="12:17" ht="12.75">
      <c r="L195" s="95"/>
      <c r="M195" s="95"/>
      <c r="N195" s="95"/>
      <c r="O195" s="95"/>
      <c r="P195" s="95"/>
      <c r="Q195" s="95"/>
    </row>
    <row r="196" spans="12:17" ht="12.75">
      <c r="L196" s="95"/>
      <c r="M196" s="95"/>
      <c r="N196" s="95"/>
      <c r="O196" s="95"/>
      <c r="P196" s="95"/>
      <c r="Q196" s="95"/>
    </row>
    <row r="197" spans="12:17" ht="12.75">
      <c r="L197" s="95"/>
      <c r="M197" s="95"/>
      <c r="N197" s="95"/>
      <c r="O197" s="95"/>
      <c r="P197" s="95"/>
      <c r="Q197" s="95"/>
    </row>
    <row r="198" spans="12:17" ht="12.75">
      <c r="L198" s="95"/>
      <c r="M198" s="95"/>
      <c r="N198" s="95"/>
      <c r="O198" s="95"/>
      <c r="P198" s="95"/>
      <c r="Q198" s="95"/>
    </row>
    <row r="199" spans="12:17" ht="12.75">
      <c r="L199" s="95"/>
      <c r="M199" s="95"/>
      <c r="N199" s="95"/>
      <c r="O199" s="95"/>
      <c r="P199" s="95"/>
      <c r="Q199" s="95"/>
    </row>
    <row r="200" spans="12:17" ht="12.75">
      <c r="L200" s="95"/>
      <c r="M200" s="95"/>
      <c r="N200" s="95"/>
      <c r="O200" s="95"/>
      <c r="P200" s="95"/>
      <c r="Q200" s="95"/>
    </row>
    <row r="201" spans="12:17" ht="12.75">
      <c r="L201" s="95"/>
      <c r="M201" s="95"/>
      <c r="N201" s="95"/>
      <c r="O201" s="95"/>
      <c r="P201" s="95"/>
      <c r="Q201" s="95"/>
    </row>
    <row r="202" spans="12:17" ht="12.75">
      <c r="L202" s="95"/>
      <c r="M202" s="95"/>
      <c r="N202" s="95"/>
      <c r="O202" s="95"/>
      <c r="P202" s="95"/>
      <c r="Q202" s="95"/>
    </row>
    <row r="203" spans="12:17" ht="12.75">
      <c r="L203" s="95"/>
      <c r="M203" s="95"/>
      <c r="N203" s="95"/>
      <c r="O203" s="95"/>
      <c r="P203" s="95"/>
      <c r="Q203" s="95"/>
    </row>
    <row r="204" spans="12:17" ht="12.75">
      <c r="L204" s="95"/>
      <c r="M204" s="95"/>
      <c r="N204" s="95"/>
      <c r="O204" s="95"/>
      <c r="P204" s="95"/>
      <c r="Q204" s="95"/>
    </row>
    <row r="205" spans="12:17" ht="12.75">
      <c r="L205" s="95"/>
      <c r="M205" s="95"/>
      <c r="N205" s="95"/>
      <c r="O205" s="95"/>
      <c r="P205" s="95"/>
      <c r="Q205" s="95"/>
    </row>
    <row r="206" spans="12:17" ht="12.75">
      <c r="L206" s="95"/>
      <c r="M206" s="95"/>
      <c r="N206" s="95"/>
      <c r="O206" s="95"/>
      <c r="P206" s="95"/>
      <c r="Q206" s="95"/>
    </row>
    <row r="207" spans="12:17" ht="12.75">
      <c r="L207" s="95"/>
      <c r="M207" s="95"/>
      <c r="N207" s="95"/>
      <c r="O207" s="95"/>
      <c r="P207" s="95"/>
      <c r="Q207" s="95"/>
    </row>
    <row r="208" spans="12:17" ht="12.75">
      <c r="L208" s="95"/>
      <c r="M208" s="95"/>
      <c r="N208" s="95"/>
      <c r="O208" s="95"/>
      <c r="P208" s="95"/>
      <c r="Q208" s="95"/>
    </row>
    <row r="209" spans="12:17" ht="12.75">
      <c r="L209" s="95"/>
      <c r="M209" s="95"/>
      <c r="N209" s="95"/>
      <c r="O209" s="95"/>
      <c r="P209" s="95"/>
      <c r="Q209" s="95"/>
    </row>
    <row r="210" spans="12:17" ht="12.75">
      <c r="L210" s="95"/>
      <c r="M210" s="95"/>
      <c r="N210" s="95"/>
      <c r="O210" s="95"/>
      <c r="P210" s="95"/>
      <c r="Q210" s="95"/>
    </row>
    <row r="211" spans="12:17" ht="12.75">
      <c r="L211" s="95"/>
      <c r="M211" s="95"/>
      <c r="N211" s="95"/>
      <c r="O211" s="95"/>
      <c r="P211" s="95"/>
      <c r="Q211" s="95"/>
    </row>
    <row r="212" spans="12:17" ht="12.75">
      <c r="L212" s="95"/>
      <c r="M212" s="95"/>
      <c r="N212" s="95"/>
      <c r="O212" s="95"/>
      <c r="P212" s="95"/>
      <c r="Q212" s="95"/>
    </row>
    <row r="213" spans="12:17" ht="12.75">
      <c r="L213" s="95"/>
      <c r="M213" s="95"/>
      <c r="N213" s="95"/>
      <c r="O213" s="95"/>
      <c r="P213" s="95"/>
      <c r="Q213" s="95"/>
    </row>
    <row r="214" spans="12:17" ht="12.75">
      <c r="L214" s="95"/>
      <c r="M214" s="95"/>
      <c r="N214" s="95"/>
      <c r="O214" s="95"/>
      <c r="P214" s="95"/>
      <c r="Q214" s="95"/>
    </row>
    <row r="215" spans="12:17" ht="12.75">
      <c r="L215" s="95"/>
      <c r="M215" s="95"/>
      <c r="N215" s="95"/>
      <c r="O215" s="95"/>
      <c r="P215" s="95"/>
      <c r="Q215" s="95"/>
    </row>
    <row r="216" spans="12:17" ht="12.75">
      <c r="L216" s="95"/>
      <c r="M216" s="95"/>
      <c r="N216" s="95"/>
      <c r="O216" s="95"/>
      <c r="P216" s="95"/>
      <c r="Q216" s="95"/>
    </row>
    <row r="217" spans="12:17" ht="12.75">
      <c r="L217" s="95"/>
      <c r="M217" s="95"/>
      <c r="N217" s="95"/>
      <c r="O217" s="95"/>
      <c r="P217" s="95"/>
      <c r="Q217" s="95"/>
    </row>
    <row r="218" spans="12:17" ht="12.75">
      <c r="L218" s="95"/>
      <c r="M218" s="95"/>
      <c r="N218" s="95"/>
      <c r="O218" s="95"/>
      <c r="P218" s="95"/>
      <c r="Q218" s="95"/>
    </row>
    <row r="219" spans="12:17" ht="12.75">
      <c r="L219" s="95"/>
      <c r="M219" s="95"/>
      <c r="N219" s="95"/>
      <c r="O219" s="95"/>
      <c r="P219" s="95"/>
      <c r="Q219" s="95"/>
    </row>
    <row r="220" spans="12:17" ht="12.75">
      <c r="L220" s="95"/>
      <c r="M220" s="95"/>
      <c r="N220" s="95"/>
      <c r="O220" s="95"/>
      <c r="P220" s="95"/>
      <c r="Q220" s="95"/>
    </row>
    <row r="221" spans="12:17" ht="12.75">
      <c r="L221" s="95"/>
      <c r="M221" s="95"/>
      <c r="N221" s="95"/>
      <c r="O221" s="95"/>
      <c r="P221" s="95"/>
      <c r="Q221" s="95"/>
    </row>
    <row r="222" spans="12:17" ht="12.75">
      <c r="L222" s="95"/>
      <c r="M222" s="95"/>
      <c r="N222" s="95"/>
      <c r="O222" s="95"/>
      <c r="P222" s="95"/>
      <c r="Q222" s="95"/>
    </row>
    <row r="223" spans="12:17" ht="12.75">
      <c r="L223" s="95"/>
      <c r="M223" s="95"/>
      <c r="N223" s="95"/>
      <c r="O223" s="95"/>
      <c r="P223" s="95"/>
      <c r="Q223" s="95"/>
    </row>
    <row r="224" spans="12:17" ht="12.75">
      <c r="L224" s="95"/>
      <c r="M224" s="95"/>
      <c r="N224" s="95"/>
      <c r="O224" s="95"/>
      <c r="P224" s="95"/>
      <c r="Q224" s="95"/>
    </row>
    <row r="225" spans="12:17" ht="12.75">
      <c r="L225" s="95"/>
      <c r="M225" s="95"/>
      <c r="N225" s="95"/>
      <c r="O225" s="95"/>
      <c r="P225" s="95"/>
      <c r="Q225" s="95"/>
    </row>
    <row r="226" spans="12:17" ht="12.75">
      <c r="L226" s="95"/>
      <c r="M226" s="95"/>
      <c r="N226" s="95"/>
      <c r="O226" s="95"/>
      <c r="P226" s="95"/>
      <c r="Q226" s="95"/>
    </row>
    <row r="227" spans="12:17" ht="12.75">
      <c r="L227" s="95"/>
      <c r="M227" s="95"/>
      <c r="N227" s="95"/>
      <c r="O227" s="95"/>
      <c r="P227" s="95"/>
      <c r="Q227" s="95"/>
    </row>
    <row r="228" spans="12:17" ht="12.75">
      <c r="L228" s="95"/>
      <c r="M228" s="95"/>
      <c r="N228" s="95"/>
      <c r="O228" s="95"/>
      <c r="P228" s="95"/>
      <c r="Q228" s="95"/>
    </row>
    <row r="229" spans="12:17" ht="12.75">
      <c r="L229" s="95"/>
      <c r="M229" s="95"/>
      <c r="N229" s="95"/>
      <c r="O229" s="95"/>
      <c r="P229" s="95"/>
      <c r="Q229" s="95"/>
    </row>
    <row r="230" spans="12:17" ht="12.75">
      <c r="L230" s="95"/>
      <c r="M230" s="95"/>
      <c r="N230" s="95"/>
      <c r="O230" s="95"/>
      <c r="P230" s="95"/>
      <c r="Q230" s="95"/>
    </row>
    <row r="231" spans="12:17" ht="12.75">
      <c r="L231" s="95"/>
      <c r="M231" s="95"/>
      <c r="N231" s="95"/>
      <c r="O231" s="95"/>
      <c r="P231" s="95"/>
      <c r="Q231" s="95"/>
    </row>
    <row r="232" spans="12:17" ht="12.75">
      <c r="L232" s="95"/>
      <c r="M232" s="95"/>
      <c r="N232" s="95"/>
      <c r="O232" s="95"/>
      <c r="P232" s="95"/>
      <c r="Q232" s="95"/>
    </row>
    <row r="233" spans="12:17" ht="12.75">
      <c r="L233" s="95"/>
      <c r="M233" s="95"/>
      <c r="N233" s="95"/>
      <c r="O233" s="95"/>
      <c r="P233" s="95"/>
      <c r="Q233" s="95"/>
    </row>
    <row r="234" spans="12:17" ht="12.75">
      <c r="L234" s="95"/>
      <c r="M234" s="95"/>
      <c r="N234" s="95"/>
      <c r="O234" s="95"/>
      <c r="P234" s="95"/>
      <c r="Q234" s="95"/>
    </row>
    <row r="235" spans="12:17" ht="12.75">
      <c r="L235" s="95"/>
      <c r="M235" s="95"/>
      <c r="N235" s="95"/>
      <c r="O235" s="95"/>
      <c r="P235" s="95"/>
      <c r="Q235" s="95"/>
    </row>
    <row r="236" spans="12:17" ht="12.75">
      <c r="L236" s="95"/>
      <c r="M236" s="95"/>
      <c r="N236" s="95"/>
      <c r="O236" s="95"/>
      <c r="P236" s="95"/>
      <c r="Q236" s="95"/>
    </row>
    <row r="237" spans="12:17" ht="12.75">
      <c r="L237" s="95"/>
      <c r="M237" s="95"/>
      <c r="N237" s="95"/>
      <c r="O237" s="95"/>
      <c r="P237" s="95"/>
      <c r="Q237" s="95"/>
    </row>
    <row r="238" spans="12:17" ht="12.75">
      <c r="L238" s="95"/>
      <c r="M238" s="95"/>
      <c r="N238" s="95"/>
      <c r="O238" s="95"/>
      <c r="P238" s="95"/>
      <c r="Q238" s="95"/>
    </row>
    <row r="239" spans="12:17" ht="12.75">
      <c r="L239" s="95"/>
      <c r="M239" s="95"/>
      <c r="N239" s="95"/>
      <c r="O239" s="95"/>
      <c r="P239" s="95"/>
      <c r="Q239" s="95"/>
    </row>
    <row r="240" spans="12:17" ht="12.75">
      <c r="L240" s="95"/>
      <c r="M240" s="95"/>
      <c r="N240" s="95"/>
      <c r="O240" s="95"/>
      <c r="P240" s="95"/>
      <c r="Q240" s="95"/>
    </row>
    <row r="241" spans="12:17" ht="12.75">
      <c r="L241" s="95"/>
      <c r="M241" s="95"/>
      <c r="N241" s="95"/>
      <c r="O241" s="95"/>
      <c r="P241" s="95"/>
      <c r="Q241" s="95"/>
    </row>
    <row r="242" spans="12:17" ht="12.75">
      <c r="L242" s="95"/>
      <c r="M242" s="95"/>
      <c r="N242" s="95"/>
      <c r="O242" s="95"/>
      <c r="P242" s="95"/>
      <c r="Q242" s="95"/>
    </row>
    <row r="243" spans="12:17" ht="12.75">
      <c r="L243" s="95"/>
      <c r="M243" s="95"/>
      <c r="N243" s="95"/>
      <c r="O243" s="95"/>
      <c r="P243" s="95"/>
      <c r="Q243" s="95"/>
    </row>
    <row r="244" spans="12:17" ht="12.75">
      <c r="L244" s="95"/>
      <c r="M244" s="95"/>
      <c r="N244" s="95"/>
      <c r="O244" s="95"/>
      <c r="P244" s="95"/>
      <c r="Q244" s="95"/>
    </row>
    <row r="245" spans="12:17" ht="12.75">
      <c r="L245" s="95"/>
      <c r="M245" s="95"/>
      <c r="N245" s="95"/>
      <c r="O245" s="95"/>
      <c r="P245" s="95"/>
      <c r="Q245" s="95"/>
    </row>
    <row r="246" spans="12:17" ht="12.75">
      <c r="L246" s="95"/>
      <c r="M246" s="95"/>
      <c r="N246" s="95"/>
      <c r="O246" s="95"/>
      <c r="P246" s="95"/>
      <c r="Q246" s="95"/>
    </row>
    <row r="247" spans="12:17" ht="12.75">
      <c r="L247" s="95"/>
      <c r="M247" s="95"/>
      <c r="N247" s="95"/>
      <c r="O247" s="95"/>
      <c r="P247" s="95"/>
      <c r="Q247" s="95"/>
    </row>
    <row r="248" spans="12:17" ht="12.75">
      <c r="L248" s="95"/>
      <c r="M248" s="95"/>
      <c r="N248" s="95"/>
      <c r="O248" s="95"/>
      <c r="P248" s="95"/>
      <c r="Q248" s="95"/>
    </row>
    <row r="249" spans="12:17" ht="12.75">
      <c r="L249" s="95"/>
      <c r="M249" s="95"/>
      <c r="N249" s="95"/>
      <c r="O249" s="95"/>
      <c r="P249" s="95"/>
      <c r="Q249" s="95"/>
    </row>
    <row r="250" spans="12:17" ht="12.75">
      <c r="L250" s="95"/>
      <c r="M250" s="95"/>
      <c r="N250" s="95"/>
      <c r="O250" s="95"/>
      <c r="P250" s="95"/>
      <c r="Q250" s="95"/>
    </row>
    <row r="251" spans="12:17" ht="12.75">
      <c r="L251" s="95"/>
      <c r="M251" s="95"/>
      <c r="N251" s="95"/>
      <c r="O251" s="95"/>
      <c r="P251" s="95"/>
      <c r="Q251" s="95"/>
    </row>
    <row r="252" spans="12:17" ht="12.75">
      <c r="L252" s="95"/>
      <c r="M252" s="95"/>
      <c r="N252" s="95"/>
      <c r="O252" s="95"/>
      <c r="P252" s="95"/>
      <c r="Q252" s="95"/>
    </row>
    <row r="253" spans="12:17" ht="12.75">
      <c r="L253" s="95"/>
      <c r="M253" s="95"/>
      <c r="N253" s="95"/>
      <c r="O253" s="95"/>
      <c r="P253" s="95"/>
      <c r="Q253" s="95"/>
    </row>
    <row r="254" spans="12:17" ht="12.75">
      <c r="L254" s="95"/>
      <c r="M254" s="95"/>
      <c r="N254" s="95"/>
      <c r="O254" s="95"/>
      <c r="P254" s="95"/>
      <c r="Q254" s="95"/>
    </row>
    <row r="255" spans="12:17" ht="12.75">
      <c r="L255" s="95"/>
      <c r="M255" s="95"/>
      <c r="N255" s="95"/>
      <c r="O255" s="95"/>
      <c r="P255" s="95"/>
      <c r="Q255" s="95"/>
    </row>
    <row r="256" spans="12:17" ht="12.75">
      <c r="L256" s="95"/>
      <c r="M256" s="95"/>
      <c r="N256" s="95"/>
      <c r="O256" s="95"/>
      <c r="P256" s="95"/>
      <c r="Q256" s="95"/>
    </row>
    <row r="257" spans="12:17" ht="12.75">
      <c r="L257" s="95"/>
      <c r="M257" s="95"/>
      <c r="N257" s="95"/>
      <c r="O257" s="95"/>
      <c r="P257" s="95"/>
      <c r="Q257" s="95"/>
    </row>
    <row r="258" spans="12:17" ht="12.75">
      <c r="L258" s="95"/>
      <c r="M258" s="95"/>
      <c r="N258" s="95"/>
      <c r="O258" s="95"/>
      <c r="P258" s="95"/>
      <c r="Q258" s="95"/>
    </row>
    <row r="259" spans="12:17" ht="12.75">
      <c r="L259" s="95"/>
      <c r="M259" s="95"/>
      <c r="N259" s="95"/>
      <c r="O259" s="95"/>
      <c r="P259" s="95"/>
      <c r="Q259" s="95"/>
    </row>
    <row r="260" spans="12:17" ht="12.75">
      <c r="L260" s="95"/>
      <c r="M260" s="95"/>
      <c r="N260" s="95"/>
      <c r="O260" s="95"/>
      <c r="P260" s="95"/>
      <c r="Q260" s="95"/>
    </row>
    <row r="261" spans="12:17" ht="12.75">
      <c r="L261" s="95"/>
      <c r="M261" s="95"/>
      <c r="N261" s="95"/>
      <c r="O261" s="95"/>
      <c r="P261" s="95"/>
      <c r="Q261" s="95"/>
    </row>
    <row r="262" spans="12:17" ht="12.75">
      <c r="L262" s="95"/>
      <c r="M262" s="95"/>
      <c r="N262" s="95"/>
      <c r="O262" s="95"/>
      <c r="P262" s="95"/>
      <c r="Q262" s="95"/>
    </row>
    <row r="263" spans="12:17" ht="12.75">
      <c r="L263" s="95"/>
      <c r="M263" s="95"/>
      <c r="N263" s="95"/>
      <c r="O263" s="95"/>
      <c r="P263" s="95"/>
      <c r="Q263" s="95"/>
    </row>
    <row r="264" spans="12:17" ht="12.75">
      <c r="L264" s="95"/>
      <c r="M264" s="95"/>
      <c r="N264" s="95"/>
      <c r="O264" s="95"/>
      <c r="P264" s="95"/>
      <c r="Q264" s="95"/>
    </row>
    <row r="265" spans="12:17" ht="12.75">
      <c r="L265" s="95"/>
      <c r="M265" s="95"/>
      <c r="N265" s="95"/>
      <c r="O265" s="95"/>
      <c r="P265" s="95"/>
      <c r="Q265" s="95"/>
    </row>
    <row r="266" spans="12:17" ht="12.75">
      <c r="L266" s="95"/>
      <c r="M266" s="95"/>
      <c r="N266" s="95"/>
      <c r="O266" s="95"/>
      <c r="P266" s="95"/>
      <c r="Q266" s="95"/>
    </row>
    <row r="267" spans="12:17" ht="12.75">
      <c r="L267" s="95"/>
      <c r="M267" s="95"/>
      <c r="N267" s="95"/>
      <c r="O267" s="95"/>
      <c r="P267" s="95"/>
      <c r="Q267" s="95"/>
    </row>
    <row r="268" spans="12:17" ht="12.75">
      <c r="L268" s="95"/>
      <c r="M268" s="95"/>
      <c r="N268" s="95"/>
      <c r="O268" s="95"/>
      <c r="P268" s="95"/>
      <c r="Q268" s="95"/>
    </row>
    <row r="269" spans="12:17" ht="12.75">
      <c r="L269" s="95"/>
      <c r="M269" s="95"/>
      <c r="N269" s="95"/>
      <c r="O269" s="95"/>
      <c r="P269" s="95"/>
      <c r="Q269" s="95"/>
    </row>
    <row r="270" spans="12:17" ht="12.75">
      <c r="L270" s="95"/>
      <c r="M270" s="95"/>
      <c r="N270" s="95"/>
      <c r="O270" s="95"/>
      <c r="P270" s="95"/>
      <c r="Q270" s="95"/>
    </row>
    <row r="271" spans="12:17" ht="12.75">
      <c r="L271" s="95"/>
      <c r="M271" s="95"/>
      <c r="N271" s="95"/>
      <c r="O271" s="95"/>
      <c r="P271" s="95"/>
      <c r="Q271" s="95"/>
    </row>
    <row r="272" spans="12:17" ht="12.75">
      <c r="L272" s="95"/>
      <c r="M272" s="95"/>
      <c r="N272" s="95"/>
      <c r="O272" s="95"/>
      <c r="P272" s="95"/>
      <c r="Q272" s="95"/>
    </row>
    <row r="273" spans="12:17" ht="12.75">
      <c r="L273" s="95"/>
      <c r="M273" s="95"/>
      <c r="N273" s="95"/>
      <c r="O273" s="95"/>
      <c r="P273" s="95"/>
      <c r="Q273" s="95"/>
    </row>
    <row r="274" spans="12:17" ht="12.75">
      <c r="L274" s="95"/>
      <c r="M274" s="95"/>
      <c r="N274" s="95"/>
      <c r="O274" s="95"/>
      <c r="P274" s="95"/>
      <c r="Q274" s="95"/>
    </row>
    <row r="275" spans="12:17" ht="12.75">
      <c r="L275" s="95"/>
      <c r="M275" s="95"/>
      <c r="N275" s="95"/>
      <c r="O275" s="95"/>
      <c r="P275" s="95"/>
      <c r="Q275" s="95"/>
    </row>
    <row r="276" spans="12:17" ht="12.75">
      <c r="L276" s="95"/>
      <c r="M276" s="95"/>
      <c r="N276" s="95"/>
      <c r="O276" s="95"/>
      <c r="P276" s="95"/>
      <c r="Q276" s="95"/>
    </row>
    <row r="277" spans="12:17" ht="12.75">
      <c r="L277" s="95"/>
      <c r="M277" s="95"/>
      <c r="N277" s="95"/>
      <c r="O277" s="95"/>
      <c r="P277" s="95"/>
      <c r="Q277" s="95"/>
    </row>
    <row r="278" spans="12:17" ht="12.75">
      <c r="L278" s="95"/>
      <c r="M278" s="95"/>
      <c r="N278" s="95"/>
      <c r="O278" s="95"/>
      <c r="P278" s="95"/>
      <c r="Q278" s="95"/>
    </row>
    <row r="279" spans="12:17" ht="12.75">
      <c r="L279" s="95"/>
      <c r="M279" s="95"/>
      <c r="N279" s="95"/>
      <c r="O279" s="95"/>
      <c r="P279" s="95"/>
      <c r="Q279" s="95"/>
    </row>
    <row r="280" spans="12:17" ht="12.75">
      <c r="L280" s="95"/>
      <c r="M280" s="95"/>
      <c r="N280" s="95"/>
      <c r="O280" s="95"/>
      <c r="P280" s="95"/>
      <c r="Q280" s="95"/>
    </row>
    <row r="281" spans="12:17" ht="12.75">
      <c r="L281" s="95"/>
      <c r="M281" s="95"/>
      <c r="N281" s="95"/>
      <c r="O281" s="95"/>
      <c r="P281" s="95"/>
      <c r="Q281" s="95"/>
    </row>
    <row r="282" spans="12:17" ht="12.75">
      <c r="L282" s="95"/>
      <c r="M282" s="95"/>
      <c r="N282" s="95"/>
      <c r="O282" s="95"/>
      <c r="P282" s="95"/>
      <c r="Q282" s="95"/>
    </row>
    <row r="283" spans="12:17" ht="12.75">
      <c r="L283" s="95"/>
      <c r="M283" s="95"/>
      <c r="N283" s="95"/>
      <c r="O283" s="95"/>
      <c r="P283" s="95"/>
      <c r="Q283" s="95"/>
    </row>
    <row r="284" spans="12:17" ht="12.75">
      <c r="L284" s="95"/>
      <c r="M284" s="95"/>
      <c r="N284" s="95"/>
      <c r="O284" s="95"/>
      <c r="P284" s="95"/>
      <c r="Q284" s="95"/>
    </row>
    <row r="285" spans="12:17" ht="12.75">
      <c r="L285" s="95"/>
      <c r="M285" s="95"/>
      <c r="N285" s="95"/>
      <c r="O285" s="95"/>
      <c r="P285" s="95"/>
      <c r="Q285" s="95"/>
    </row>
    <row r="286" spans="12:17" ht="12.75">
      <c r="L286" s="95"/>
      <c r="M286" s="95"/>
      <c r="N286" s="95"/>
      <c r="O286" s="95"/>
      <c r="P286" s="95"/>
      <c r="Q286" s="95"/>
    </row>
    <row r="287" spans="12:17" ht="12.75">
      <c r="L287" s="95"/>
      <c r="M287" s="95"/>
      <c r="N287" s="95"/>
      <c r="O287" s="95"/>
      <c r="P287" s="95"/>
      <c r="Q287" s="95"/>
    </row>
    <row r="288" spans="12:17" ht="12.75">
      <c r="L288" s="95"/>
      <c r="M288" s="95"/>
      <c r="N288" s="95"/>
      <c r="O288" s="95"/>
      <c r="P288" s="95"/>
      <c r="Q288" s="95"/>
    </row>
    <row r="289" spans="12:17" ht="12.75">
      <c r="L289" s="95"/>
      <c r="M289" s="95"/>
      <c r="N289" s="95"/>
      <c r="O289" s="95"/>
      <c r="P289" s="95"/>
      <c r="Q289" s="95"/>
    </row>
    <row r="290" spans="12:17" ht="12.75">
      <c r="L290" s="95"/>
      <c r="M290" s="95"/>
      <c r="N290" s="95"/>
      <c r="O290" s="95"/>
      <c r="P290" s="95"/>
      <c r="Q290" s="95"/>
    </row>
    <row r="291" spans="12:17" ht="12.75">
      <c r="L291" s="95"/>
      <c r="M291" s="95"/>
      <c r="N291" s="95"/>
      <c r="O291" s="95"/>
      <c r="P291" s="95"/>
      <c r="Q291" s="95"/>
    </row>
    <row r="292" spans="12:17" ht="12.75">
      <c r="L292" s="95"/>
      <c r="M292" s="95"/>
      <c r="N292" s="95"/>
      <c r="O292" s="95"/>
      <c r="P292" s="95"/>
      <c r="Q292" s="95"/>
    </row>
    <row r="293" spans="12:17" ht="12.75">
      <c r="L293" s="95"/>
      <c r="M293" s="95"/>
      <c r="N293" s="95"/>
      <c r="O293" s="95"/>
      <c r="P293" s="95"/>
      <c r="Q293" s="95"/>
    </row>
    <row r="294" spans="12:17" ht="12.75">
      <c r="L294" s="95"/>
      <c r="M294" s="95"/>
      <c r="N294" s="95"/>
      <c r="O294" s="95"/>
      <c r="P294" s="95"/>
      <c r="Q294" s="95"/>
    </row>
    <row r="295" spans="12:17" ht="12.75">
      <c r="L295" s="95"/>
      <c r="M295" s="95"/>
      <c r="N295" s="95"/>
      <c r="O295" s="95"/>
      <c r="P295" s="95"/>
      <c r="Q295" s="95"/>
    </row>
    <row r="296" spans="12:17" ht="12.75">
      <c r="L296" s="95"/>
      <c r="M296" s="95"/>
      <c r="N296" s="95"/>
      <c r="O296" s="95"/>
      <c r="P296" s="95"/>
      <c r="Q296" s="95"/>
    </row>
    <row r="297" spans="12:17" ht="12.75">
      <c r="L297" s="95"/>
      <c r="M297" s="95"/>
      <c r="N297" s="95"/>
      <c r="O297" s="95"/>
      <c r="P297" s="95"/>
      <c r="Q297" s="95"/>
    </row>
    <row r="298" spans="12:17" ht="12.75">
      <c r="L298" s="95"/>
      <c r="M298" s="95"/>
      <c r="N298" s="95"/>
      <c r="O298" s="95"/>
      <c r="P298" s="95"/>
      <c r="Q298" s="95"/>
    </row>
    <row r="299" spans="12:17" ht="12.75">
      <c r="L299" s="95"/>
      <c r="M299" s="95"/>
      <c r="N299" s="95"/>
      <c r="O299" s="95"/>
      <c r="P299" s="95"/>
      <c r="Q299" s="95"/>
    </row>
    <row r="300" spans="12:17" ht="12.75">
      <c r="L300" s="95"/>
      <c r="M300" s="95"/>
      <c r="N300" s="95"/>
      <c r="O300" s="95"/>
      <c r="P300" s="95"/>
      <c r="Q300" s="95"/>
    </row>
    <row r="301" spans="12:17" ht="12.75">
      <c r="L301" s="95"/>
      <c r="M301" s="95"/>
      <c r="N301" s="95"/>
      <c r="O301" s="95"/>
      <c r="P301" s="95"/>
      <c r="Q301" s="95"/>
    </row>
    <row r="302" spans="12:17" ht="12.75">
      <c r="L302" s="95"/>
      <c r="M302" s="95"/>
      <c r="N302" s="95"/>
      <c r="O302" s="95"/>
      <c r="P302" s="95"/>
      <c r="Q302" s="95"/>
    </row>
    <row r="303" spans="12:17" ht="12.75">
      <c r="L303" s="95"/>
      <c r="M303" s="95"/>
      <c r="N303" s="95"/>
      <c r="O303" s="95"/>
      <c r="P303" s="95"/>
      <c r="Q303" s="95"/>
    </row>
    <row r="304" spans="12:17" ht="12.75">
      <c r="L304" s="95"/>
      <c r="M304" s="95"/>
      <c r="N304" s="95"/>
      <c r="O304" s="95"/>
      <c r="P304" s="95"/>
      <c r="Q304" s="95"/>
    </row>
    <row r="305" spans="12:17" ht="12.75">
      <c r="L305" s="95"/>
      <c r="M305" s="95"/>
      <c r="N305" s="95"/>
      <c r="O305" s="95"/>
      <c r="P305" s="95"/>
      <c r="Q305" s="95"/>
    </row>
    <row r="306" spans="12:17" ht="12.75">
      <c r="L306" s="95"/>
      <c r="M306" s="95"/>
      <c r="N306" s="95"/>
      <c r="O306" s="95"/>
      <c r="P306" s="95"/>
      <c r="Q306" s="95"/>
    </row>
    <row r="307" spans="12:17" ht="12.75">
      <c r="L307" s="95"/>
      <c r="M307" s="95"/>
      <c r="N307" s="95"/>
      <c r="O307" s="95"/>
      <c r="P307" s="95"/>
      <c r="Q307" s="95"/>
    </row>
    <row r="308" spans="12:17" ht="12.75">
      <c r="L308" s="95"/>
      <c r="M308" s="95"/>
      <c r="N308" s="95"/>
      <c r="O308" s="95"/>
      <c r="P308" s="95"/>
      <c r="Q308" s="95"/>
    </row>
    <row r="309" spans="12:17" ht="12.75">
      <c r="L309" s="95"/>
      <c r="M309" s="95"/>
      <c r="N309" s="95"/>
      <c r="O309" s="95"/>
      <c r="P309" s="95"/>
      <c r="Q309" s="95"/>
    </row>
    <row r="310" spans="12:17" ht="12.75">
      <c r="L310" s="95"/>
      <c r="M310" s="95"/>
      <c r="N310" s="95"/>
      <c r="O310" s="95"/>
      <c r="P310" s="95"/>
      <c r="Q310" s="95"/>
    </row>
    <row r="311" spans="12:17" ht="12.75">
      <c r="L311" s="95"/>
      <c r="M311" s="95"/>
      <c r="N311" s="95"/>
      <c r="O311" s="95"/>
      <c r="P311" s="95"/>
      <c r="Q311" s="95"/>
    </row>
    <row r="312" spans="12:17" ht="12.75">
      <c r="L312" s="95"/>
      <c r="M312" s="95"/>
      <c r="N312" s="95"/>
      <c r="O312" s="95"/>
      <c r="P312" s="95"/>
      <c r="Q312" s="95"/>
    </row>
    <row r="313" spans="12:17" ht="12.75">
      <c r="L313" s="95"/>
      <c r="M313" s="95"/>
      <c r="N313" s="95"/>
      <c r="O313" s="95"/>
      <c r="P313" s="95"/>
      <c r="Q313" s="95"/>
    </row>
    <row r="314" spans="12:17" ht="12.75">
      <c r="L314" s="95"/>
      <c r="M314" s="95"/>
      <c r="N314" s="95"/>
      <c r="O314" s="95"/>
      <c r="P314" s="95"/>
      <c r="Q314" s="95"/>
    </row>
    <row r="315" spans="12:17" ht="12.75">
      <c r="L315" s="95"/>
      <c r="M315" s="95"/>
      <c r="N315" s="95"/>
      <c r="O315" s="95"/>
      <c r="P315" s="95"/>
      <c r="Q315" s="95"/>
    </row>
    <row r="316" spans="12:17" ht="12.75">
      <c r="L316" s="95"/>
      <c r="M316" s="95"/>
      <c r="N316" s="95"/>
      <c r="O316" s="95"/>
      <c r="P316" s="95"/>
      <c r="Q316" s="95"/>
    </row>
    <row r="317" spans="12:17" ht="12.75">
      <c r="L317" s="95"/>
      <c r="M317" s="95"/>
      <c r="N317" s="95"/>
      <c r="O317" s="95"/>
      <c r="P317" s="95"/>
      <c r="Q317" s="95"/>
    </row>
    <row r="318" spans="12:17" ht="12.75">
      <c r="L318" s="95"/>
      <c r="M318" s="95"/>
      <c r="N318" s="95"/>
      <c r="O318" s="95"/>
      <c r="P318" s="95"/>
      <c r="Q318" s="95"/>
    </row>
    <row r="319" spans="12:17" ht="12.75">
      <c r="L319" s="95"/>
      <c r="M319" s="95"/>
      <c r="N319" s="95"/>
      <c r="O319" s="95"/>
      <c r="P319" s="95"/>
      <c r="Q319" s="95"/>
    </row>
    <row r="320" spans="12:17" ht="12.75">
      <c r="L320" s="95"/>
      <c r="M320" s="95"/>
      <c r="N320" s="95"/>
      <c r="O320" s="95"/>
      <c r="P320" s="95"/>
      <c r="Q320" s="95"/>
    </row>
    <row r="321" spans="12:17" ht="12.75">
      <c r="L321" s="95"/>
      <c r="M321" s="95"/>
      <c r="N321" s="95"/>
      <c r="O321" s="95"/>
      <c r="P321" s="95"/>
      <c r="Q321" s="95"/>
    </row>
    <row r="322" spans="12:17" ht="12.75">
      <c r="L322" s="95"/>
      <c r="M322" s="95"/>
      <c r="N322" s="95"/>
      <c r="O322" s="95"/>
      <c r="P322" s="95"/>
      <c r="Q322" s="95"/>
    </row>
    <row r="323" spans="12:17" ht="12.75">
      <c r="L323" s="95"/>
      <c r="M323" s="95"/>
      <c r="N323" s="95"/>
      <c r="O323" s="95"/>
      <c r="P323" s="95"/>
      <c r="Q323" s="95"/>
    </row>
    <row r="324" spans="12:17" ht="12.75">
      <c r="L324" s="95"/>
      <c r="M324" s="95"/>
      <c r="N324" s="95"/>
      <c r="O324" s="95"/>
      <c r="P324" s="95"/>
      <c r="Q324" s="95"/>
    </row>
    <row r="325" spans="12:17" ht="12.75">
      <c r="L325" s="95"/>
      <c r="M325" s="95"/>
      <c r="N325" s="95"/>
      <c r="O325" s="95"/>
      <c r="P325" s="95"/>
      <c r="Q325" s="95"/>
    </row>
    <row r="326" spans="12:17" ht="12.75">
      <c r="L326" s="95"/>
      <c r="M326" s="95"/>
      <c r="N326" s="95"/>
      <c r="O326" s="95"/>
      <c r="P326" s="95"/>
      <c r="Q326" s="95"/>
    </row>
    <row r="327" spans="12:17" ht="12.75">
      <c r="L327" s="95"/>
      <c r="M327" s="95"/>
      <c r="N327" s="95"/>
      <c r="O327" s="95"/>
      <c r="P327" s="95"/>
      <c r="Q327" s="95"/>
    </row>
    <row r="328" spans="12:17" ht="12.75">
      <c r="L328" s="95"/>
      <c r="M328" s="95"/>
      <c r="N328" s="95"/>
      <c r="O328" s="95"/>
      <c r="P328" s="95"/>
      <c r="Q328" s="95"/>
    </row>
    <row r="329" spans="12:17" ht="12.75">
      <c r="L329" s="95"/>
      <c r="M329" s="95"/>
      <c r="N329" s="95"/>
      <c r="O329" s="95"/>
      <c r="P329" s="95"/>
      <c r="Q329" s="95"/>
    </row>
    <row r="330" spans="12:17" ht="12.75">
      <c r="L330" s="95"/>
      <c r="M330" s="95"/>
      <c r="N330" s="95"/>
      <c r="O330" s="95"/>
      <c r="P330" s="95"/>
      <c r="Q330" s="95"/>
    </row>
    <row r="331" spans="12:17" ht="12.75">
      <c r="L331" s="95"/>
      <c r="M331" s="95"/>
      <c r="N331" s="95"/>
      <c r="O331" s="95"/>
      <c r="P331" s="95"/>
      <c r="Q331" s="95"/>
    </row>
    <row r="332" spans="12:17" ht="12.75">
      <c r="L332" s="95"/>
      <c r="M332" s="95"/>
      <c r="N332" s="95"/>
      <c r="O332" s="95"/>
      <c r="P332" s="95"/>
      <c r="Q332" s="95"/>
    </row>
    <row r="333" spans="12:17" ht="12.75">
      <c r="L333" s="95"/>
      <c r="M333" s="95"/>
      <c r="N333" s="95"/>
      <c r="O333" s="95"/>
      <c r="P333" s="95"/>
      <c r="Q333" s="95"/>
    </row>
    <row r="334" spans="12:17" ht="12.75">
      <c r="L334" s="95"/>
      <c r="M334" s="95"/>
      <c r="N334" s="95"/>
      <c r="O334" s="95"/>
      <c r="P334" s="95"/>
      <c r="Q334" s="95"/>
    </row>
    <row r="335" spans="12:17" ht="12.75">
      <c r="L335" s="95"/>
      <c r="M335" s="95"/>
      <c r="N335" s="95"/>
      <c r="O335" s="95"/>
      <c r="P335" s="95"/>
      <c r="Q335" s="95"/>
    </row>
    <row r="336" spans="12:17" ht="12.75">
      <c r="L336" s="95"/>
      <c r="M336" s="95"/>
      <c r="N336" s="95"/>
      <c r="O336" s="95"/>
      <c r="P336" s="95"/>
      <c r="Q336" s="95"/>
    </row>
    <row r="337" spans="1:17" ht="12.7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1:17" ht="12.7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1:17" ht="12.7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1:17" ht="12.7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1:17" ht="12.7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1:17" ht="12.7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1:17" ht="12.7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1:17" ht="12.7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1:17" ht="12.7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1:17" ht="12.7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1:17" ht="12.7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1:17" ht="12.7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1:17" ht="12.7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1:17" ht="12.7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1:17" ht="12.7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1:17" ht="12.7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1:17" ht="12.7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1:17" ht="12.7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1:17" ht="12.7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1:17" ht="12.7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1:17" ht="12.7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1:17" ht="12.7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1:17" ht="12.7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1:17" ht="12.7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1:17" ht="12.7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1:17" ht="12.7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1:17" ht="12.7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1:17" ht="12.7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1:17" ht="12.7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1:17" ht="12.7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1:17" ht="12.7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1:17" ht="12.7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1:17" ht="12.7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1:17" ht="12.7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1:17" ht="12.7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1:17" ht="12.7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1:17" ht="12.7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1:17" ht="12.7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1:17" ht="12.7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1:17" ht="12.7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1:17" ht="12.7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1:17" ht="12.7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1:17" ht="12.7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1:17" ht="12.7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1:17" ht="12.7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1:17" ht="12.7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1:17" ht="12.7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1:17" ht="12.7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1:17" ht="12.7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1:17" ht="12.7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1:17" ht="12.7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1:17" ht="12.7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1:17" ht="12.7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1:17" ht="12.7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1:17" ht="12.7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1:17" ht="12.7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1:17" ht="12.7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1:17" ht="12.7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1:17" ht="12.7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1:17" ht="12.7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1:17" ht="12.7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1:17" ht="12.7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1:17" ht="12.7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1:17" ht="12.7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1:17" ht="12.7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1:17" ht="12.7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1:17" ht="12.7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1:17" ht="12.7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1:17" ht="12.7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1:17" ht="12.7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1:17" ht="12.7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1:17" ht="12.7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1:17" ht="12.7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1:17" ht="12.7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1:17" ht="12.7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1:17" ht="12.7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1:17" ht="12.7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1:17" ht="12.7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1:17" ht="12.7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1:17" ht="12.7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1:17" ht="12.7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1:17" ht="12.7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1:17" ht="12.7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1:17" ht="12.7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1:17" ht="12.7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1:17" ht="12.7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1:17" ht="12.7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1:17" ht="12.7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1:17" ht="12.7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1:17" ht="12.7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1:17" ht="12.7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1:17" ht="12.7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1:17" ht="12.7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1:17" ht="12.7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1:17" ht="12.7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1:17" ht="12.7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1:17" ht="12.7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1:17" ht="12.7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1:17" ht="12.7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1:17" ht="12.7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1:17" ht="12.7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1:17" ht="12.7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1:17" ht="12.7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1:17" ht="12.7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1:17" ht="12.7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1:17" ht="12.7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1:17" ht="12.7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1:17" ht="12.7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1:17" ht="12.7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1:17" ht="12.7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1:17" ht="12.7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1:17" ht="12.7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1:17" ht="12.7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1:17" ht="12.7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1:17" ht="12.7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1:17" ht="12.7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1:17" ht="12.7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1:17" ht="12.7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1:17" ht="12.7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1:17" ht="12.7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1:17" ht="12.7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1:17" ht="12.7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1:17" ht="12.7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1:17" ht="12.7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1:17" ht="12.7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1:17" ht="12.7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1:17" ht="12.7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1:17" ht="12.7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1:17" ht="12.7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1:17" ht="12.7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1:17" ht="12.7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1:17" ht="12.7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1:17" ht="12.7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1:17" ht="12.7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1:17" ht="12.7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1:17" ht="12.7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1:17" ht="12.7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1:17" ht="12.7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1:17" ht="12.7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1:17" ht="12.7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1:17" ht="12.7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1:17" ht="12.7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1:17" ht="12.7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1:17" ht="12.7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1:17" ht="12.7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1:17" ht="12.7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1:17" ht="12.7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1:17" ht="12.7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1:17" ht="12.7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1:17" ht="12.7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1:17" ht="12.7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1:17" ht="12.7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1:17" ht="12.7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1:17" ht="12.7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1:17" ht="12.7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1:17" ht="12.7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1:17" ht="12.7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1:17" ht="12.7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1:17" ht="12.7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1:17" ht="12.7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1:17" ht="12.7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1:17" ht="12.7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1:17" ht="12.7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1:17" ht="12.7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1:17" ht="12.7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1:17" ht="12.7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1:17" ht="12.7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1:17" ht="12.7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1:17" ht="12.7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1:17" ht="12.7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1:17" ht="12.7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1:17" ht="12.7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1:17" ht="12.7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1:17" ht="12.7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1:17" ht="12.7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1:17" ht="12.7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1:17" ht="12.7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1:17" ht="12.7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1:17" ht="12.7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1:17" ht="12.7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1:17" ht="12.7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1:17" ht="12.7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1:17" ht="12.7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1:17" ht="12.7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1:17" ht="12.7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1:17" ht="12.7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1:17" ht="12.7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1:17" ht="12.7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1:17" ht="12.7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1:17" ht="12.7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1:17" ht="12.7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1:17" ht="12.7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1:17" ht="12.7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1:17" ht="12.7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1:17" ht="12.7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1:17" ht="12.7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1:17" ht="12.7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1:17" ht="12.7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1:17" ht="12.7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1:17" ht="12.7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1:17" ht="12.7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1:17" ht="12.7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1:17" ht="12.7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1:17" ht="12.7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1:17" ht="12.7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1:17" ht="12.7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1:17" ht="12.7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1:17" ht="12.7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1:17" ht="12.7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1:17" ht="12.7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1:17" ht="12.7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1:17" ht="12.7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1:17" ht="12.7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1:17" ht="12.7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1:17" ht="12.7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1:17" ht="12.7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1:17" ht="12.7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1:17" ht="12.7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1:17" ht="12.7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1:17" ht="12.7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1:17" ht="12.7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1:17" ht="12.7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1:17" ht="12.7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</row>
    <row r="560" spans="1:17" ht="12.7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</row>
    <row r="561" spans="1:17" ht="12.7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</row>
    <row r="562" spans="1:17" ht="12.7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</row>
    <row r="563" spans="1:17" ht="12.7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</row>
    <row r="564" spans="1:17" ht="12.7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</row>
    <row r="565" spans="1:17" ht="12.7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</row>
    <row r="566" spans="1:17" ht="12.7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</row>
    <row r="567" spans="1:17" ht="12.7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</row>
    <row r="568" spans="1:17" ht="12.7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</row>
    <row r="569" spans="1:17" ht="12.7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</row>
    <row r="570" spans="1:17" ht="12.7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</row>
    <row r="571" spans="1:17" ht="12.7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</row>
    <row r="572" spans="1:17" ht="12.7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</row>
    <row r="573" spans="1:17" ht="12.7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</row>
    <row r="574" spans="1:17" ht="12.7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</row>
    <row r="575" spans="1:17" ht="12.7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</row>
    <row r="576" spans="1:17" ht="12.7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</row>
    <row r="577" spans="1:17" ht="12.7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</row>
    <row r="578" spans="1:17" ht="12.7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</row>
    <row r="579" spans="1:17" ht="12.7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</row>
    <row r="580" spans="1:17" ht="12.7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</row>
    <row r="581" spans="1:17" ht="12.7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</row>
    <row r="582" spans="1:17" ht="12.7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</row>
    <row r="583" spans="1:17" ht="12.7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</row>
    <row r="584" spans="1:17" ht="12.7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</row>
    <row r="585" spans="1:17" ht="12.7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</row>
    <row r="586" spans="1:17" ht="12.7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</row>
    <row r="587" spans="1:17" ht="12.7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</row>
    <row r="588" spans="1:17" ht="12.7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</row>
    <row r="589" spans="1:17" ht="12.7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</row>
    <row r="590" spans="1:17" ht="12.7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</row>
    <row r="591" spans="1:17" ht="12.7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</row>
    <row r="592" spans="1:17" ht="12.7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</row>
    <row r="593" spans="1:17" ht="12.7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</row>
    <row r="594" spans="1:17" ht="12.7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</row>
    <row r="595" spans="1:17" ht="12.7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</row>
    <row r="596" spans="1:17" ht="12.7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</row>
    <row r="597" spans="1:17" ht="12.7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</row>
    <row r="598" spans="1:17" ht="12.7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</row>
    <row r="599" spans="1:17" ht="12.7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</row>
    <row r="600" spans="1:17" ht="12.7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</row>
    <row r="601" spans="1:17" ht="12.7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</row>
    <row r="602" spans="1:17" ht="12.7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</row>
    <row r="603" spans="1:17" ht="12.7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</row>
    <row r="604" spans="1:17" ht="12.7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</row>
    <row r="605" spans="1:17" ht="12.7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</row>
    <row r="606" spans="1:17" ht="12.7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</row>
    <row r="607" spans="1:17" ht="12.7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</row>
    <row r="608" spans="1:17" ht="12.7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</row>
    <row r="609" spans="1:17" ht="12.7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</row>
    <row r="610" spans="1:17" ht="12.7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</row>
    <row r="611" spans="1:17" ht="12.7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</row>
    <row r="612" spans="1:17" ht="12.7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</row>
    <row r="613" spans="1:17" ht="12.7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</row>
    <row r="614" spans="1:17" ht="12.7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</row>
    <row r="615" spans="1:17" ht="12.7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</row>
    <row r="616" spans="1:17" ht="12.7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</row>
    <row r="617" spans="1:17" ht="12.7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</row>
    <row r="618" spans="1:17" ht="12.7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</row>
    <row r="619" spans="1:17" ht="12.7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</row>
    <row r="620" spans="1:17" ht="12.7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</row>
    <row r="621" spans="1:17" ht="12.7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</row>
    <row r="622" spans="1:17" ht="12.7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</row>
    <row r="623" spans="1:17" ht="12.7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</row>
    <row r="624" spans="1:17" ht="12.7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</row>
    <row r="625" spans="1:17" ht="12.7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</row>
    <row r="626" spans="1:17" ht="12.7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</row>
    <row r="627" spans="1:17" ht="12.7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</row>
    <row r="628" spans="1:17" ht="12.7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</row>
    <row r="629" spans="1:17" ht="12.7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</row>
    <row r="630" spans="1:17" ht="12.7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</row>
    <row r="631" spans="1:17" ht="12.7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</row>
    <row r="632" spans="1:17" ht="12.7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</row>
    <row r="633" spans="1:17" ht="12.7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</row>
    <row r="634" spans="1:17" ht="12.7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</row>
    <row r="635" spans="1:17" ht="12.7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</row>
    <row r="636" spans="1:17" ht="12.7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</row>
    <row r="637" spans="1:17" ht="12.7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</row>
    <row r="638" spans="1:17" ht="12.7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</row>
    <row r="639" spans="1:17" ht="12.7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</row>
    <row r="640" spans="1:17" ht="12.7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</row>
    <row r="641" spans="1:17" ht="12.7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</row>
    <row r="642" spans="1:17" ht="12.7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</row>
    <row r="643" spans="1:17" ht="12.7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</row>
    <row r="644" spans="1:17" ht="12.7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</row>
    <row r="645" spans="1:17" ht="12.7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</row>
    <row r="646" spans="1:17" ht="12.7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</row>
    <row r="647" spans="1:17" ht="12.7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</row>
    <row r="648" spans="1:17" ht="12.7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</row>
    <row r="649" spans="1:17" ht="12.7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</row>
    <row r="650" spans="1:17" ht="12.7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</row>
    <row r="651" spans="1:17" ht="12.7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</row>
    <row r="652" spans="1:17" ht="12.7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</row>
    <row r="653" spans="1:17" ht="12.7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</row>
    <row r="654" spans="1:17" ht="12.7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</row>
    <row r="655" spans="1:17" ht="12.7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</row>
    <row r="656" spans="1:17" ht="12.7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</row>
    <row r="657" spans="1:17" ht="12.7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</row>
    <row r="658" spans="1:17" ht="12.7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</row>
    <row r="659" spans="1:17" ht="12.7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</row>
    <row r="660" spans="1:17" ht="12.7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</row>
    <row r="661" spans="1:17" ht="12.7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</row>
    <row r="662" spans="1:17" ht="12.7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</row>
    <row r="663" spans="1:17" ht="12.7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</row>
    <row r="664" spans="1:17" ht="12.7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</row>
    <row r="665" spans="1:17" ht="12.7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</row>
    <row r="666" spans="1:17" ht="12.7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</row>
    <row r="667" spans="1:17" ht="12.7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</row>
    <row r="668" spans="1:17" ht="12.7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</row>
    <row r="669" spans="1:17" ht="12.7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</row>
    <row r="670" spans="1:17" ht="12.7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</row>
    <row r="671" spans="1:17" ht="12.7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</row>
    <row r="672" spans="1:17" ht="12.7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</row>
    <row r="673" spans="1:17" ht="12.7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</row>
    <row r="674" spans="1:17" ht="12.7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</row>
    <row r="675" spans="1:17" ht="12.7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</row>
    <row r="676" spans="1:17" ht="12.7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</row>
    <row r="677" spans="1:17" ht="12.7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</row>
    <row r="678" spans="1:17" ht="12.7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</row>
    <row r="679" spans="1:17" ht="12.7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</row>
    <row r="680" spans="1:17" ht="12.7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</row>
    <row r="681" spans="1:17" ht="12.7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</row>
    <row r="682" spans="1:17" ht="12.7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</row>
    <row r="683" spans="1:17" ht="12.7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</row>
    <row r="684" spans="1:17" ht="12.7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</row>
    <row r="685" spans="1:17" ht="12.7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</row>
    <row r="686" spans="1:17" ht="12.7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</row>
    <row r="687" spans="1:17" ht="12.7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</row>
    <row r="688" spans="1:17" ht="12.7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</row>
    <row r="689" spans="1:17" ht="12.7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</row>
    <row r="690" spans="1:17" ht="12.7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</row>
    <row r="691" spans="1:17" ht="12.7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</row>
    <row r="692" spans="1:17" ht="12.7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</row>
    <row r="693" spans="1:17" ht="12.7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</row>
    <row r="694" spans="1:17" ht="12.7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</row>
    <row r="695" spans="1:17" ht="12.7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</row>
    <row r="696" spans="1:17" ht="12.7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</row>
    <row r="697" spans="1:17" ht="12.7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</row>
    <row r="698" spans="1:17" ht="12.7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</row>
    <row r="699" spans="1:17" ht="12.7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</row>
    <row r="700" spans="1:17" ht="12.7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</row>
    <row r="701" spans="1:17" ht="12.7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</row>
    <row r="702" spans="1:17" ht="12.7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</row>
    <row r="703" spans="1:17" ht="12.7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</row>
    <row r="704" spans="1:17" ht="12.7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</row>
    <row r="705" spans="1:17" ht="12.7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</row>
    <row r="706" spans="1:17" ht="12.7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</row>
    <row r="707" spans="1:17" ht="12.7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</row>
    <row r="708" spans="1:17" ht="12.7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</row>
    <row r="709" spans="1:17" ht="12.7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</row>
    <row r="710" spans="1:17" ht="12.7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</row>
    <row r="711" spans="1:17" ht="12.7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</row>
    <row r="712" spans="1:17" ht="12.7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</row>
    <row r="713" spans="1:17" ht="12.7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</row>
    <row r="714" spans="1:17" ht="12.7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</row>
    <row r="715" spans="1:17" ht="12.7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</row>
    <row r="716" spans="1:17" ht="12.7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</row>
    <row r="717" spans="1:17" ht="12.7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</row>
    <row r="718" spans="1:17" ht="12.7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</row>
    <row r="719" spans="1:17" ht="12.7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</row>
    <row r="720" spans="1:17" ht="12.7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</row>
    <row r="721" spans="1:17" ht="12.7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</row>
    <row r="722" spans="1:17" ht="12.7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</row>
    <row r="723" spans="1:17" ht="12.7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</row>
    <row r="724" spans="1:17" ht="12.7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</row>
    <row r="725" spans="1:17" ht="12.7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</row>
    <row r="726" spans="1:17" ht="12.7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</row>
    <row r="727" spans="1:17" ht="12.7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</row>
    <row r="728" spans="1:17" ht="12.7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</row>
    <row r="729" spans="1:17" ht="12.7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</row>
    <row r="730" spans="1:17" ht="12.7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</row>
    <row r="731" spans="1:17" ht="12.7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</row>
    <row r="732" spans="1:17" ht="12.7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</row>
    <row r="733" spans="1:17" ht="12.7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</row>
    <row r="734" spans="1:17" ht="12.7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</row>
    <row r="735" spans="1:17" ht="12.7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</row>
    <row r="736" spans="1:17" ht="12.7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</row>
    <row r="737" spans="1:17" ht="12.7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</row>
    <row r="738" spans="1:17" ht="12.7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</row>
    <row r="739" spans="1:17" ht="12.7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</row>
    <row r="740" spans="1:17" ht="12.7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</row>
    <row r="741" spans="1:17" ht="12.7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</row>
    <row r="742" spans="1:17" ht="12.7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</row>
    <row r="743" spans="1:17" ht="12.7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</row>
    <row r="744" spans="1:17" ht="12.7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</row>
    <row r="745" spans="1:17" ht="12.7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</row>
    <row r="746" spans="1:17" ht="12.7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</row>
    <row r="747" spans="1:17" ht="12.7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</row>
    <row r="748" spans="1:17" ht="12.7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</row>
    <row r="749" spans="1:17" ht="12.7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</row>
    <row r="750" spans="1:17" ht="12.7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</row>
    <row r="751" spans="1:17" ht="12.7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</row>
    <row r="752" spans="1:17" ht="12.7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</row>
    <row r="753" spans="1:17" ht="12.7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</row>
    <row r="754" spans="1:17" ht="12.7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</row>
    <row r="755" spans="1:17" ht="12.7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</row>
    <row r="756" spans="1:17" ht="12.7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</row>
    <row r="757" spans="1:17" ht="12.7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</row>
    <row r="758" spans="1:17" ht="12.7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</row>
    <row r="759" spans="1:17" ht="12.7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</row>
    <row r="760" spans="1:17" ht="12.7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</row>
    <row r="761" spans="1:17" ht="12.7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</row>
    <row r="762" spans="1:17" ht="12.7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</row>
    <row r="763" spans="1:17" ht="12.7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</row>
    <row r="764" spans="1:17" ht="12.7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</row>
    <row r="765" spans="1:17" ht="12.7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</row>
    <row r="766" spans="1:17" ht="12.7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</row>
    <row r="767" spans="1:17" ht="12.7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</row>
    <row r="768" spans="1:17" ht="12.7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</row>
    <row r="769" spans="1:17" ht="12.7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</row>
    <row r="770" spans="1:17" ht="12.7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</row>
    <row r="771" spans="1:17" ht="12.7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</row>
    <row r="772" spans="1:17" ht="12.7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</row>
    <row r="773" spans="1:17" ht="12.7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</row>
    <row r="774" spans="1:17" ht="12.7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</row>
    <row r="775" spans="1:17" ht="12.7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</row>
    <row r="776" spans="1:17" ht="12.7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</row>
    <row r="777" spans="1:17" ht="12.7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</row>
    <row r="778" spans="1:17" ht="12.7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</row>
    <row r="779" spans="1:17" ht="12.7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</row>
    <row r="780" spans="1:17" ht="12.7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</row>
    <row r="781" spans="1:17" ht="12.7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</row>
    <row r="782" spans="1:17" ht="12.7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</row>
    <row r="783" spans="1:17" ht="12.7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</row>
    <row r="784" spans="1:17" ht="12.7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</row>
    <row r="785" spans="1:17" ht="12.7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</row>
    <row r="786" spans="1:17" ht="12.7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</row>
    <row r="787" spans="1:17" ht="12.7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</row>
    <row r="788" spans="1:17" ht="12.7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</row>
    <row r="789" spans="1:17" ht="12.7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</row>
    <row r="790" spans="1:17" ht="12.7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</row>
    <row r="791" spans="1:17" ht="12.7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</row>
    <row r="792" spans="1:17" ht="12.7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</row>
    <row r="793" spans="1:17" ht="12.7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</row>
    <row r="794" spans="1:17" ht="12.7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</row>
    <row r="795" spans="1:17" ht="12.7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</row>
    <row r="796" spans="1:17" ht="12.7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</row>
    <row r="797" spans="1:17" ht="12.7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</row>
    <row r="798" spans="1:17" ht="12.7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</row>
    <row r="799" spans="1:17" ht="12.7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</row>
    <row r="800" spans="1:17" ht="12.7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</row>
    <row r="801" spans="1:17" ht="12.7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</row>
    <row r="802" spans="1:17" ht="12.7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</row>
    <row r="803" spans="1:17" ht="12.7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</row>
    <row r="804" spans="1:17" ht="12.7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</row>
    <row r="805" spans="1:17" ht="12.7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</row>
    <row r="806" spans="1:17" ht="12.7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</row>
    <row r="807" spans="1:17" ht="12.7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</row>
    <row r="808" spans="1:17" ht="12.7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</row>
    <row r="809" spans="1:17" ht="12.7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</row>
    <row r="810" spans="1:17" ht="12.7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</row>
    <row r="811" spans="1:17" ht="12.7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</row>
    <row r="812" spans="1:17" ht="12.7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</row>
    <row r="813" spans="1:17" ht="12.7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</row>
    <row r="814" spans="1:17" ht="12.7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</row>
    <row r="815" spans="1:17" ht="12.7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</row>
    <row r="816" spans="1:17" ht="12.7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</row>
    <row r="817" spans="1:17" ht="12.7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</row>
    <row r="818" spans="1:17" ht="12.7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</row>
    <row r="819" spans="1:17" ht="12.7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</row>
    <row r="820" spans="1:17" ht="12.7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</row>
    <row r="821" spans="1:17" ht="12.7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</row>
    <row r="822" spans="1:17" ht="12.7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</row>
    <row r="823" spans="1:17" ht="12.7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</row>
    <row r="824" spans="1:17" ht="12.7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</row>
    <row r="825" spans="1:17" ht="12.7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</row>
    <row r="826" spans="1:17" ht="12.7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</row>
    <row r="827" spans="1:17" ht="12.7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</row>
    <row r="828" spans="1:17" ht="12.7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</row>
    <row r="829" spans="1:17" ht="12.7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</row>
    <row r="830" spans="1:17" ht="12.7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</row>
    <row r="831" spans="1:17" ht="12.7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</row>
    <row r="832" spans="1:17" ht="12.7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</row>
    <row r="833" spans="1:17" ht="12.7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</row>
    <row r="834" spans="1:17" ht="12.7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</row>
    <row r="835" spans="1:17" ht="12.7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</row>
    <row r="836" spans="1:17" ht="12.7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</row>
    <row r="837" spans="1:17" ht="12.7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</row>
    <row r="838" spans="1:17" ht="12.7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</row>
    <row r="839" spans="1:17" ht="12.7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</row>
    <row r="840" spans="1:17" ht="12.7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</row>
    <row r="841" spans="1:17" ht="12.7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</row>
    <row r="842" spans="1:17" ht="12.7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</row>
    <row r="843" spans="1:17" ht="12.7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</row>
    <row r="844" spans="1:17" ht="12.7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</row>
    <row r="845" spans="1:17" ht="12.7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</row>
    <row r="846" spans="1:17" ht="12.7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</row>
    <row r="847" spans="1:17" ht="12.7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</row>
    <row r="848" spans="1:17" ht="12.7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</row>
    <row r="849" spans="1:17" ht="12.7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</row>
    <row r="850" spans="1:17" ht="12.7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</row>
    <row r="851" spans="1:17" ht="12.7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</row>
    <row r="852" spans="1:17" ht="12.7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</row>
    <row r="853" spans="1:17" ht="12.7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</row>
    <row r="854" spans="1:17" ht="12.7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</row>
    <row r="855" spans="1:17" ht="12.7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</row>
    <row r="856" spans="1:17" ht="12.7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</row>
    <row r="857" spans="1:17" ht="12.7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</row>
    <row r="858" spans="1:17" ht="12.7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</row>
    <row r="859" spans="1:17" ht="12.7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</row>
    <row r="860" spans="1:17" ht="12.7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</row>
    <row r="861" spans="1:17" ht="12.7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</row>
    <row r="862" spans="1:17" ht="12.7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</row>
    <row r="863" spans="1:17" ht="12.7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</row>
    <row r="864" spans="1:17" ht="12.7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</row>
    <row r="865" spans="1:17" ht="12.7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</row>
    <row r="866" spans="1:17" ht="12.7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</row>
    <row r="867" spans="1:17" ht="12.7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</row>
    <row r="868" spans="1:17" ht="12.7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</row>
    <row r="869" spans="1:17" ht="12.7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</row>
    <row r="870" spans="1:17" ht="12.7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</row>
    <row r="871" spans="1:17" ht="12.7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</row>
    <row r="872" spans="1:17" ht="12.7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</row>
    <row r="873" spans="1:17" ht="12.7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</row>
    <row r="874" spans="1:17" ht="12.7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</row>
    <row r="875" spans="1:17" ht="12.7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</row>
    <row r="876" spans="1:17" ht="12.7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</row>
    <row r="877" spans="1:17" ht="12.7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</row>
    <row r="878" spans="1:17" ht="12.7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</row>
    <row r="879" spans="1:17" ht="12.7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</row>
    <row r="880" spans="1:17" ht="12.7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</row>
    <row r="881" spans="1:17" ht="12.7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</row>
    <row r="882" spans="1:17" ht="12.7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</row>
    <row r="883" spans="1:17" ht="12.7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</row>
    <row r="884" spans="1:17" ht="12.7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</row>
    <row r="885" spans="1:17" ht="12.7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</row>
    <row r="886" spans="1:17" ht="12.7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</row>
    <row r="887" spans="1:17" ht="12.7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</row>
    <row r="888" spans="1:17" ht="12.7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</row>
    <row r="889" spans="1:17" ht="12.7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</row>
    <row r="890" spans="1:17" ht="12.7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</row>
    <row r="891" spans="1:17" ht="12.7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</row>
    <row r="892" spans="1:17" ht="12.7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</row>
    <row r="893" spans="1:17" ht="12.7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</row>
    <row r="894" spans="1:17" ht="12.7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</row>
    <row r="895" spans="1:17" ht="12.7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</row>
    <row r="896" spans="1:17" ht="12.7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</row>
    <row r="897" spans="1:17" ht="12.7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</row>
    <row r="898" spans="1:17" ht="12.7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</row>
    <row r="899" spans="1:17" ht="12.7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</row>
    <row r="900" spans="1:17" ht="12.7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</row>
    <row r="901" spans="1:17" ht="12.7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</row>
    <row r="902" spans="1:17" ht="12.7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</row>
    <row r="903" spans="1:17" ht="12.7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</row>
    <row r="904" spans="1:17" ht="12.7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</row>
    <row r="905" spans="1:17" ht="12.7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</row>
    <row r="906" spans="1:17" ht="12.7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</row>
    <row r="907" spans="1:17" ht="12.7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</row>
    <row r="908" spans="1:17" ht="12.7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</row>
    <row r="909" spans="1:17" ht="12.7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</row>
    <row r="910" spans="1:17" ht="12.7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</row>
    <row r="911" spans="1:17" ht="12.7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</row>
    <row r="912" spans="1:17" ht="12.7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</row>
    <row r="913" spans="1:17" ht="12.7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</row>
    <row r="914" spans="1:17" ht="12.7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</row>
    <row r="915" spans="1:17" ht="12.7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</row>
    <row r="916" spans="1:17" ht="12.7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</row>
    <row r="917" spans="1:17" ht="12.7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</row>
    <row r="918" spans="1:17" ht="12.7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</row>
    <row r="919" spans="1:17" ht="12.7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</row>
    <row r="920" spans="1:17" ht="12.7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</row>
    <row r="921" spans="1:17" ht="12.7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</row>
    <row r="922" spans="1:17" ht="12.7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</row>
    <row r="923" spans="1:17" ht="12.7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</row>
    <row r="924" spans="1:17" ht="12.7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</row>
    <row r="925" spans="1:17" ht="12.7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</row>
    <row r="926" spans="1:17" ht="12.7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</row>
    <row r="927" spans="1:17" ht="12.7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</row>
    <row r="928" spans="1:17" ht="12.7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</row>
    <row r="929" spans="1:17" ht="12.7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</row>
    <row r="930" spans="1:17" ht="12.7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</row>
    <row r="931" spans="1:17" ht="12.7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1:17" ht="12.7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</row>
    <row r="933" spans="1:17" ht="12.7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</row>
    <row r="934" spans="1:17" ht="12.7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</row>
    <row r="935" spans="1:17" ht="12.7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</row>
    <row r="936" spans="1:17" ht="12.7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</row>
    <row r="937" spans="1:17" ht="12.7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</row>
    <row r="938" spans="1:17" ht="12.7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</row>
    <row r="939" spans="1:17" ht="12.7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</row>
    <row r="940" spans="1:17" ht="12.7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</row>
    <row r="941" spans="1:17" ht="12.7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</row>
    <row r="942" spans="1:17" ht="12.7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</row>
    <row r="943" spans="1:17" ht="12.7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</row>
    <row r="944" spans="1:17" ht="12.7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</row>
    <row r="945" spans="1:17" ht="12.7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</row>
    <row r="946" spans="1:17" ht="12.7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</row>
    <row r="947" spans="1:17" ht="12.7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</row>
    <row r="948" spans="1:17" ht="12.7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</row>
    <row r="949" spans="1:17" ht="12.7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</row>
    <row r="950" spans="1:17" ht="12.7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</row>
    <row r="951" spans="1:17" ht="12.7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</row>
    <row r="952" spans="1:17" ht="12.7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</row>
    <row r="953" spans="1:17" ht="12.7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</row>
    <row r="954" spans="1:17" ht="12.7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</row>
    <row r="955" spans="1:17" ht="12.7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</row>
    <row r="956" spans="1:17" ht="12.7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</row>
    <row r="957" spans="1:17" ht="12.7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</row>
    <row r="958" spans="1:17" ht="12.7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</row>
    <row r="959" spans="1:17" ht="12.7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</row>
    <row r="960" spans="1:17" ht="12.7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</row>
    <row r="961" spans="1:17" ht="12.7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</row>
    <row r="962" spans="1:17" ht="12.7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</row>
    <row r="963" spans="1:17" ht="12.7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</row>
    <row r="964" spans="1:17" ht="12.7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</row>
    <row r="965" spans="1:17" ht="12.7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</row>
    <row r="966" spans="1:17" ht="12.7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</row>
    <row r="967" spans="1:17" ht="12.7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</row>
    <row r="968" spans="1:17" ht="12.7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</row>
    <row r="969" spans="1:17" ht="12.7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</row>
    <row r="970" spans="1:17" ht="12.7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</row>
    <row r="971" spans="1:17" ht="12.7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</row>
    <row r="972" spans="1:17" ht="12.7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</row>
    <row r="973" spans="1:17" ht="12.7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</row>
    <row r="974" spans="1:17" ht="12.7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</row>
    <row r="975" spans="1:17" ht="12.7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</row>
    <row r="976" spans="1:17" ht="12.7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</row>
    <row r="977" spans="1:17" ht="12.7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</row>
    <row r="978" spans="1:17" ht="12.7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</row>
    <row r="979" spans="1:17" ht="12.7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</row>
    <row r="980" spans="1:17" ht="12.7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</row>
    <row r="981" spans="1:17" ht="12.7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</row>
    <row r="982" spans="1:17" ht="12.7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</row>
    <row r="983" spans="1:17" ht="12.7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</row>
    <row r="984" spans="1:17" ht="12.7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</row>
    <row r="985" spans="1:17" ht="12.7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</row>
    <row r="986" spans="1:17" ht="12.7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</row>
    <row r="987" spans="1:17" ht="12.7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</row>
    <row r="988" spans="1:17" ht="12.75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</row>
    <row r="989" spans="1:17" ht="12.75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</row>
    <row r="990" spans="1:17" ht="12.75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</row>
    <row r="991" spans="1:17" ht="12.75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</row>
    <row r="992" spans="1:17" ht="12.75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</row>
    <row r="993" spans="1:17" ht="12.75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</row>
    <row r="994" spans="1:17" ht="12.75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</row>
    <row r="995" spans="1:17" ht="12.75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</row>
    <row r="996" spans="1:17" ht="12.75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</row>
    <row r="997" spans="1:17" ht="12.75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</row>
    <row r="998" spans="1:17" ht="12.75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</row>
    <row r="999" spans="1:17" ht="12.75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</row>
    <row r="1000" spans="1:17" ht="12.75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</row>
    <row r="1001" spans="1:17" ht="12.75">
      <c r="A1001" s="95"/>
      <c r="B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</row>
    <row r="1002" spans="1:17" ht="12.75">
      <c r="A1002" s="95"/>
      <c r="B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</row>
    <row r="1003" spans="1:17" ht="12.75">
      <c r="A1003" s="95"/>
      <c r="B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</row>
    <row r="1004" spans="1:17" ht="12.75">
      <c r="A1004" s="95"/>
      <c r="B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</row>
    <row r="1005" spans="1:17" ht="12.75">
      <c r="A1005" s="95"/>
      <c r="B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</row>
    <row r="1006" spans="1:17" ht="12.75">
      <c r="A1006" s="95"/>
      <c r="B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</row>
    <row r="1007" spans="1:17" ht="12.75">
      <c r="A1007" s="95"/>
      <c r="B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</row>
    <row r="1008" spans="1:17" ht="12.75">
      <c r="A1008" s="95"/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</row>
    <row r="1009" spans="1:17" ht="12.75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</row>
    <row r="1010" spans="1:17" ht="12.75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</row>
    <row r="1011" spans="1:17" ht="12.75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</row>
    <row r="1012" spans="1:17" ht="12.75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</row>
    <row r="1013" spans="1:17" ht="12.75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</row>
    <row r="1014" spans="1:17" ht="12.75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</row>
    <row r="1015" spans="1:17" ht="12.75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</row>
    <row r="1016" spans="1:17" ht="12.75">
      <c r="A1016" s="95"/>
      <c r="B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</row>
    <row r="1017" spans="1:17" ht="12.75">
      <c r="A1017" s="95"/>
      <c r="B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</row>
    <row r="1018" spans="1:17" ht="12.75">
      <c r="A1018" s="95"/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</row>
    <row r="1019" spans="1:17" ht="12.75">
      <c r="A1019" s="95"/>
      <c r="B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</row>
    <row r="1020" spans="1:17" ht="12.75">
      <c r="A1020" s="95"/>
      <c r="B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</row>
    <row r="1021" spans="1:17" ht="12.75">
      <c r="A1021" s="95"/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</row>
    <row r="1022" spans="1:17" ht="12.75">
      <c r="A1022" s="95"/>
      <c r="B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</row>
    <row r="1023" spans="1:17" ht="12.75">
      <c r="A1023" s="95"/>
      <c r="B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</row>
    <row r="1024" spans="1:17" ht="12.75">
      <c r="A1024" s="95"/>
      <c r="B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</row>
    <row r="1025" spans="1:17" ht="12.75">
      <c r="A1025" s="95"/>
      <c r="B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</row>
    <row r="1026" spans="1:17" ht="12.75">
      <c r="A1026" s="95"/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</row>
    <row r="1027" spans="1:17" ht="12.75">
      <c r="A1027" s="95"/>
      <c r="B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</row>
    <row r="1028" spans="1:17" ht="12.75">
      <c r="A1028" s="95"/>
      <c r="B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</row>
    <row r="1029" spans="1:17" ht="12.75">
      <c r="A1029" s="95"/>
      <c r="B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</row>
    <row r="1030" spans="1:17" ht="12.75">
      <c r="A1030" s="95"/>
      <c r="B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</row>
    <row r="1031" spans="1:17" ht="12.75">
      <c r="A1031" s="95"/>
      <c r="B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</row>
    <row r="1032" spans="1:17" ht="12.75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</row>
    <row r="1033" spans="1:17" ht="12.75">
      <c r="A1033" s="95"/>
      <c r="B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</row>
    <row r="1034" spans="1:17" ht="12.75">
      <c r="A1034" s="95"/>
      <c r="B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</row>
    <row r="1035" spans="1:17" ht="12.75">
      <c r="A1035" s="95"/>
      <c r="B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</row>
    <row r="1036" spans="1:17" ht="12.75">
      <c r="A1036" s="95"/>
      <c r="B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</row>
    <row r="1037" spans="1:17" ht="12.75">
      <c r="A1037" s="95"/>
      <c r="B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</row>
    <row r="1038" spans="1:17" ht="12.75">
      <c r="A1038" s="95"/>
      <c r="B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</row>
    <row r="1039" spans="1:17" ht="12.75">
      <c r="A1039" s="95"/>
      <c r="B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</row>
    <row r="1040" spans="1:17" ht="12.75">
      <c r="A1040" s="95"/>
      <c r="B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</row>
    <row r="1041" spans="1:17" ht="12.75">
      <c r="A1041" s="95"/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</row>
    <row r="1042" spans="1:17" ht="12.75">
      <c r="A1042" s="95"/>
      <c r="B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</row>
    <row r="1043" spans="1:17" ht="12.75">
      <c r="A1043" s="95"/>
      <c r="B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</row>
    <row r="1044" spans="1:17" ht="12.75">
      <c r="A1044" s="95"/>
      <c r="B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</row>
    <row r="1045" spans="1:17" ht="12.75">
      <c r="A1045" s="95"/>
      <c r="B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</row>
    <row r="1046" spans="1:17" ht="12.75">
      <c r="A1046" s="95"/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</row>
    <row r="1047" spans="1:17" ht="12.75">
      <c r="A1047" s="95"/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</row>
    <row r="1048" spans="1:17" ht="12.75">
      <c r="A1048" s="95"/>
      <c r="B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</row>
    <row r="1049" spans="1:17" ht="12.75">
      <c r="A1049" s="95"/>
      <c r="B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</row>
    <row r="1050" spans="1:17" ht="12.75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</row>
    <row r="1051" spans="1:17" ht="12.75">
      <c r="A1051" s="95"/>
      <c r="B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</row>
    <row r="1052" spans="1:17" ht="12.75">
      <c r="A1052" s="95"/>
      <c r="B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</row>
    <row r="1053" spans="1:17" ht="12.75">
      <c r="A1053" s="95"/>
      <c r="B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</row>
    <row r="1054" spans="1:17" ht="12.75">
      <c r="A1054" s="95"/>
      <c r="B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</row>
    <row r="1055" spans="1:17" ht="12.75">
      <c r="A1055" s="95"/>
      <c r="B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</row>
    <row r="1056" spans="1:17" ht="12.75">
      <c r="A1056" s="95"/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</row>
    <row r="1057" spans="1:17" ht="12.75">
      <c r="A1057" s="95"/>
      <c r="B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</row>
    <row r="1058" spans="1:17" ht="12.75">
      <c r="A1058" s="95"/>
      <c r="B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</row>
    <row r="1059" spans="1:17" ht="12.75">
      <c r="A1059" s="95"/>
      <c r="B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</row>
    <row r="1060" spans="1:17" ht="12.75">
      <c r="A1060" s="95"/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</row>
    <row r="1061" spans="1:17" ht="12.75">
      <c r="A1061" s="95"/>
      <c r="B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</row>
    <row r="1062" spans="1:17" ht="12.75">
      <c r="A1062" s="95"/>
      <c r="B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</row>
    <row r="1063" spans="1:17" ht="12.75">
      <c r="A1063" s="95"/>
      <c r="B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</row>
    <row r="1064" spans="1:17" ht="12.75">
      <c r="A1064" s="95"/>
      <c r="B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</row>
    <row r="1065" spans="1:17" ht="12.75">
      <c r="A1065" s="95"/>
      <c r="B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</row>
    <row r="1066" spans="1:17" ht="12.75">
      <c r="A1066" s="95"/>
      <c r="B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</row>
    <row r="1067" spans="1:17" ht="12.75">
      <c r="A1067" s="95"/>
      <c r="B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</row>
    <row r="1068" spans="1:17" ht="12.75">
      <c r="A1068" s="95"/>
      <c r="B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</row>
    <row r="1069" spans="1:17" ht="12.75">
      <c r="A1069" s="95"/>
      <c r="B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</row>
    <row r="1070" spans="1:17" ht="12.75">
      <c r="A1070" s="95"/>
      <c r="B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</row>
    <row r="1071" spans="1:17" ht="12.75">
      <c r="A1071" s="95"/>
      <c r="B1071" s="95"/>
      <c r="C1071" s="95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</row>
    <row r="1072" spans="1:17" ht="12.75">
      <c r="A1072" s="95"/>
      <c r="B1072" s="95"/>
      <c r="C1072" s="95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</row>
    <row r="1073" spans="1:17" ht="12.75">
      <c r="A1073" s="95"/>
      <c r="B1073" s="95"/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</row>
    <row r="1074" spans="1:17" ht="12.75">
      <c r="A1074" s="95"/>
      <c r="B1074" s="95"/>
      <c r="C1074" s="95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</row>
    <row r="1075" spans="1:17" ht="12.75">
      <c r="A1075" s="95"/>
      <c r="B1075" s="95"/>
      <c r="C1075" s="95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</row>
    <row r="1076" spans="1:17" ht="12.75">
      <c r="A1076" s="95"/>
      <c r="B1076" s="95"/>
      <c r="C1076" s="95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</row>
    <row r="1077" spans="1:17" ht="12.75">
      <c r="A1077" s="95"/>
      <c r="B1077" s="95"/>
      <c r="C1077" s="95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</row>
    <row r="1078" spans="1:17" ht="12.75">
      <c r="A1078" s="95"/>
      <c r="B1078" s="95"/>
      <c r="C1078" s="95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</row>
    <row r="1079" spans="1:17" ht="12.75">
      <c r="A1079" s="95"/>
      <c r="B1079" s="95"/>
      <c r="C1079" s="95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</row>
    <row r="1080" spans="1:17" ht="12.75">
      <c r="A1080" s="95"/>
      <c r="B1080" s="95"/>
      <c r="C1080" s="95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</row>
    <row r="1081" spans="1:17" ht="12.75">
      <c r="A1081" s="95"/>
      <c r="B1081" s="95"/>
      <c r="C1081" s="95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</row>
    <row r="1082" spans="1:17" ht="12.75">
      <c r="A1082" s="95"/>
      <c r="B1082" s="95"/>
      <c r="C1082" s="95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</row>
    <row r="1083" spans="1:17" ht="12.75">
      <c r="A1083" s="95"/>
      <c r="B1083" s="95"/>
      <c r="C1083" s="95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</row>
    <row r="1084" spans="1:17" ht="12.75">
      <c r="A1084" s="95"/>
      <c r="B1084" s="95"/>
      <c r="C1084" s="95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</row>
    <row r="1085" spans="1:17" ht="12.75">
      <c r="A1085" s="95"/>
      <c r="B1085" s="95"/>
      <c r="C1085" s="95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</row>
    <row r="1086" spans="1:17" ht="12.75">
      <c r="A1086" s="95"/>
      <c r="B1086" s="95"/>
      <c r="C1086" s="95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</row>
    <row r="1087" spans="1:17" ht="12.75">
      <c r="A1087" s="95"/>
      <c r="B1087" s="95"/>
      <c r="C1087" s="95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</row>
    <row r="1088" spans="1:17" ht="12.75">
      <c r="A1088" s="95"/>
      <c r="B1088" s="95"/>
      <c r="C1088" s="95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</row>
    <row r="1089" spans="1:17" ht="12.75">
      <c r="A1089" s="95"/>
      <c r="B1089" s="95"/>
      <c r="C1089" s="95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</row>
    <row r="1090" spans="1:17" ht="12.75">
      <c r="A1090" s="95"/>
      <c r="B1090" s="95"/>
      <c r="C1090" s="95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</row>
    <row r="1091" spans="1:17" ht="12.75">
      <c r="A1091" s="95"/>
      <c r="B1091" s="95"/>
      <c r="C1091" s="95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</row>
    <row r="1092" spans="1:17" ht="12.75">
      <c r="A1092" s="95"/>
      <c r="B1092" s="95"/>
      <c r="C1092" s="95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</row>
    <row r="1093" spans="1:17" ht="12.75">
      <c r="A1093" s="95"/>
      <c r="B1093" s="95"/>
      <c r="C1093" s="95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</row>
    <row r="1094" spans="1:17" ht="12.75">
      <c r="A1094" s="95"/>
      <c r="B1094" s="95"/>
      <c r="C1094" s="95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</row>
    <row r="1095" spans="1:17" ht="12.75">
      <c r="A1095" s="95"/>
      <c r="B1095" s="95"/>
      <c r="C1095" s="95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</row>
    <row r="1096" spans="1:17" ht="12.75">
      <c r="A1096" s="95"/>
      <c r="B1096" s="95"/>
      <c r="C1096" s="95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</row>
    <row r="1097" spans="1:17" ht="12.75">
      <c r="A1097" s="95"/>
      <c r="B1097" s="95"/>
      <c r="C1097" s="95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</row>
    <row r="1098" spans="1:17" ht="12.75">
      <c r="A1098" s="95"/>
      <c r="B1098" s="95"/>
      <c r="C1098" s="95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</row>
    <row r="1099" spans="1:17" ht="12.75">
      <c r="A1099" s="95"/>
      <c r="B1099" s="95"/>
      <c r="C1099" s="95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</row>
    <row r="1100" spans="1:17" ht="12.75">
      <c r="A1100" s="95"/>
      <c r="B1100" s="95"/>
      <c r="C1100" s="95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</row>
    <row r="1101" spans="1:17" ht="12.75">
      <c r="A1101" s="95"/>
      <c r="B1101" s="95"/>
      <c r="C1101" s="95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</row>
    <row r="1102" spans="1:17" ht="12.75">
      <c r="A1102" s="95"/>
      <c r="B1102" s="95"/>
      <c r="C1102" s="95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</row>
    <row r="1103" spans="1:17" ht="12.75">
      <c r="A1103" s="95"/>
      <c r="B1103" s="95"/>
      <c r="C1103" s="95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</row>
    <row r="1104" spans="1:17" ht="12.75">
      <c r="A1104" s="95"/>
      <c r="B1104" s="95"/>
      <c r="C1104" s="95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</row>
    <row r="1105" spans="1:17" ht="12.75">
      <c r="A1105" s="95"/>
      <c r="B1105" s="95"/>
      <c r="C1105" s="95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</row>
    <row r="1106" spans="1:17" ht="12.75">
      <c r="A1106" s="95"/>
      <c r="B1106" s="95"/>
      <c r="C1106" s="95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</row>
    <row r="1107" spans="1:17" ht="12.75">
      <c r="A1107" s="95"/>
      <c r="B1107" s="95"/>
      <c r="C1107" s="95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</row>
    <row r="1108" spans="1:17" ht="12.75">
      <c r="A1108" s="95"/>
      <c r="B1108" s="95"/>
      <c r="C1108" s="95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</row>
    <row r="1109" spans="1:17" ht="12.75">
      <c r="A1109" s="95"/>
      <c r="B1109" s="95"/>
      <c r="C1109" s="95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</row>
    <row r="1110" spans="1:17" ht="12.75">
      <c r="A1110" s="95"/>
      <c r="B1110" s="95"/>
      <c r="C1110" s="95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</row>
    <row r="1111" spans="1:17" ht="12.75">
      <c r="A1111" s="95"/>
      <c r="B1111" s="95"/>
      <c r="C1111" s="95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</row>
    <row r="1112" spans="1:17" ht="12.75">
      <c r="A1112" s="95"/>
      <c r="B1112" s="95"/>
      <c r="C1112" s="95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</row>
    <row r="1113" spans="1:17" ht="12.75">
      <c r="A1113" s="95"/>
      <c r="B1113" s="95"/>
      <c r="C1113" s="95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</row>
    <row r="1114" spans="1:17" ht="12.75">
      <c r="A1114" s="95"/>
      <c r="B1114" s="95"/>
      <c r="C1114" s="95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</row>
    <row r="1115" spans="1:17" ht="12.75">
      <c r="A1115" s="95"/>
      <c r="B1115" s="95"/>
      <c r="C1115" s="95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</row>
    <row r="1116" spans="1:17" ht="12.75">
      <c r="A1116" s="95"/>
      <c r="B1116" s="95"/>
      <c r="C1116" s="95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</row>
    <row r="1117" spans="1:17" ht="12.75">
      <c r="A1117" s="95"/>
      <c r="B1117" s="95"/>
      <c r="C1117" s="95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</row>
    <row r="1118" spans="1:17" ht="12.75">
      <c r="A1118" s="95"/>
      <c r="B1118" s="95"/>
      <c r="C1118" s="95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</row>
    <row r="1119" spans="1:17" ht="12.75">
      <c r="A1119" s="95"/>
      <c r="B1119" s="95"/>
      <c r="C1119" s="95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</row>
    <row r="1120" spans="1:17" ht="12.75">
      <c r="A1120" s="95"/>
      <c r="B1120" s="95"/>
      <c r="C1120" s="95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</row>
    <row r="1121" spans="1:17" ht="12.75">
      <c r="A1121" s="95"/>
      <c r="B1121" s="95"/>
      <c r="C1121" s="95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</row>
    <row r="1122" spans="1:17" ht="12.75">
      <c r="A1122" s="95"/>
      <c r="B1122" s="95"/>
      <c r="C1122" s="95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</row>
    <row r="1123" spans="1:17" ht="12.75">
      <c r="A1123" s="95"/>
      <c r="B1123" s="95"/>
      <c r="C1123" s="95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</row>
    <row r="1124" spans="1:17" ht="12.75">
      <c r="A1124" s="95"/>
      <c r="B1124" s="95"/>
      <c r="C1124" s="95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</row>
    <row r="1125" spans="1:17" ht="12.75">
      <c r="A1125" s="95"/>
      <c r="B1125" s="95"/>
      <c r="C1125" s="95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</row>
    <row r="1126" spans="1:17" ht="12.75">
      <c r="A1126" s="95"/>
      <c r="B1126" s="95"/>
      <c r="C1126" s="95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</row>
    <row r="1127" spans="1:17" ht="12.75">
      <c r="A1127" s="95"/>
      <c r="B1127" s="95"/>
      <c r="C1127" s="95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</row>
    <row r="1128" spans="1:17" ht="12.75">
      <c r="A1128" s="95"/>
      <c r="B1128" s="95"/>
      <c r="C1128" s="95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</row>
    <row r="1129" spans="1:17" ht="12.75">
      <c r="A1129" s="95"/>
      <c r="B1129" s="95"/>
      <c r="C1129" s="95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</row>
    <row r="1130" spans="1:17" ht="12.75">
      <c r="A1130" s="95"/>
      <c r="B1130" s="95"/>
      <c r="C1130" s="95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</row>
    <row r="1131" spans="1:17" ht="12.75">
      <c r="A1131" s="95"/>
      <c r="B1131" s="95"/>
      <c r="C1131" s="95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</row>
    <row r="1132" spans="1:17" ht="12.75">
      <c r="A1132" s="95"/>
      <c r="B1132" s="95"/>
      <c r="C1132" s="95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</row>
    <row r="1133" spans="1:17" ht="12.75">
      <c r="A1133" s="95"/>
      <c r="B1133" s="95"/>
      <c r="C1133" s="95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</row>
    <row r="1134" spans="1:17" ht="12.75">
      <c r="A1134" s="95"/>
      <c r="B1134" s="95"/>
      <c r="C1134" s="95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</row>
    <row r="1135" spans="1:17" ht="12.75">
      <c r="A1135" s="95"/>
      <c r="B1135" s="95"/>
      <c r="C1135" s="95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</row>
    <row r="1136" spans="1:17" ht="12.75">
      <c r="A1136" s="95"/>
      <c r="B1136" s="95"/>
      <c r="C1136" s="95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</row>
    <row r="1137" spans="1:17" ht="12.75">
      <c r="A1137" s="95"/>
      <c r="B1137" s="95"/>
      <c r="C1137" s="95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</row>
    <row r="1138" spans="1:17" ht="12.75">
      <c r="A1138" s="95"/>
      <c r="B1138" s="95"/>
      <c r="C1138" s="95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</row>
    <row r="1139" spans="1:17" ht="12.75">
      <c r="A1139" s="95"/>
      <c r="B1139" s="95"/>
      <c r="C1139" s="95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</row>
    <row r="1140" spans="1:17" ht="12.75">
      <c r="A1140" s="95"/>
      <c r="B1140" s="95"/>
      <c r="C1140" s="95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</row>
    <row r="1141" spans="1:17" ht="12.75">
      <c r="A1141" s="95"/>
      <c r="B1141" s="95"/>
      <c r="C1141" s="95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</row>
    <row r="1142" spans="1:17" ht="12.75">
      <c r="A1142" s="95"/>
      <c r="B1142" s="95"/>
      <c r="C1142" s="95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</row>
    <row r="1143" spans="1:17" ht="12.75">
      <c r="A1143" s="95"/>
      <c r="B1143" s="95"/>
      <c r="C1143" s="95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</row>
    <row r="1144" spans="1:17" ht="12.75">
      <c r="A1144" s="95"/>
      <c r="B1144" s="95"/>
      <c r="C1144" s="95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</row>
    <row r="1145" spans="1:17" ht="12.75">
      <c r="A1145" s="95"/>
      <c r="B1145" s="95"/>
      <c r="C1145" s="95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</row>
    <row r="1146" spans="1:17" ht="12.75">
      <c r="A1146" s="95"/>
      <c r="B1146" s="95"/>
      <c r="C1146" s="95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</row>
    <row r="1147" spans="1:17" ht="12.75">
      <c r="A1147" s="95"/>
      <c r="B1147" s="95"/>
      <c r="C1147" s="95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</row>
    <row r="1148" spans="1:17" ht="12.75">
      <c r="A1148" s="95"/>
      <c r="B1148" s="95"/>
      <c r="C1148" s="95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</row>
    <row r="1149" spans="1:17" ht="12.75">
      <c r="A1149" s="95"/>
      <c r="B1149" s="95"/>
      <c r="C1149" s="95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</row>
    <row r="1150" spans="1:17" ht="12.75">
      <c r="A1150" s="95"/>
      <c r="B1150" s="95"/>
      <c r="C1150" s="95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</row>
    <row r="1151" spans="1:17" ht="12.75">
      <c r="A1151" s="95"/>
      <c r="B1151" s="95"/>
      <c r="C1151" s="9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</row>
    <row r="1152" spans="1:17" ht="12.75">
      <c r="A1152" s="95"/>
      <c r="B1152" s="95"/>
      <c r="C1152" s="95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</row>
    <row r="1153" spans="1:17" ht="12.75">
      <c r="A1153" s="95"/>
      <c r="B1153" s="95"/>
      <c r="C1153" s="95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</row>
    <row r="1154" spans="1:17" ht="12.75">
      <c r="A1154" s="95"/>
      <c r="B1154" s="95"/>
      <c r="C1154" s="95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</row>
    <row r="1155" spans="1:17" ht="12.75">
      <c r="A1155" s="95"/>
      <c r="B1155" s="95"/>
      <c r="C1155" s="95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</row>
    <row r="1156" spans="1:17" ht="12.75">
      <c r="A1156" s="95"/>
      <c r="B1156" s="95"/>
      <c r="C1156" s="95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</row>
    <row r="1157" spans="1:17" ht="12.75">
      <c r="A1157" s="95"/>
      <c r="B1157" s="95"/>
      <c r="C1157" s="95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</row>
    <row r="1158" spans="1:17" ht="12.75">
      <c r="A1158" s="95"/>
      <c r="B1158" s="95"/>
      <c r="C1158" s="95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</row>
    <row r="1159" spans="1:17" ht="12.75">
      <c r="A1159" s="95"/>
      <c r="B1159" s="95"/>
      <c r="C1159" s="95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</row>
    <row r="1160" spans="1:17" ht="12.75">
      <c r="A1160" s="95"/>
      <c r="B1160" s="95"/>
      <c r="C1160" s="95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</row>
    <row r="1161" spans="1:17" ht="12.75">
      <c r="A1161" s="95"/>
      <c r="B1161" s="95"/>
      <c r="C1161" s="95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</row>
    <row r="1162" spans="1:17" ht="12.75">
      <c r="A1162" s="95"/>
      <c r="B1162" s="95"/>
      <c r="C1162" s="95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</row>
    <row r="1163" spans="1:17" ht="12.75">
      <c r="A1163" s="95"/>
      <c r="B1163" s="95"/>
      <c r="C1163" s="95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</row>
    <row r="1164" spans="1:17" ht="12.75">
      <c r="A1164" s="95"/>
      <c r="B1164" s="95"/>
      <c r="C1164" s="95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</row>
    <row r="1165" spans="1:17" ht="12.75">
      <c r="A1165" s="95"/>
      <c r="B1165" s="95"/>
      <c r="C1165" s="95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</row>
    <row r="1166" spans="1:17" ht="12.75">
      <c r="A1166" s="95"/>
      <c r="B1166" s="95"/>
      <c r="C1166" s="95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</row>
    <row r="1167" spans="1:17" ht="12.75">
      <c r="A1167" s="95"/>
      <c r="B1167" s="95"/>
      <c r="C1167" s="95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</row>
    <row r="1168" spans="1:17" ht="12.75">
      <c r="A1168" s="95"/>
      <c r="B1168" s="95"/>
      <c r="C1168" s="95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</row>
    <row r="1169" spans="1:17" ht="12.75">
      <c r="A1169" s="95"/>
      <c r="B1169" s="95"/>
      <c r="C1169" s="95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</row>
    <row r="1170" spans="1:17" ht="12.75">
      <c r="A1170" s="95"/>
      <c r="B1170" s="95"/>
      <c r="C1170" s="95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</row>
    <row r="1171" spans="1:17" ht="12.75">
      <c r="A1171" s="95"/>
      <c r="B1171" s="95"/>
      <c r="C1171" s="95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</row>
    <row r="1172" spans="1:17" ht="12.75">
      <c r="A1172" s="95"/>
      <c r="B1172" s="95"/>
      <c r="C1172" s="95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</row>
    <row r="1173" spans="1:17" ht="12.75">
      <c r="A1173" s="95"/>
      <c r="B1173" s="95"/>
      <c r="C1173" s="95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</row>
    <row r="1174" spans="1:17" ht="12.75">
      <c r="A1174" s="95"/>
      <c r="B1174" s="95"/>
      <c r="C1174" s="95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</row>
    <row r="1175" spans="1:17" ht="12.75">
      <c r="A1175" s="95"/>
      <c r="B1175" s="95"/>
      <c r="C1175" s="95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</row>
    <row r="1176" spans="1:17" ht="12.75">
      <c r="A1176" s="95"/>
      <c r="B1176" s="95"/>
      <c r="C1176" s="95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</row>
    <row r="1177" spans="1:17" ht="12.75">
      <c r="A1177" s="95"/>
      <c r="B1177" s="95"/>
      <c r="C1177" s="95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</row>
    <row r="1178" spans="1:17" ht="12.75">
      <c r="A1178" s="95"/>
      <c r="B1178" s="95"/>
      <c r="C1178" s="95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</row>
    <row r="1179" spans="1:17" ht="12.75">
      <c r="A1179" s="95"/>
      <c r="B1179" s="95"/>
      <c r="C1179" s="95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</row>
    <row r="1180" spans="1:17" ht="12.75">
      <c r="A1180" s="95"/>
      <c r="B1180" s="95"/>
      <c r="C1180" s="95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</row>
    <row r="1181" spans="1:17" ht="12.75">
      <c r="A1181" s="95"/>
      <c r="B1181" s="95"/>
      <c r="C1181" s="95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</row>
    <row r="1182" spans="1:17" ht="12.75">
      <c r="A1182" s="95"/>
      <c r="B1182" s="95"/>
      <c r="C1182" s="95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</row>
    <row r="1183" spans="1:17" ht="12.75">
      <c r="A1183" s="95"/>
      <c r="B1183" s="95"/>
      <c r="C1183" s="95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</row>
    <row r="1184" spans="1:17" ht="12.75">
      <c r="A1184" s="95"/>
      <c r="B1184" s="95"/>
      <c r="C1184" s="95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</row>
    <row r="1185" spans="1:17" ht="12.75">
      <c r="A1185" s="95"/>
      <c r="B1185" s="95"/>
      <c r="C1185" s="95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</row>
    <row r="1186" spans="1:17" ht="12.75">
      <c r="A1186" s="95"/>
      <c r="B1186" s="95"/>
      <c r="C1186" s="95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</row>
    <row r="1187" spans="1:17" ht="12.75">
      <c r="A1187" s="95"/>
      <c r="B1187" s="95"/>
      <c r="C1187" s="95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</row>
    <row r="1188" spans="1:17" ht="12.75">
      <c r="A1188" s="95"/>
      <c r="B1188" s="95"/>
      <c r="C1188" s="95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</row>
    <row r="1189" spans="1:17" ht="12.75">
      <c r="A1189" s="95"/>
      <c r="B1189" s="95"/>
      <c r="C1189" s="95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</row>
    <row r="1190" spans="1:17" ht="12.75">
      <c r="A1190" s="95"/>
      <c r="B1190" s="95"/>
      <c r="C1190" s="95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</row>
    <row r="1191" spans="1:17" ht="12.75">
      <c r="A1191" s="95"/>
      <c r="B1191" s="95"/>
      <c r="C1191" s="95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</row>
    <row r="1192" spans="1:17" ht="12.75">
      <c r="A1192" s="95"/>
      <c r="B1192" s="95"/>
      <c r="C1192" s="95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</row>
    <row r="1193" spans="1:17" ht="12.75">
      <c r="A1193" s="95"/>
      <c r="B1193" s="95"/>
      <c r="C1193" s="95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</row>
    <row r="1194" spans="1:17" ht="12.75">
      <c r="A1194" s="95"/>
      <c r="B1194" s="95"/>
      <c r="C1194" s="95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</row>
    <row r="1195" spans="1:17" ht="12.75">
      <c r="A1195" s="95"/>
      <c r="B1195" s="95"/>
      <c r="C1195" s="95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</row>
    <row r="1196" spans="1:17" ht="12.75">
      <c r="A1196" s="95"/>
      <c r="B1196" s="95"/>
      <c r="C1196" s="95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</row>
    <row r="1197" spans="1:17" ht="12.75">
      <c r="A1197" s="95"/>
      <c r="B1197" s="95"/>
      <c r="C1197" s="95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</row>
    <row r="1198" spans="1:17" ht="12.75">
      <c r="A1198" s="95"/>
      <c r="B1198" s="95"/>
      <c r="C1198" s="95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</row>
    <row r="1199" spans="1:17" ht="12.75">
      <c r="A1199" s="95"/>
      <c r="B1199" s="95"/>
      <c r="C1199" s="95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</row>
    <row r="1200" spans="1:17" ht="12.75">
      <c r="A1200" s="95"/>
      <c r="B1200" s="95"/>
      <c r="C1200" s="95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</row>
    <row r="1201" spans="1:17" ht="12.75">
      <c r="A1201" s="95"/>
      <c r="B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</row>
    <row r="1202" spans="1:17" ht="12.75">
      <c r="A1202" s="95"/>
      <c r="B1202" s="95"/>
      <c r="C1202" s="95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</row>
    <row r="1203" spans="1:17" ht="12.75">
      <c r="A1203" s="95"/>
      <c r="B1203" s="95"/>
      <c r="C1203" s="95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</row>
    <row r="1204" spans="1:17" ht="12.75">
      <c r="A1204" s="95"/>
      <c r="B1204" s="95"/>
      <c r="C1204" s="95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</row>
    <row r="1205" spans="1:17" ht="12.75">
      <c r="A1205" s="95"/>
      <c r="B1205" s="95"/>
      <c r="C1205" s="95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</row>
    <row r="1206" spans="1:17" ht="12.75">
      <c r="A1206" s="95"/>
      <c r="B1206" s="95"/>
      <c r="C1206" s="95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</row>
    <row r="1207" spans="1:17" ht="12.75">
      <c r="A1207" s="95"/>
      <c r="B1207" s="95"/>
      <c r="C1207" s="95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</row>
    <row r="1208" spans="1:17" ht="12.75">
      <c r="A1208" s="95"/>
      <c r="B1208" s="95"/>
      <c r="C1208" s="95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</row>
    <row r="1209" spans="1:17" ht="12.75">
      <c r="A1209" s="95"/>
      <c r="B1209" s="95"/>
      <c r="C1209" s="95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</row>
    <row r="1210" spans="1:17" ht="12.75">
      <c r="A1210" s="95"/>
      <c r="B1210" s="95"/>
      <c r="C1210" s="95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</row>
    <row r="1211" spans="1:17" ht="12.75">
      <c r="A1211" s="95"/>
      <c r="B1211" s="95"/>
      <c r="C1211" s="95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</row>
    <row r="1212" spans="1:17" ht="12.75">
      <c r="A1212" s="95"/>
      <c r="B1212" s="95"/>
      <c r="C1212" s="95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</row>
    <row r="1213" spans="1:17" ht="12.75">
      <c r="A1213" s="95"/>
      <c r="B1213" s="95"/>
      <c r="C1213" s="95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</row>
    <row r="1214" spans="1:17" ht="12.75">
      <c r="A1214" s="95"/>
      <c r="B1214" s="95"/>
      <c r="C1214" s="95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</row>
    <row r="1215" spans="1:17" ht="12.75">
      <c r="A1215" s="95"/>
      <c r="B1215" s="95"/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</row>
    <row r="1216" spans="1:17" ht="12.75">
      <c r="A1216" s="95"/>
      <c r="B1216" s="95"/>
      <c r="C1216" s="95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2" sqref="A12"/>
    </sheetView>
  </sheetViews>
  <sheetFormatPr defaultColWidth="9.00390625" defaultRowHeight="12.75"/>
  <cols>
    <col min="1" max="1" width="25.875" style="0" customWidth="1"/>
    <col min="2" max="4" width="11.75390625" style="0" customWidth="1"/>
    <col min="5" max="5" width="8.375" style="0" customWidth="1"/>
    <col min="6" max="6" width="11.75390625" style="0" customWidth="1"/>
    <col min="7" max="7" width="8.375" style="0" customWidth="1"/>
    <col min="8" max="8" width="10.125" style="0" customWidth="1"/>
    <col min="9" max="9" width="9.25390625" style="0" customWidth="1"/>
    <col min="11" max="11" width="15.25390625" style="0" customWidth="1"/>
  </cols>
  <sheetData>
    <row r="1" ht="15.75">
      <c r="A1" s="1" t="s">
        <v>63</v>
      </c>
    </row>
    <row r="2" spans="1:11" ht="16.5" thickBot="1">
      <c r="A2" s="1"/>
      <c r="K2" s="95" t="s">
        <v>64</v>
      </c>
    </row>
    <row r="3" spans="1:11" ht="14.25" thickBot="1" thickTop="1">
      <c r="A3" s="228" t="s">
        <v>65</v>
      </c>
      <c r="B3" s="100"/>
      <c r="C3" s="100" t="s">
        <v>66</v>
      </c>
      <c r="D3" s="100"/>
      <c r="E3" s="100"/>
      <c r="F3" s="100"/>
      <c r="G3" s="229"/>
      <c r="H3" s="98" t="s">
        <v>67</v>
      </c>
      <c r="I3" s="230"/>
      <c r="J3" s="230"/>
      <c r="K3" s="231"/>
    </row>
    <row r="4" spans="1:11" ht="12.75">
      <c r="A4" s="103"/>
      <c r="B4" s="158"/>
      <c r="C4" s="232"/>
      <c r="D4" s="233" t="s">
        <v>68</v>
      </c>
      <c r="E4" s="8" t="s">
        <v>8</v>
      </c>
      <c r="F4" s="233" t="s">
        <v>68</v>
      </c>
      <c r="G4" s="8" t="s">
        <v>10</v>
      </c>
      <c r="H4" s="233" t="s">
        <v>69</v>
      </c>
      <c r="I4" s="8" t="s">
        <v>68</v>
      </c>
      <c r="J4" s="233" t="s">
        <v>70</v>
      </c>
      <c r="K4" s="9" t="s">
        <v>71</v>
      </c>
    </row>
    <row r="5" spans="1:11" ht="13.5">
      <c r="A5" s="234" t="s">
        <v>72</v>
      </c>
      <c r="B5" s="233" t="s">
        <v>5</v>
      </c>
      <c r="C5" s="11" t="s">
        <v>6</v>
      </c>
      <c r="D5" s="233" t="s">
        <v>73</v>
      </c>
      <c r="E5" s="11" t="s">
        <v>39</v>
      </c>
      <c r="F5" s="233" t="s">
        <v>73</v>
      </c>
      <c r="G5" s="11" t="s">
        <v>14</v>
      </c>
      <c r="H5" s="233" t="s">
        <v>15</v>
      </c>
      <c r="I5" s="11" t="s">
        <v>73</v>
      </c>
      <c r="J5" s="233" t="s">
        <v>74</v>
      </c>
      <c r="K5" s="13" t="s">
        <v>75</v>
      </c>
    </row>
    <row r="6" spans="1:11" ht="13.5" thickBot="1">
      <c r="A6" s="235"/>
      <c r="B6" s="236"/>
      <c r="C6" s="237"/>
      <c r="D6" s="238">
        <v>38717</v>
      </c>
      <c r="E6" s="237">
        <v>2005</v>
      </c>
      <c r="F6" s="238">
        <v>38352</v>
      </c>
      <c r="G6" s="237"/>
      <c r="H6" s="236" t="s">
        <v>17</v>
      </c>
      <c r="I6" s="239">
        <v>38717</v>
      </c>
      <c r="J6" s="236"/>
      <c r="K6" s="240" t="s">
        <v>76</v>
      </c>
    </row>
    <row r="7" spans="1:11" ht="13.5" thickTop="1">
      <c r="A7" s="241" t="s">
        <v>77</v>
      </c>
      <c r="B7" s="242">
        <v>1663797.6</v>
      </c>
      <c r="C7" s="243">
        <v>1977167</v>
      </c>
      <c r="D7" s="242">
        <v>1973893</v>
      </c>
      <c r="E7" s="244">
        <v>99.8</v>
      </c>
      <c r="F7" s="242">
        <v>1917539.3</v>
      </c>
      <c r="G7" s="245">
        <v>1.03</v>
      </c>
      <c r="H7" s="246">
        <v>0</v>
      </c>
      <c r="I7" s="247">
        <v>0</v>
      </c>
      <c r="J7" s="246">
        <v>0</v>
      </c>
      <c r="K7" s="248">
        <v>0</v>
      </c>
    </row>
    <row r="8" spans="1:11" ht="12.75">
      <c r="A8" s="110" t="s">
        <v>78</v>
      </c>
      <c r="B8" s="249">
        <v>465</v>
      </c>
      <c r="C8" s="23">
        <v>2784</v>
      </c>
      <c r="D8" s="249">
        <v>2742.6</v>
      </c>
      <c r="E8" s="25">
        <v>98.5</v>
      </c>
      <c r="F8" s="249">
        <v>2617.4</v>
      </c>
      <c r="G8" s="250">
        <v>1.05</v>
      </c>
      <c r="H8" s="251">
        <v>0</v>
      </c>
      <c r="I8" s="252">
        <v>0</v>
      </c>
      <c r="J8" s="251">
        <v>0</v>
      </c>
      <c r="K8" s="253">
        <v>0</v>
      </c>
    </row>
    <row r="9" spans="1:11" ht="12.75">
      <c r="A9" s="103" t="s">
        <v>79</v>
      </c>
      <c r="B9" s="242">
        <v>36170.2</v>
      </c>
      <c r="C9" s="34">
        <v>4598</v>
      </c>
      <c r="D9" s="242">
        <v>4597.9</v>
      </c>
      <c r="E9" s="254">
        <v>100</v>
      </c>
      <c r="F9" s="242">
        <v>8129.7</v>
      </c>
      <c r="G9" s="35">
        <v>0.57</v>
      </c>
      <c r="H9" s="246">
        <v>0</v>
      </c>
      <c r="I9" s="255">
        <v>0</v>
      </c>
      <c r="J9" s="246">
        <v>0</v>
      </c>
      <c r="K9" s="256">
        <v>0</v>
      </c>
    </row>
    <row r="10" spans="1:11" ht="12.75">
      <c r="A10" s="110" t="s">
        <v>80</v>
      </c>
      <c r="B10" s="249">
        <v>368773</v>
      </c>
      <c r="C10" s="23">
        <v>441261.3</v>
      </c>
      <c r="D10" s="249">
        <v>440194.3</v>
      </c>
      <c r="E10" s="25">
        <v>99.8</v>
      </c>
      <c r="F10" s="249">
        <v>372690</v>
      </c>
      <c r="G10" s="250">
        <v>1.18</v>
      </c>
      <c r="H10" s="251">
        <v>0</v>
      </c>
      <c r="I10" s="252">
        <v>0</v>
      </c>
      <c r="J10" s="251">
        <v>0</v>
      </c>
      <c r="K10" s="253">
        <v>0</v>
      </c>
    </row>
    <row r="11" spans="1:11" ht="12.75">
      <c r="A11" s="110" t="s">
        <v>19</v>
      </c>
      <c r="B11" s="249">
        <v>294</v>
      </c>
      <c r="C11" s="23">
        <v>33594</v>
      </c>
      <c r="D11" s="249">
        <v>30142.6</v>
      </c>
      <c r="E11" s="25">
        <v>89.7</v>
      </c>
      <c r="F11" s="249">
        <v>14869</v>
      </c>
      <c r="G11" s="250">
        <v>2.03</v>
      </c>
      <c r="H11" s="251">
        <v>0</v>
      </c>
      <c r="I11" s="252">
        <v>0</v>
      </c>
      <c r="J11" s="251">
        <v>0</v>
      </c>
      <c r="K11" s="253">
        <v>0</v>
      </c>
    </row>
    <row r="12" spans="1:11" ht="13.5" thickBot="1">
      <c r="A12" s="110" t="s">
        <v>81</v>
      </c>
      <c r="B12" s="249">
        <v>0</v>
      </c>
      <c r="C12" s="23">
        <v>240.8</v>
      </c>
      <c r="D12" s="249">
        <v>240.8</v>
      </c>
      <c r="E12" s="25">
        <v>100</v>
      </c>
      <c r="F12" s="249">
        <v>4783.1</v>
      </c>
      <c r="G12" s="250">
        <v>0.05</v>
      </c>
      <c r="H12" s="251">
        <v>0</v>
      </c>
      <c r="I12" s="252">
        <v>0</v>
      </c>
      <c r="J12" s="251">
        <v>0</v>
      </c>
      <c r="K12" s="253">
        <v>0</v>
      </c>
    </row>
    <row r="13" spans="1:11" ht="14.25" thickBot="1">
      <c r="A13" s="257" t="s">
        <v>82</v>
      </c>
      <c r="B13" s="258">
        <f>SUM(B7:B12)</f>
        <v>2069499.8</v>
      </c>
      <c r="C13" s="38">
        <f>SUM(C7:C12)</f>
        <v>2459645.0999999996</v>
      </c>
      <c r="D13" s="258">
        <f>SUM(D7:D12)</f>
        <v>2451811.1999999997</v>
      </c>
      <c r="E13" s="60">
        <v>99.68</v>
      </c>
      <c r="F13" s="258">
        <f>SUM(F7:F12)</f>
        <v>2320628.5</v>
      </c>
      <c r="G13" s="39">
        <v>1.06</v>
      </c>
      <c r="H13" s="259">
        <v>0</v>
      </c>
      <c r="I13" s="260">
        <v>0</v>
      </c>
      <c r="J13" s="259">
        <v>0</v>
      </c>
      <c r="K13" s="261">
        <v>0</v>
      </c>
    </row>
    <row r="14" spans="1:11" ht="13.5" thickBot="1">
      <c r="A14" s="150"/>
      <c r="B14" s="242"/>
      <c r="C14" s="130" t="s">
        <v>26</v>
      </c>
      <c r="D14" s="131"/>
      <c r="E14" s="131"/>
      <c r="F14" s="131"/>
      <c r="G14" s="262"/>
      <c r="H14" s="263" t="s">
        <v>67</v>
      </c>
      <c r="I14" s="264"/>
      <c r="J14" s="264"/>
      <c r="K14" s="265"/>
    </row>
    <row r="15" spans="1:11" ht="13.5" thickBot="1">
      <c r="A15" s="103"/>
      <c r="B15" s="258"/>
      <c r="C15" s="232"/>
      <c r="D15" s="233" t="s">
        <v>68</v>
      </c>
      <c r="E15" s="8" t="s">
        <v>8</v>
      </c>
      <c r="F15" s="233" t="s">
        <v>68</v>
      </c>
      <c r="G15" s="8" t="s">
        <v>10</v>
      </c>
      <c r="H15" s="233" t="s">
        <v>69</v>
      </c>
      <c r="I15" s="8" t="s">
        <v>68</v>
      </c>
      <c r="J15" s="233" t="s">
        <v>70</v>
      </c>
      <c r="K15" s="13" t="s">
        <v>71</v>
      </c>
    </row>
    <row r="16" spans="1:11" ht="13.5">
      <c r="A16" s="234" t="s">
        <v>83</v>
      </c>
      <c r="B16" s="233" t="s">
        <v>5</v>
      </c>
      <c r="C16" s="11" t="s">
        <v>6</v>
      </c>
      <c r="D16" s="233" t="s">
        <v>73</v>
      </c>
      <c r="E16" s="11" t="s">
        <v>39</v>
      </c>
      <c r="F16" s="233" t="s">
        <v>73</v>
      </c>
      <c r="G16" s="11" t="s">
        <v>14</v>
      </c>
      <c r="H16" s="233" t="s">
        <v>15</v>
      </c>
      <c r="I16" s="11" t="s">
        <v>73</v>
      </c>
      <c r="J16" s="233" t="s">
        <v>74</v>
      </c>
      <c r="K16" s="13" t="s">
        <v>75</v>
      </c>
    </row>
    <row r="17" spans="1:11" ht="13.5" thickBot="1">
      <c r="A17" s="235"/>
      <c r="B17" s="236"/>
      <c r="C17" s="237"/>
      <c r="D17" s="238">
        <v>38717</v>
      </c>
      <c r="E17" s="237">
        <v>2005</v>
      </c>
      <c r="F17" s="238">
        <v>38352</v>
      </c>
      <c r="G17" s="237"/>
      <c r="H17" s="236" t="s">
        <v>17</v>
      </c>
      <c r="I17" s="239">
        <v>38717</v>
      </c>
      <c r="J17" s="236"/>
      <c r="K17" s="240" t="s">
        <v>76</v>
      </c>
    </row>
    <row r="18" spans="1:11" ht="13.5" thickTop="1">
      <c r="A18" s="103" t="s">
        <v>77</v>
      </c>
      <c r="B18" s="242">
        <v>47414</v>
      </c>
      <c r="C18" s="266">
        <v>47465.5</v>
      </c>
      <c r="D18" s="242">
        <v>47465.5</v>
      </c>
      <c r="E18" s="254">
        <v>100</v>
      </c>
      <c r="F18" s="242">
        <v>52978</v>
      </c>
      <c r="G18" s="245">
        <v>0.9</v>
      </c>
      <c r="H18" s="246" t="s">
        <v>84</v>
      </c>
      <c r="I18" s="247" t="s">
        <v>84</v>
      </c>
      <c r="J18" s="246" t="s">
        <v>84</v>
      </c>
      <c r="K18" s="248" t="s">
        <v>84</v>
      </c>
    </row>
    <row r="19" spans="1:11" ht="12.75">
      <c r="A19" s="110" t="s">
        <v>85</v>
      </c>
      <c r="B19" s="249">
        <v>31868</v>
      </c>
      <c r="C19" s="23">
        <v>32536.7</v>
      </c>
      <c r="D19" s="249">
        <v>32536.7</v>
      </c>
      <c r="E19" s="25">
        <v>100</v>
      </c>
      <c r="F19" s="249">
        <v>32484.9</v>
      </c>
      <c r="G19" s="250">
        <v>1</v>
      </c>
      <c r="H19" s="267">
        <v>14550</v>
      </c>
      <c r="I19" s="22">
        <v>14031</v>
      </c>
      <c r="J19" s="249">
        <v>96.5</v>
      </c>
      <c r="K19" s="253">
        <v>-1</v>
      </c>
    </row>
    <row r="20" spans="1:11" ht="12.75">
      <c r="A20" s="110" t="s">
        <v>86</v>
      </c>
      <c r="B20" s="249">
        <v>0</v>
      </c>
      <c r="C20" s="23">
        <v>1002.7</v>
      </c>
      <c r="D20" s="249">
        <v>1002.7</v>
      </c>
      <c r="E20" s="25">
        <v>100</v>
      </c>
      <c r="F20" s="249">
        <v>0</v>
      </c>
      <c r="G20" s="250">
        <v>0</v>
      </c>
      <c r="H20" s="267">
        <v>0</v>
      </c>
      <c r="I20" s="22">
        <v>0</v>
      </c>
      <c r="J20" s="267">
        <v>0</v>
      </c>
      <c r="K20" s="253">
        <v>0</v>
      </c>
    </row>
    <row r="21" spans="1:11" ht="13.5" thickBot="1">
      <c r="A21" s="103" t="s">
        <v>87</v>
      </c>
      <c r="B21" s="242">
        <v>27652</v>
      </c>
      <c r="C21" s="34">
        <v>30585</v>
      </c>
      <c r="D21" s="242">
        <v>30585</v>
      </c>
      <c r="E21" s="254">
        <v>100</v>
      </c>
      <c r="F21" s="242">
        <v>27652</v>
      </c>
      <c r="G21" s="35">
        <v>1.11</v>
      </c>
      <c r="H21" s="268">
        <v>15327</v>
      </c>
      <c r="I21" s="269">
        <v>15327</v>
      </c>
      <c r="J21" s="242">
        <v>100</v>
      </c>
      <c r="K21" s="270">
        <v>0</v>
      </c>
    </row>
    <row r="22" spans="1:11" ht="14.25" thickBot="1">
      <c r="A22" s="271" t="s">
        <v>82</v>
      </c>
      <c r="B22" s="258">
        <f>SUM(B18:B21)</f>
        <v>106934</v>
      </c>
      <c r="C22" s="38">
        <f>SUM(C18:C21)</f>
        <v>111589.9</v>
      </c>
      <c r="D22" s="258">
        <f>SUM(D18:D21)</f>
        <v>111589.9</v>
      </c>
      <c r="E22" s="60">
        <v>100</v>
      </c>
      <c r="F22" s="258">
        <f>SUM(F18:F21)</f>
        <v>113114.9</v>
      </c>
      <c r="G22" s="39">
        <v>0.99</v>
      </c>
      <c r="H22" s="272">
        <f>SUM(H19:H21)</f>
        <v>29877</v>
      </c>
      <c r="I22" s="40">
        <f>SUM(I19:I21)</f>
        <v>29358</v>
      </c>
      <c r="J22" s="273">
        <v>98.3</v>
      </c>
      <c r="K22" s="274">
        <v>-1</v>
      </c>
    </row>
    <row r="23" spans="1:11" ht="13.5" thickBot="1">
      <c r="A23" s="150"/>
      <c r="B23" s="131"/>
      <c r="C23" s="130" t="s">
        <v>88</v>
      </c>
      <c r="D23" s="131"/>
      <c r="E23" s="131"/>
      <c r="F23" s="132"/>
      <c r="G23" s="262"/>
      <c r="H23" s="263" t="s">
        <v>67</v>
      </c>
      <c r="I23" s="264"/>
      <c r="J23" s="264"/>
      <c r="K23" s="265"/>
    </row>
    <row r="24" spans="1:11" ht="12.75">
      <c r="A24" s="103"/>
      <c r="B24" s="158"/>
      <c r="C24" s="232"/>
      <c r="D24" s="233" t="s">
        <v>68</v>
      </c>
      <c r="E24" s="8" t="s">
        <v>8</v>
      </c>
      <c r="F24" s="233" t="s">
        <v>68</v>
      </c>
      <c r="G24" s="8" t="s">
        <v>10</v>
      </c>
      <c r="H24" s="233" t="s">
        <v>69</v>
      </c>
      <c r="I24" s="8" t="s">
        <v>68</v>
      </c>
      <c r="J24" s="233" t="s">
        <v>70</v>
      </c>
      <c r="K24" s="13" t="s">
        <v>71</v>
      </c>
    </row>
    <row r="25" spans="1:11" ht="13.5">
      <c r="A25" s="234" t="s">
        <v>89</v>
      </c>
      <c r="B25" s="233" t="s">
        <v>5</v>
      </c>
      <c r="C25" s="11" t="s">
        <v>6</v>
      </c>
      <c r="D25" s="233" t="s">
        <v>73</v>
      </c>
      <c r="E25" s="11" t="s">
        <v>39</v>
      </c>
      <c r="F25" s="233" t="s">
        <v>73</v>
      </c>
      <c r="G25" s="11" t="s">
        <v>14</v>
      </c>
      <c r="H25" s="233" t="s">
        <v>15</v>
      </c>
      <c r="I25" s="11" t="s">
        <v>73</v>
      </c>
      <c r="J25" s="233" t="s">
        <v>74</v>
      </c>
      <c r="K25" s="13" t="s">
        <v>75</v>
      </c>
    </row>
    <row r="26" spans="1:11" ht="13.5" thickBot="1">
      <c r="A26" s="235"/>
      <c r="B26" s="236"/>
      <c r="C26" s="237"/>
      <c r="D26" s="238">
        <v>38717</v>
      </c>
      <c r="E26" s="237">
        <v>2005</v>
      </c>
      <c r="F26" s="238">
        <v>38352</v>
      </c>
      <c r="G26" s="237"/>
      <c r="H26" s="236" t="s">
        <v>17</v>
      </c>
      <c r="I26" s="239">
        <v>38717</v>
      </c>
      <c r="J26" s="236"/>
      <c r="K26" s="240" t="s">
        <v>76</v>
      </c>
    </row>
    <row r="27" spans="1:11" ht="14.25" thickBot="1" thickTop="1">
      <c r="A27" s="103" t="s">
        <v>90</v>
      </c>
      <c r="B27" s="242">
        <v>7669541.4</v>
      </c>
      <c r="C27" s="243">
        <v>8045199.4</v>
      </c>
      <c r="D27" s="242">
        <v>8045199.4</v>
      </c>
      <c r="E27" s="254">
        <v>100</v>
      </c>
      <c r="F27" s="242">
        <v>7928463</v>
      </c>
      <c r="G27" s="245">
        <v>1.01</v>
      </c>
      <c r="H27" s="275" t="s">
        <v>91</v>
      </c>
      <c r="I27" s="185" t="s">
        <v>91</v>
      </c>
      <c r="J27" s="275" t="s">
        <v>91</v>
      </c>
      <c r="K27" s="276" t="s">
        <v>91</v>
      </c>
    </row>
    <row r="28" spans="1:11" ht="13.5" thickBot="1">
      <c r="A28" s="277"/>
      <c r="B28" s="278"/>
      <c r="C28" s="278"/>
      <c r="D28" s="278"/>
      <c r="E28" s="279"/>
      <c r="F28" s="278"/>
      <c r="G28" s="278"/>
      <c r="H28" s="278"/>
      <c r="I28" s="278"/>
      <c r="J28" s="278"/>
      <c r="K28" s="280"/>
    </row>
    <row r="29" spans="1:11" ht="13.5" thickTop="1">
      <c r="A29" s="281" t="s">
        <v>59</v>
      </c>
      <c r="B29" s="282"/>
      <c r="C29" s="283"/>
      <c r="D29" s="282"/>
      <c r="E29" s="284"/>
      <c r="F29" s="282"/>
      <c r="G29" s="285"/>
      <c r="H29" s="187"/>
      <c r="I29" s="187"/>
      <c r="J29" s="187"/>
      <c r="K29" s="188"/>
    </row>
    <row r="30" spans="1:11" ht="13.5" thickBot="1">
      <c r="A30" s="286" t="s">
        <v>92</v>
      </c>
      <c r="B30" s="287">
        <v>9845975.2</v>
      </c>
      <c r="C30" s="77">
        <v>10616434.4</v>
      </c>
      <c r="D30" s="287">
        <v>10608600.5</v>
      </c>
      <c r="E30" s="288">
        <v>99.93</v>
      </c>
      <c r="F30" s="287">
        <v>10362206.4</v>
      </c>
      <c r="G30" s="79">
        <v>1.02</v>
      </c>
      <c r="H30" s="132"/>
      <c r="I30" s="132"/>
      <c r="J30" s="132"/>
      <c r="K30" s="289"/>
    </row>
    <row r="31" spans="1:11" ht="12.75">
      <c r="A31" s="106"/>
      <c r="B31" s="290"/>
      <c r="C31" s="291"/>
      <c r="D31" s="290"/>
      <c r="E31" s="292"/>
      <c r="F31" s="290"/>
      <c r="G31" s="86"/>
      <c r="H31" s="158"/>
      <c r="I31" s="158"/>
      <c r="J31" s="158"/>
      <c r="K31" s="157"/>
    </row>
    <row r="32" spans="1:11" ht="13.5" thickBot="1">
      <c r="A32" s="293" t="s">
        <v>34</v>
      </c>
      <c r="B32" s="294">
        <v>252777.2</v>
      </c>
      <c r="C32" s="295">
        <v>131042.6</v>
      </c>
      <c r="D32" s="294">
        <v>76268.12</v>
      </c>
      <c r="E32" s="296">
        <v>58.2</v>
      </c>
      <c r="F32" s="294">
        <v>69473.65</v>
      </c>
      <c r="G32" s="297">
        <v>1.1</v>
      </c>
      <c r="H32" s="191"/>
      <c r="I32" s="191"/>
      <c r="J32" s="191"/>
      <c r="K32" s="192"/>
    </row>
    <row r="33" spans="1:11" ht="13.5" thickTop="1">
      <c r="A33" s="103"/>
      <c r="B33" s="298"/>
      <c r="C33" s="34"/>
      <c r="D33" s="298"/>
      <c r="E33" s="254"/>
      <c r="F33" s="298"/>
      <c r="G33" s="35"/>
      <c r="H33" s="158"/>
      <c r="I33" s="158"/>
      <c r="J33" s="158"/>
      <c r="K33" s="157"/>
    </row>
    <row r="34" spans="1:11" ht="13.5" thickBot="1">
      <c r="A34" s="172" t="s">
        <v>35</v>
      </c>
      <c r="B34" s="299">
        <f>SUM(B30:B33)</f>
        <v>10098752.399999999</v>
      </c>
      <c r="C34" s="88">
        <f>SUM(C30:C33)</f>
        <v>10747477</v>
      </c>
      <c r="D34" s="299">
        <f>SUM(D30:D33)</f>
        <v>10684868.62</v>
      </c>
      <c r="E34" s="300">
        <v>99.4</v>
      </c>
      <c r="F34" s="299">
        <f>SUM(F30:F33)</f>
        <v>10431680.05</v>
      </c>
      <c r="G34" s="90">
        <v>1.02</v>
      </c>
      <c r="H34" s="207"/>
      <c r="I34" s="207"/>
      <c r="J34" s="207"/>
      <c r="K34" s="208"/>
    </row>
    <row r="35" spans="1:11" ht="13.5" thickTop="1">
      <c r="A35" s="158" t="s">
        <v>93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ht="12.75">
      <c r="A36" s="158"/>
      <c r="B36" s="95"/>
      <c r="C36" s="95"/>
      <c r="D36" s="95"/>
      <c r="E36" s="95"/>
      <c r="F36" s="95"/>
      <c r="G36" s="95"/>
      <c r="H36" s="95"/>
      <c r="I36" s="95"/>
      <c r="J36" s="95"/>
      <c r="K36" s="95"/>
    </row>
  </sheetData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11"/>
  <sheetViews>
    <sheetView workbookViewId="0" topLeftCell="A1">
      <selection activeCell="A3" sqref="A3"/>
    </sheetView>
  </sheetViews>
  <sheetFormatPr defaultColWidth="9.00390625" defaultRowHeight="12.75"/>
  <cols>
    <col min="1" max="1" width="33.375" style="0" customWidth="1"/>
    <col min="2" max="2" width="10.625" style="0" customWidth="1"/>
    <col min="3" max="3" width="10.125" style="0" customWidth="1"/>
    <col min="4" max="4" width="10.25390625" style="0" customWidth="1"/>
    <col min="5" max="5" width="8.375" style="0" customWidth="1"/>
    <col min="6" max="6" width="10.00390625" style="0" customWidth="1"/>
    <col min="7" max="7" width="8.625" style="0" customWidth="1"/>
    <col min="8" max="8" width="10.375" style="0" customWidth="1"/>
    <col min="9" max="9" width="10.125" style="0" customWidth="1"/>
    <col min="10" max="10" width="8.625" style="0" customWidth="1"/>
    <col min="11" max="11" width="15.875" style="0" customWidth="1"/>
    <col min="13" max="13" width="10.875" style="0" customWidth="1"/>
    <col min="14" max="14" width="11.25390625" style="0" customWidth="1"/>
  </cols>
  <sheetData>
    <row r="1" spans="1:18" ht="18.75">
      <c r="A1" s="301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13.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 t="s">
        <v>37</v>
      </c>
      <c r="L3" s="95"/>
      <c r="M3" s="95"/>
      <c r="N3" s="95"/>
      <c r="O3" s="95"/>
      <c r="P3" s="95"/>
      <c r="Q3" s="95"/>
      <c r="R3" s="95"/>
    </row>
    <row r="4" spans="1:18" ht="14.25" thickBot="1" thickTop="1">
      <c r="A4" s="228" t="s">
        <v>65</v>
      </c>
      <c r="B4" s="302" t="s">
        <v>2</v>
      </c>
      <c r="C4" s="303"/>
      <c r="D4" s="303"/>
      <c r="E4" s="303"/>
      <c r="F4" s="303"/>
      <c r="G4" s="304"/>
      <c r="H4" s="302" t="s">
        <v>95</v>
      </c>
      <c r="I4" s="305"/>
      <c r="J4" s="305"/>
      <c r="K4" s="306"/>
      <c r="L4" s="95"/>
      <c r="M4" s="95"/>
      <c r="N4" s="95"/>
      <c r="O4" s="95"/>
      <c r="P4" s="95"/>
      <c r="Q4" s="95"/>
      <c r="R4" s="95"/>
    </row>
    <row r="5" spans="1:18" ht="12.75">
      <c r="A5" s="307"/>
      <c r="B5" s="133" t="s">
        <v>5</v>
      </c>
      <c r="C5" s="134" t="s">
        <v>6</v>
      </c>
      <c r="D5" s="134" t="s">
        <v>68</v>
      </c>
      <c r="E5" s="155" t="s">
        <v>8</v>
      </c>
      <c r="F5" s="134" t="s">
        <v>68</v>
      </c>
      <c r="G5" s="134" t="s">
        <v>10</v>
      </c>
      <c r="H5" s="134" t="s">
        <v>96</v>
      </c>
      <c r="I5" s="134" t="s">
        <v>68</v>
      </c>
      <c r="J5" s="134" t="s">
        <v>8</v>
      </c>
      <c r="K5" s="308" t="s">
        <v>71</v>
      </c>
      <c r="L5" s="95"/>
      <c r="M5" s="95"/>
      <c r="N5" s="95"/>
      <c r="O5" s="95"/>
      <c r="P5" s="95"/>
      <c r="Q5" s="95"/>
      <c r="R5" s="95"/>
    </row>
    <row r="6" spans="1:18" ht="12.75">
      <c r="A6" s="106"/>
      <c r="B6" s="309"/>
      <c r="C6" s="310"/>
      <c r="D6" s="311" t="s">
        <v>97</v>
      </c>
      <c r="E6" s="155" t="s">
        <v>98</v>
      </c>
      <c r="F6" s="311" t="s">
        <v>97</v>
      </c>
      <c r="G6" s="134" t="s">
        <v>14</v>
      </c>
      <c r="H6" s="134" t="s">
        <v>15</v>
      </c>
      <c r="I6" s="312" t="s">
        <v>97</v>
      </c>
      <c r="J6" s="134"/>
      <c r="K6" s="308" t="s">
        <v>99</v>
      </c>
      <c r="L6" s="95"/>
      <c r="M6" s="95"/>
      <c r="N6" s="95"/>
      <c r="O6" s="95"/>
      <c r="P6" s="95"/>
      <c r="Q6" s="95"/>
      <c r="R6" s="95"/>
    </row>
    <row r="7" spans="1:18" ht="13.5" thickBot="1">
      <c r="A7" s="107"/>
      <c r="B7" s="313"/>
      <c r="C7" s="314"/>
      <c r="D7" s="315">
        <v>38717</v>
      </c>
      <c r="E7" s="316"/>
      <c r="F7" s="315">
        <v>38352</v>
      </c>
      <c r="G7" s="313"/>
      <c r="H7" s="314" t="s">
        <v>17</v>
      </c>
      <c r="I7" s="315">
        <v>38717</v>
      </c>
      <c r="J7" s="314"/>
      <c r="K7" s="192" t="s">
        <v>100</v>
      </c>
      <c r="L7" s="95"/>
      <c r="M7" s="95"/>
      <c r="N7" s="95"/>
      <c r="O7" s="95"/>
      <c r="P7" s="95"/>
      <c r="Q7" s="95"/>
      <c r="R7" s="95"/>
    </row>
    <row r="8" spans="1:18" ht="13.5" thickTop="1">
      <c r="A8" s="110" t="s">
        <v>101</v>
      </c>
      <c r="B8" s="317">
        <v>21401</v>
      </c>
      <c r="C8" s="318">
        <v>0</v>
      </c>
      <c r="D8" s="318">
        <v>0</v>
      </c>
      <c r="E8" s="319">
        <v>0</v>
      </c>
      <c r="F8" s="318">
        <v>0</v>
      </c>
      <c r="G8" s="320">
        <v>0</v>
      </c>
      <c r="H8" s="321">
        <v>0</v>
      </c>
      <c r="I8" s="322">
        <v>0</v>
      </c>
      <c r="J8" s="322">
        <v>0</v>
      </c>
      <c r="K8" s="323">
        <v>0</v>
      </c>
      <c r="L8" s="95"/>
      <c r="M8" s="95"/>
      <c r="N8" s="95"/>
      <c r="O8" s="95"/>
      <c r="P8" s="95"/>
      <c r="Q8" s="95"/>
      <c r="R8" s="95"/>
    </row>
    <row r="9" spans="1:18" ht="12.75">
      <c r="A9" s="196" t="s">
        <v>102</v>
      </c>
      <c r="B9" s="324">
        <v>2000</v>
      </c>
      <c r="C9" s="321">
        <v>2000</v>
      </c>
      <c r="D9" s="321">
        <v>1999.2</v>
      </c>
      <c r="E9" s="319">
        <f aca="true" t="shared" si="0" ref="E9:E22">D9/C9*100</f>
        <v>99.96000000000001</v>
      </c>
      <c r="F9" s="321">
        <v>3197.3</v>
      </c>
      <c r="G9" s="320">
        <v>0</v>
      </c>
      <c r="H9" s="318">
        <v>0</v>
      </c>
      <c r="I9" s="325">
        <v>0</v>
      </c>
      <c r="J9" s="325">
        <v>0</v>
      </c>
      <c r="K9" s="326">
        <v>0</v>
      </c>
      <c r="L9" s="95"/>
      <c r="M9" s="95"/>
      <c r="N9" s="95"/>
      <c r="O9" s="95"/>
      <c r="P9" s="95"/>
      <c r="Q9" s="95"/>
      <c r="R9" s="95"/>
    </row>
    <row r="10" spans="1:18" ht="12.75">
      <c r="A10" s="110" t="s">
        <v>103</v>
      </c>
      <c r="B10" s="317">
        <v>50</v>
      </c>
      <c r="C10" s="318">
        <v>50</v>
      </c>
      <c r="D10" s="318">
        <v>40.9</v>
      </c>
      <c r="E10" s="319">
        <f t="shared" si="0"/>
        <v>81.8</v>
      </c>
      <c r="F10" s="318">
        <v>40.2</v>
      </c>
      <c r="G10" s="320">
        <f>D10/F10</f>
        <v>1.017412935323383</v>
      </c>
      <c r="H10" s="318">
        <v>0</v>
      </c>
      <c r="I10" s="325">
        <v>0</v>
      </c>
      <c r="J10" s="325">
        <v>0</v>
      </c>
      <c r="K10" s="326">
        <v>0</v>
      </c>
      <c r="L10" s="95"/>
      <c r="M10" s="95"/>
      <c r="N10" s="95"/>
      <c r="O10" s="95"/>
      <c r="P10" s="95"/>
      <c r="Q10" s="95"/>
      <c r="R10" s="95"/>
    </row>
    <row r="11" spans="1:18" ht="12.75">
      <c r="A11" s="110" t="s">
        <v>104</v>
      </c>
      <c r="B11" s="317">
        <v>360</v>
      </c>
      <c r="C11" s="318">
        <v>362.2</v>
      </c>
      <c r="D11" s="318">
        <v>362.2</v>
      </c>
      <c r="E11" s="319">
        <f t="shared" si="0"/>
        <v>100</v>
      </c>
      <c r="F11" s="318">
        <v>409.9</v>
      </c>
      <c r="G11" s="320">
        <f>D11/F11</f>
        <v>0.8836301536960235</v>
      </c>
      <c r="H11" s="318">
        <v>0</v>
      </c>
      <c r="I11" s="325">
        <v>0</v>
      </c>
      <c r="J11" s="325">
        <v>0</v>
      </c>
      <c r="K11" s="326">
        <v>0</v>
      </c>
      <c r="L11" s="95"/>
      <c r="M11" s="95"/>
      <c r="N11" s="95"/>
      <c r="O11" s="95"/>
      <c r="P11" s="95"/>
      <c r="Q11" s="95"/>
      <c r="R11" s="95"/>
    </row>
    <row r="12" spans="1:18" ht="12.75">
      <c r="A12" s="110" t="s">
        <v>105</v>
      </c>
      <c r="B12" s="317">
        <v>3000</v>
      </c>
      <c r="C12" s="318">
        <v>2997.4</v>
      </c>
      <c r="D12" s="318">
        <v>2915.3</v>
      </c>
      <c r="E12" s="319">
        <f t="shared" si="0"/>
        <v>97.2609594982318</v>
      </c>
      <c r="F12" s="318">
        <v>2968.8</v>
      </c>
      <c r="G12" s="320">
        <f>D12/F12</f>
        <v>0.9819792508757748</v>
      </c>
      <c r="H12" s="318">
        <v>0</v>
      </c>
      <c r="I12" s="325">
        <v>0</v>
      </c>
      <c r="J12" s="325">
        <v>0</v>
      </c>
      <c r="K12" s="326">
        <v>0</v>
      </c>
      <c r="L12" s="95"/>
      <c r="M12" s="95"/>
      <c r="N12" s="95"/>
      <c r="O12" s="95"/>
      <c r="P12" s="95"/>
      <c r="Q12" s="95"/>
      <c r="R12" s="95"/>
    </row>
    <row r="13" spans="1:18" ht="12.75">
      <c r="A13" s="110" t="s">
        <v>106</v>
      </c>
      <c r="B13" s="317">
        <v>3000</v>
      </c>
      <c r="C13" s="318">
        <v>1566.9</v>
      </c>
      <c r="D13" s="318">
        <v>1088.5</v>
      </c>
      <c r="E13" s="319">
        <f t="shared" si="0"/>
        <v>69.46837705022656</v>
      </c>
      <c r="F13" s="321">
        <v>0</v>
      </c>
      <c r="G13" s="320">
        <v>0</v>
      </c>
      <c r="H13" s="318">
        <v>0</v>
      </c>
      <c r="I13" s="325">
        <v>0</v>
      </c>
      <c r="J13" s="325">
        <v>0</v>
      </c>
      <c r="K13" s="326">
        <v>0</v>
      </c>
      <c r="L13" s="95"/>
      <c r="M13" s="95"/>
      <c r="N13" s="95"/>
      <c r="O13" s="95"/>
      <c r="P13" s="95"/>
      <c r="Q13" s="95"/>
      <c r="R13" s="95"/>
    </row>
    <row r="14" spans="1:18" ht="12.75">
      <c r="A14" s="110" t="s">
        <v>107</v>
      </c>
      <c r="B14" s="317">
        <v>31622.1</v>
      </c>
      <c r="C14" s="318">
        <v>0</v>
      </c>
      <c r="D14" s="318">
        <v>0</v>
      </c>
      <c r="E14" s="319">
        <v>0</v>
      </c>
      <c r="F14" s="318">
        <v>0</v>
      </c>
      <c r="G14" s="320">
        <v>0</v>
      </c>
      <c r="H14" s="318">
        <v>0</v>
      </c>
      <c r="I14" s="325">
        <v>0</v>
      </c>
      <c r="J14" s="325">
        <v>0</v>
      </c>
      <c r="K14" s="326">
        <v>0</v>
      </c>
      <c r="L14" s="95"/>
      <c r="M14" s="95"/>
      <c r="N14" s="95"/>
      <c r="O14" s="95"/>
      <c r="P14" s="95"/>
      <c r="Q14" s="95"/>
      <c r="R14" s="95"/>
    </row>
    <row r="15" spans="1:18" ht="12.75">
      <c r="A15" s="110" t="s">
        <v>108</v>
      </c>
      <c r="B15" s="317">
        <v>29531</v>
      </c>
      <c r="C15" s="318">
        <v>0</v>
      </c>
      <c r="D15" s="318">
        <v>0</v>
      </c>
      <c r="E15" s="319">
        <v>0</v>
      </c>
      <c r="F15" s="318">
        <v>0</v>
      </c>
      <c r="G15" s="320">
        <v>0</v>
      </c>
      <c r="H15" s="318">
        <v>0</v>
      </c>
      <c r="I15" s="325">
        <v>0</v>
      </c>
      <c r="J15" s="325">
        <v>0</v>
      </c>
      <c r="K15" s="326">
        <v>0</v>
      </c>
      <c r="L15" s="95"/>
      <c r="M15" s="95"/>
      <c r="N15" s="95"/>
      <c r="O15" s="95"/>
      <c r="P15" s="95"/>
      <c r="Q15" s="95"/>
      <c r="R15" s="95"/>
    </row>
    <row r="16" spans="1:18" ht="12.75">
      <c r="A16" s="110" t="s">
        <v>109</v>
      </c>
      <c r="B16" s="327">
        <v>0</v>
      </c>
      <c r="C16" s="318">
        <v>4217.2</v>
      </c>
      <c r="D16" s="318">
        <v>4217.2</v>
      </c>
      <c r="E16" s="319">
        <f t="shared" si="0"/>
        <v>100</v>
      </c>
      <c r="F16" s="318">
        <v>0</v>
      </c>
      <c r="G16" s="320">
        <v>0</v>
      </c>
      <c r="H16" s="318">
        <v>0</v>
      </c>
      <c r="I16" s="328">
        <v>0</v>
      </c>
      <c r="J16" s="328">
        <v>0</v>
      </c>
      <c r="K16" s="329">
        <v>0</v>
      </c>
      <c r="L16" s="95"/>
      <c r="M16" s="95"/>
      <c r="N16" s="95"/>
      <c r="O16" s="95"/>
      <c r="P16" s="95"/>
      <c r="Q16" s="95"/>
      <c r="R16" s="95"/>
    </row>
    <row r="17" spans="1:18" ht="12.75">
      <c r="A17" s="110" t="s">
        <v>110</v>
      </c>
      <c r="B17" s="317">
        <v>0</v>
      </c>
      <c r="C17" s="318">
        <v>236.5</v>
      </c>
      <c r="D17" s="318">
        <v>235.5</v>
      </c>
      <c r="E17" s="319">
        <f t="shared" si="0"/>
        <v>99.57716701902748</v>
      </c>
      <c r="F17" s="318">
        <v>0</v>
      </c>
      <c r="G17" s="320">
        <v>0</v>
      </c>
      <c r="H17" s="318">
        <v>0</v>
      </c>
      <c r="I17" s="325">
        <v>0</v>
      </c>
      <c r="J17" s="325">
        <v>0</v>
      </c>
      <c r="K17" s="326">
        <v>0</v>
      </c>
      <c r="L17" s="95"/>
      <c r="M17" s="95"/>
      <c r="N17" s="95"/>
      <c r="O17" s="95"/>
      <c r="P17" s="95"/>
      <c r="Q17" s="95"/>
      <c r="R17" s="95"/>
    </row>
    <row r="18" spans="1:18" ht="12.75">
      <c r="A18" s="110" t="s">
        <v>111</v>
      </c>
      <c r="B18" s="317">
        <v>0</v>
      </c>
      <c r="C18" s="318">
        <v>114.8</v>
      </c>
      <c r="D18" s="318">
        <v>0</v>
      </c>
      <c r="E18" s="319">
        <f t="shared" si="0"/>
        <v>0</v>
      </c>
      <c r="F18" s="318">
        <v>0</v>
      </c>
      <c r="G18" s="320">
        <v>0</v>
      </c>
      <c r="H18" s="318">
        <v>0</v>
      </c>
      <c r="I18" s="325">
        <v>0</v>
      </c>
      <c r="J18" s="325">
        <v>0</v>
      </c>
      <c r="K18" s="326">
        <v>0</v>
      </c>
      <c r="L18" s="95"/>
      <c r="M18" s="95"/>
      <c r="N18" s="95"/>
      <c r="O18" s="95"/>
      <c r="P18" s="95"/>
      <c r="Q18" s="95"/>
      <c r="R18" s="95"/>
    </row>
    <row r="19" spans="1:18" ht="12.75">
      <c r="A19" s="330" t="s">
        <v>112</v>
      </c>
      <c r="B19" s="327">
        <v>0</v>
      </c>
      <c r="C19" s="318">
        <v>5663.3</v>
      </c>
      <c r="D19" s="318">
        <v>4109.2</v>
      </c>
      <c r="E19" s="319">
        <f>D19/C19*100</f>
        <v>72.55840234492257</v>
      </c>
      <c r="F19" s="318">
        <v>0</v>
      </c>
      <c r="G19" s="320">
        <v>0</v>
      </c>
      <c r="H19" s="318">
        <v>0</v>
      </c>
      <c r="I19" s="325">
        <v>0</v>
      </c>
      <c r="J19" s="325">
        <v>0</v>
      </c>
      <c r="K19" s="326">
        <v>0</v>
      </c>
      <c r="L19" s="95"/>
      <c r="M19" s="95"/>
      <c r="N19" s="95"/>
      <c r="O19" s="95"/>
      <c r="P19" s="95"/>
      <c r="Q19" s="95"/>
      <c r="R19" s="95"/>
    </row>
    <row r="20" spans="1:18" ht="12.75">
      <c r="A20" s="330" t="s">
        <v>113</v>
      </c>
      <c r="B20" s="327">
        <v>0</v>
      </c>
      <c r="C20" s="318">
        <v>13950.3</v>
      </c>
      <c r="D20" s="318">
        <v>6179.4</v>
      </c>
      <c r="E20" s="319">
        <f>D20/C20*100</f>
        <v>44.29582159523451</v>
      </c>
      <c r="F20" s="318">
        <v>0</v>
      </c>
      <c r="G20" s="320">
        <v>0</v>
      </c>
      <c r="H20" s="318">
        <v>0</v>
      </c>
      <c r="I20" s="328"/>
      <c r="J20" s="328">
        <v>0</v>
      </c>
      <c r="K20" s="329">
        <v>0</v>
      </c>
      <c r="L20" s="95"/>
      <c r="M20" s="95"/>
      <c r="N20" s="95"/>
      <c r="O20" s="95"/>
      <c r="P20" s="95"/>
      <c r="Q20" s="95"/>
      <c r="R20" s="95"/>
    </row>
    <row r="21" spans="1:18" ht="12.75">
      <c r="A21" s="110" t="s">
        <v>114</v>
      </c>
      <c r="B21" s="317">
        <v>8100</v>
      </c>
      <c r="C21" s="318">
        <v>0</v>
      </c>
      <c r="D21" s="318">
        <v>0</v>
      </c>
      <c r="E21" s="319">
        <v>0</v>
      </c>
      <c r="F21" s="318">
        <v>0</v>
      </c>
      <c r="G21" s="320">
        <v>0</v>
      </c>
      <c r="H21" s="318">
        <v>0</v>
      </c>
      <c r="I21" s="325">
        <v>0</v>
      </c>
      <c r="J21" s="325">
        <v>0</v>
      </c>
      <c r="K21" s="326">
        <v>0</v>
      </c>
      <c r="L21" s="95"/>
      <c r="M21" s="95"/>
      <c r="N21" s="95"/>
      <c r="O21" s="95"/>
      <c r="P21" s="95"/>
      <c r="Q21" s="95"/>
      <c r="R21" s="95"/>
    </row>
    <row r="22" spans="1:18" ht="12.75">
      <c r="A22" s="110" t="s">
        <v>115</v>
      </c>
      <c r="B22" s="317">
        <v>660</v>
      </c>
      <c r="C22" s="318">
        <v>710</v>
      </c>
      <c r="D22" s="318">
        <v>710</v>
      </c>
      <c r="E22" s="319">
        <f t="shared" si="0"/>
        <v>100</v>
      </c>
      <c r="F22" s="318">
        <v>660</v>
      </c>
      <c r="G22" s="320">
        <f>D22/F22</f>
        <v>1.0757575757575757</v>
      </c>
      <c r="H22" s="318">
        <v>0</v>
      </c>
      <c r="I22" s="325">
        <v>0</v>
      </c>
      <c r="J22" s="325">
        <v>0</v>
      </c>
      <c r="K22" s="326">
        <v>0</v>
      </c>
      <c r="L22" s="95"/>
      <c r="M22" s="95"/>
      <c r="N22" s="95"/>
      <c r="O22" s="95"/>
      <c r="P22" s="95"/>
      <c r="Q22" s="95"/>
      <c r="R22" s="95"/>
    </row>
    <row r="23" spans="1:18" ht="12.75">
      <c r="A23" s="331" t="s">
        <v>116</v>
      </c>
      <c r="B23" s="332"/>
      <c r="C23" s="333"/>
      <c r="D23" s="333"/>
      <c r="E23" s="334"/>
      <c r="F23" s="333"/>
      <c r="G23" s="335"/>
      <c r="H23" s="336"/>
      <c r="I23" s="337"/>
      <c r="J23" s="337"/>
      <c r="K23" s="338"/>
      <c r="L23" s="95"/>
      <c r="M23" s="95"/>
      <c r="N23" s="95"/>
      <c r="O23" s="95"/>
      <c r="P23" s="95"/>
      <c r="Q23" s="95"/>
      <c r="R23" s="95"/>
    </row>
    <row r="24" spans="1:18" ht="12.75">
      <c r="A24" s="339" t="s">
        <v>117</v>
      </c>
      <c r="B24" s="340">
        <v>500</v>
      </c>
      <c r="C24" s="321">
        <v>45</v>
      </c>
      <c r="D24" s="321">
        <v>45</v>
      </c>
      <c r="E24" s="319">
        <v>0</v>
      </c>
      <c r="F24" s="321">
        <v>62.7</v>
      </c>
      <c r="G24" s="320">
        <f>D24/F24</f>
        <v>0.7177033492822966</v>
      </c>
      <c r="H24" s="321">
        <v>0</v>
      </c>
      <c r="I24" s="322">
        <v>0</v>
      </c>
      <c r="J24" s="322">
        <v>0</v>
      </c>
      <c r="K24" s="323">
        <v>0</v>
      </c>
      <c r="L24" s="95"/>
      <c r="M24" s="95"/>
      <c r="N24" s="95"/>
      <c r="O24" s="95"/>
      <c r="P24" s="95"/>
      <c r="Q24" s="95"/>
      <c r="R24" s="95"/>
    </row>
    <row r="25" spans="1:18" ht="12.75">
      <c r="A25" s="331" t="s">
        <v>116</v>
      </c>
      <c r="B25" s="332"/>
      <c r="C25" s="333"/>
      <c r="D25" s="333"/>
      <c r="E25" s="334"/>
      <c r="F25" s="333"/>
      <c r="G25" s="335"/>
      <c r="H25" s="336"/>
      <c r="I25" s="337"/>
      <c r="J25" s="337"/>
      <c r="K25" s="338"/>
      <c r="L25" s="95"/>
      <c r="M25" s="95"/>
      <c r="N25" s="95"/>
      <c r="O25" s="95"/>
      <c r="P25" s="95"/>
      <c r="Q25" s="95"/>
      <c r="R25" s="95"/>
    </row>
    <row r="26" spans="1:18" ht="12.75">
      <c r="A26" s="339" t="s">
        <v>118</v>
      </c>
      <c r="B26" s="340">
        <v>250</v>
      </c>
      <c r="C26" s="321">
        <v>203.2</v>
      </c>
      <c r="D26" s="321">
        <v>203.2</v>
      </c>
      <c r="E26" s="319">
        <f>D26/C26*100</f>
        <v>100</v>
      </c>
      <c r="F26" s="321">
        <v>43</v>
      </c>
      <c r="G26" s="320">
        <v>0</v>
      </c>
      <c r="H26" s="321">
        <v>0</v>
      </c>
      <c r="I26" s="322">
        <v>0</v>
      </c>
      <c r="J26" s="322">
        <v>0</v>
      </c>
      <c r="K26" s="323">
        <v>0</v>
      </c>
      <c r="L26" s="95"/>
      <c r="M26" s="95"/>
      <c r="N26" s="95"/>
      <c r="O26" s="95"/>
      <c r="P26" s="95"/>
      <c r="Q26" s="95"/>
      <c r="R26" s="95"/>
    </row>
    <row r="27" spans="1:18" ht="13.5" thickBot="1">
      <c r="A27" s="110" t="s">
        <v>119</v>
      </c>
      <c r="B27" s="327">
        <v>0</v>
      </c>
      <c r="C27" s="318">
        <v>1618.3</v>
      </c>
      <c r="D27" s="318">
        <v>1618.3</v>
      </c>
      <c r="E27" s="341">
        <f>D27/C27*100</f>
        <v>100</v>
      </c>
      <c r="F27" s="318">
        <v>243.9</v>
      </c>
      <c r="G27" s="341">
        <f>D27/F27</f>
        <v>6.63509635096351</v>
      </c>
      <c r="H27" s="318">
        <v>0</v>
      </c>
      <c r="I27" s="325">
        <v>0</v>
      </c>
      <c r="J27" s="325">
        <v>0</v>
      </c>
      <c r="K27" s="326">
        <v>0</v>
      </c>
      <c r="L27" s="95"/>
      <c r="M27" s="95"/>
      <c r="N27" s="95"/>
      <c r="O27" s="95"/>
      <c r="P27" s="95"/>
      <c r="Q27" s="95"/>
      <c r="R27" s="95"/>
    </row>
    <row r="28" spans="1:18" ht="13.5" thickBot="1">
      <c r="A28" s="342" t="s">
        <v>49</v>
      </c>
      <c r="B28" s="343">
        <f>SUM(B8:B27)</f>
        <v>100474.1</v>
      </c>
      <c r="C28" s="344">
        <f>SUM(C8:C27)</f>
        <v>33735.1</v>
      </c>
      <c r="D28" s="344">
        <f>SUM(D8:D27)</f>
        <v>23723.9</v>
      </c>
      <c r="E28" s="345">
        <f>D28/C28*100</f>
        <v>70.32408381774474</v>
      </c>
      <c r="F28" s="344">
        <f>SUM(F8:F27)</f>
        <v>7625.8</v>
      </c>
      <c r="G28" s="345">
        <f>D28/F28</f>
        <v>3.111004747042933</v>
      </c>
      <c r="H28" s="344">
        <v>0</v>
      </c>
      <c r="I28" s="346">
        <v>0</v>
      </c>
      <c r="J28" s="346">
        <v>0</v>
      </c>
      <c r="K28" s="347">
        <v>0</v>
      </c>
      <c r="L28" s="95"/>
      <c r="M28" s="95"/>
      <c r="N28" s="95"/>
      <c r="O28" s="95"/>
      <c r="P28" s="95"/>
      <c r="Q28" s="95"/>
      <c r="R28" s="95"/>
    </row>
    <row r="29" spans="1:18" ht="13.5" thickBot="1">
      <c r="A29" s="342" t="s">
        <v>120</v>
      </c>
      <c r="B29" s="343">
        <v>0</v>
      </c>
      <c r="C29" s="344">
        <v>764191.5</v>
      </c>
      <c r="D29" s="344">
        <v>763682.1</v>
      </c>
      <c r="E29" s="345">
        <f>D29/C29*100</f>
        <v>99.93334131562573</v>
      </c>
      <c r="F29" s="344">
        <v>710005.4</v>
      </c>
      <c r="G29" s="348">
        <f>D29/F29</f>
        <v>1.075600410926452</v>
      </c>
      <c r="H29" s="346">
        <v>0</v>
      </c>
      <c r="I29" s="346">
        <v>0</v>
      </c>
      <c r="J29" s="346">
        <v>0</v>
      </c>
      <c r="K29" s="347">
        <v>0</v>
      </c>
      <c r="L29" s="95"/>
      <c r="M29" s="95"/>
      <c r="N29" s="95"/>
      <c r="O29" s="95"/>
      <c r="P29" s="95"/>
      <c r="Q29" s="95"/>
      <c r="R29" s="95"/>
    </row>
    <row r="30" spans="1:18" ht="12.75">
      <c r="A30" s="349" t="s">
        <v>121</v>
      </c>
      <c r="B30" s="324">
        <v>3337988</v>
      </c>
      <c r="C30" s="350">
        <v>3504235.3</v>
      </c>
      <c r="D30" s="350">
        <v>3504235.3</v>
      </c>
      <c r="E30" s="351">
        <f>C30/D30%</f>
        <v>100.00000000000001</v>
      </c>
      <c r="F30" s="350">
        <v>1668621</v>
      </c>
      <c r="G30" s="352"/>
      <c r="H30" s="353">
        <v>2472893</v>
      </c>
      <c r="I30" s="350">
        <v>2472747</v>
      </c>
      <c r="J30" s="352">
        <f>I30/H30%</f>
        <v>99.9940959839346</v>
      </c>
      <c r="K30" s="323">
        <f>12504.5-12816.9</f>
        <v>-312.39999999999964</v>
      </c>
      <c r="M30" s="95"/>
      <c r="N30" s="95"/>
      <c r="O30" s="95"/>
      <c r="P30" s="95"/>
      <c r="Q30" s="95"/>
      <c r="R30" s="95"/>
    </row>
    <row r="31" spans="1:18" ht="12.75">
      <c r="A31" s="110" t="s">
        <v>122</v>
      </c>
      <c r="B31" s="317">
        <v>6226</v>
      </c>
      <c r="C31" s="354">
        <v>8592</v>
      </c>
      <c r="D31" s="354">
        <v>8592</v>
      </c>
      <c r="E31" s="355">
        <f aca="true" t="shared" si="1" ref="E31:E38">D31/C31*100</f>
        <v>100</v>
      </c>
      <c r="F31" s="354">
        <v>7139</v>
      </c>
      <c r="G31" s="355">
        <f aca="true" t="shared" si="2" ref="G31:G38">D31/F31</f>
        <v>1.2035299061493205</v>
      </c>
      <c r="H31" s="356">
        <v>4238</v>
      </c>
      <c r="I31" s="354">
        <v>4238</v>
      </c>
      <c r="J31" s="355">
        <f aca="true" t="shared" si="3" ref="J31:J38">I31/H31*100</f>
        <v>100</v>
      </c>
      <c r="K31" s="357">
        <v>0.1</v>
      </c>
      <c r="M31" s="95"/>
      <c r="N31" s="95"/>
      <c r="O31" s="95"/>
      <c r="P31" s="95"/>
      <c r="Q31" s="95"/>
      <c r="R31" s="95"/>
    </row>
    <row r="32" spans="1:18" ht="12.75">
      <c r="A32" s="110" t="s">
        <v>123</v>
      </c>
      <c r="B32" s="317">
        <v>4745</v>
      </c>
      <c r="C32" s="354">
        <v>6454.8</v>
      </c>
      <c r="D32" s="354">
        <v>6454.8</v>
      </c>
      <c r="E32" s="355">
        <f t="shared" si="1"/>
        <v>100</v>
      </c>
      <c r="F32" s="354">
        <v>5583</v>
      </c>
      <c r="G32" s="355">
        <f t="shared" si="2"/>
        <v>1.1561526061257388</v>
      </c>
      <c r="H32" s="356">
        <v>2930</v>
      </c>
      <c r="I32" s="354">
        <v>2930</v>
      </c>
      <c r="J32" s="355">
        <f t="shared" si="3"/>
        <v>100</v>
      </c>
      <c r="K32" s="357">
        <v>-0.1</v>
      </c>
      <c r="M32" s="95"/>
      <c r="N32" s="95"/>
      <c r="O32" s="95"/>
      <c r="P32" s="95"/>
      <c r="Q32" s="95"/>
      <c r="R32" s="95"/>
    </row>
    <row r="33" spans="1:18" ht="12.75">
      <c r="A33" s="110" t="s">
        <v>124</v>
      </c>
      <c r="B33" s="317">
        <v>6223</v>
      </c>
      <c r="C33" s="354">
        <v>8100</v>
      </c>
      <c r="D33" s="354">
        <v>8100</v>
      </c>
      <c r="E33" s="355">
        <f t="shared" si="1"/>
        <v>100</v>
      </c>
      <c r="F33" s="354">
        <v>7970</v>
      </c>
      <c r="G33" s="355">
        <f t="shared" si="2"/>
        <v>1.0163111668757843</v>
      </c>
      <c r="H33" s="356">
        <v>3705</v>
      </c>
      <c r="I33" s="354">
        <v>3705</v>
      </c>
      <c r="J33" s="355">
        <f t="shared" si="3"/>
        <v>100</v>
      </c>
      <c r="K33" s="357">
        <v>0</v>
      </c>
      <c r="M33" s="95"/>
      <c r="N33" s="95"/>
      <c r="O33" s="95"/>
      <c r="P33" s="95"/>
      <c r="Q33" s="95"/>
      <c r="R33" s="95"/>
    </row>
    <row r="34" spans="1:18" ht="12.75">
      <c r="A34" s="110" t="s">
        <v>125</v>
      </c>
      <c r="B34" s="317">
        <v>2859</v>
      </c>
      <c r="C34" s="354">
        <v>3570</v>
      </c>
      <c r="D34" s="354">
        <v>3570</v>
      </c>
      <c r="E34" s="355">
        <f t="shared" si="1"/>
        <v>100</v>
      </c>
      <c r="F34" s="354">
        <v>3338</v>
      </c>
      <c r="G34" s="355">
        <f t="shared" si="2"/>
        <v>1.0695026962252847</v>
      </c>
      <c r="H34" s="356">
        <v>1789</v>
      </c>
      <c r="I34" s="354">
        <v>1789</v>
      </c>
      <c r="J34" s="355">
        <f t="shared" si="3"/>
        <v>100</v>
      </c>
      <c r="K34" s="357">
        <v>-0.1</v>
      </c>
      <c r="M34" s="95"/>
      <c r="N34" s="95"/>
      <c r="O34" s="95"/>
      <c r="P34" s="95"/>
      <c r="Q34" s="95"/>
      <c r="R34" s="95"/>
    </row>
    <row r="35" spans="1:18" ht="12.75">
      <c r="A35" s="110" t="s">
        <v>126</v>
      </c>
      <c r="B35" s="317">
        <v>5497</v>
      </c>
      <c r="C35" s="354">
        <v>7273</v>
      </c>
      <c r="D35" s="354">
        <v>7273</v>
      </c>
      <c r="E35" s="355">
        <f t="shared" si="1"/>
        <v>100</v>
      </c>
      <c r="F35" s="354">
        <v>6579</v>
      </c>
      <c r="G35" s="355">
        <f t="shared" si="2"/>
        <v>1.1054871561027513</v>
      </c>
      <c r="H35" s="356">
        <v>3322</v>
      </c>
      <c r="I35" s="354">
        <v>3322</v>
      </c>
      <c r="J35" s="355">
        <f t="shared" si="3"/>
        <v>100</v>
      </c>
      <c r="K35" s="357">
        <v>-0.3</v>
      </c>
      <c r="M35" s="95"/>
      <c r="N35" s="95"/>
      <c r="O35" s="95"/>
      <c r="P35" s="95"/>
      <c r="Q35" s="95"/>
      <c r="R35" s="95"/>
    </row>
    <row r="36" spans="1:18" ht="12.75">
      <c r="A36" s="110" t="s">
        <v>127</v>
      </c>
      <c r="B36" s="327">
        <v>5738</v>
      </c>
      <c r="C36" s="318">
        <v>7058</v>
      </c>
      <c r="D36" s="318">
        <v>7058</v>
      </c>
      <c r="E36" s="358">
        <f t="shared" si="1"/>
        <v>100</v>
      </c>
      <c r="F36" s="354">
        <v>6788</v>
      </c>
      <c r="G36" s="358">
        <f t="shared" si="2"/>
        <v>1.0397760754272245</v>
      </c>
      <c r="H36" s="356">
        <v>3023</v>
      </c>
      <c r="I36" s="354">
        <v>3023</v>
      </c>
      <c r="J36" s="355">
        <f t="shared" si="3"/>
        <v>100</v>
      </c>
      <c r="K36" s="357">
        <v>-0.3</v>
      </c>
      <c r="L36" s="95"/>
      <c r="M36" s="95"/>
      <c r="N36" s="95"/>
      <c r="O36" s="95"/>
      <c r="P36" s="95"/>
      <c r="Q36" s="95"/>
      <c r="R36" s="95"/>
    </row>
    <row r="37" spans="1:18" ht="12.75">
      <c r="A37" s="196" t="s">
        <v>128</v>
      </c>
      <c r="B37" s="324">
        <v>6526</v>
      </c>
      <c r="C37" s="350">
        <v>8069</v>
      </c>
      <c r="D37" s="350">
        <v>8069</v>
      </c>
      <c r="E37" s="351">
        <f t="shared" si="1"/>
        <v>100</v>
      </c>
      <c r="F37" s="350">
        <v>7834</v>
      </c>
      <c r="G37" s="351">
        <f t="shared" si="2"/>
        <v>1.029997447025785</v>
      </c>
      <c r="H37" s="353">
        <v>4153</v>
      </c>
      <c r="I37" s="350">
        <v>4153</v>
      </c>
      <c r="J37" s="355">
        <f t="shared" si="3"/>
        <v>100</v>
      </c>
      <c r="K37" s="359">
        <v>-0.7</v>
      </c>
      <c r="L37" s="95"/>
      <c r="M37" s="95"/>
      <c r="N37" s="95"/>
      <c r="O37" s="95"/>
      <c r="P37" s="95"/>
      <c r="Q37" s="95"/>
      <c r="R37" s="95"/>
    </row>
    <row r="38" spans="1:18" ht="13.5" thickBot="1">
      <c r="A38" s="360" t="s">
        <v>129</v>
      </c>
      <c r="B38" s="361">
        <v>6097</v>
      </c>
      <c r="C38" s="362">
        <v>7416</v>
      </c>
      <c r="D38" s="362">
        <v>7416</v>
      </c>
      <c r="E38" s="363">
        <f t="shared" si="1"/>
        <v>100</v>
      </c>
      <c r="F38" s="362">
        <v>6093</v>
      </c>
      <c r="G38" s="363">
        <f t="shared" si="2"/>
        <v>1.2171344165435747</v>
      </c>
      <c r="H38" s="364">
        <v>3355</v>
      </c>
      <c r="I38" s="362">
        <v>3355</v>
      </c>
      <c r="J38" s="363">
        <f t="shared" si="3"/>
        <v>100</v>
      </c>
      <c r="K38" s="365">
        <v>0</v>
      </c>
      <c r="L38" s="95"/>
      <c r="M38" s="95"/>
      <c r="N38" s="95"/>
      <c r="O38" s="95"/>
      <c r="P38" s="95"/>
      <c r="Q38" s="95"/>
      <c r="R38" s="95"/>
    </row>
    <row r="39" spans="1:18" ht="13.5" thickTop="1">
      <c r="A39" s="158"/>
      <c r="B39" s="366"/>
      <c r="C39" s="366"/>
      <c r="D39" s="366"/>
      <c r="E39" s="367"/>
      <c r="F39" s="366"/>
      <c r="G39" s="367"/>
      <c r="H39" s="368"/>
      <c r="I39" s="366"/>
      <c r="J39" s="367"/>
      <c r="K39" s="366"/>
      <c r="L39" s="95"/>
      <c r="M39" s="95"/>
      <c r="N39" s="95"/>
      <c r="O39" s="95"/>
      <c r="P39" s="95"/>
      <c r="Q39" s="95"/>
      <c r="R39" s="95"/>
    </row>
    <row r="40" spans="1:18" ht="13.5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 t="s">
        <v>37</v>
      </c>
      <c r="M40" s="95"/>
      <c r="N40" s="95"/>
      <c r="O40" s="95"/>
      <c r="P40" s="95"/>
      <c r="Q40" s="95"/>
      <c r="R40" s="95"/>
    </row>
    <row r="41" spans="1:18" ht="13.5" customHeight="1" thickBot="1" thickTop="1">
      <c r="A41" s="228" t="s">
        <v>65</v>
      </c>
      <c r="B41" s="302" t="s">
        <v>2</v>
      </c>
      <c r="C41" s="303"/>
      <c r="D41" s="303"/>
      <c r="E41" s="303"/>
      <c r="F41" s="303"/>
      <c r="G41" s="304"/>
      <c r="H41" s="302" t="s">
        <v>95</v>
      </c>
      <c r="I41" s="305"/>
      <c r="J41" s="305"/>
      <c r="K41" s="306"/>
      <c r="M41" s="95"/>
      <c r="N41" s="95"/>
      <c r="O41" s="95"/>
      <c r="P41" s="95"/>
      <c r="Q41" s="95"/>
      <c r="R41" s="95"/>
    </row>
    <row r="42" spans="1:18" ht="12.75">
      <c r="A42" s="307"/>
      <c r="B42" s="133" t="s">
        <v>5</v>
      </c>
      <c r="C42" s="134" t="s">
        <v>6</v>
      </c>
      <c r="D42" s="134" t="s">
        <v>68</v>
      </c>
      <c r="E42" s="155" t="s">
        <v>8</v>
      </c>
      <c r="F42" s="134" t="s">
        <v>68</v>
      </c>
      <c r="G42" s="134" t="s">
        <v>10</v>
      </c>
      <c r="H42" s="134" t="s">
        <v>96</v>
      </c>
      <c r="I42" s="134" t="s">
        <v>68</v>
      </c>
      <c r="J42" s="134" t="s">
        <v>8</v>
      </c>
      <c r="K42" s="308" t="s">
        <v>71</v>
      </c>
      <c r="M42" s="95"/>
      <c r="N42" s="95"/>
      <c r="O42" s="95"/>
      <c r="P42" s="95"/>
      <c r="Q42" s="95"/>
      <c r="R42" s="95"/>
    </row>
    <row r="43" spans="1:18" ht="12.75">
      <c r="A43" s="106"/>
      <c r="B43" s="309"/>
      <c r="C43" s="310"/>
      <c r="D43" s="311" t="s">
        <v>97</v>
      </c>
      <c r="E43" s="155" t="s">
        <v>98</v>
      </c>
      <c r="F43" s="311" t="s">
        <v>97</v>
      </c>
      <c r="G43" s="134" t="s">
        <v>14</v>
      </c>
      <c r="H43" s="134" t="s">
        <v>15</v>
      </c>
      <c r="I43" s="312" t="s">
        <v>97</v>
      </c>
      <c r="J43" s="134"/>
      <c r="K43" s="308" t="s">
        <v>99</v>
      </c>
      <c r="L43" s="95"/>
      <c r="M43" s="95"/>
      <c r="N43" s="95"/>
      <c r="O43" s="95"/>
      <c r="P43" s="95"/>
      <c r="Q43" s="95"/>
      <c r="R43" s="95"/>
    </row>
    <row r="44" spans="1:18" ht="13.5" thickBot="1">
      <c r="A44" s="107"/>
      <c r="B44" s="313"/>
      <c r="C44" s="314"/>
      <c r="D44" s="315">
        <v>38717</v>
      </c>
      <c r="E44" s="316"/>
      <c r="F44" s="315">
        <v>38352</v>
      </c>
      <c r="G44" s="313"/>
      <c r="H44" s="314" t="s">
        <v>17</v>
      </c>
      <c r="I44" s="315">
        <v>38717</v>
      </c>
      <c r="J44" s="314"/>
      <c r="K44" s="192" t="s">
        <v>100</v>
      </c>
      <c r="L44" s="95"/>
      <c r="M44" s="95"/>
      <c r="N44" s="95"/>
      <c r="O44" s="95"/>
      <c r="P44" s="95"/>
      <c r="Q44" s="95"/>
      <c r="R44" s="95"/>
    </row>
    <row r="45" spans="1:18" ht="13.5" thickTop="1">
      <c r="A45" s="110" t="s">
        <v>130</v>
      </c>
      <c r="B45" s="317">
        <v>7975</v>
      </c>
      <c r="C45" s="354">
        <v>10639</v>
      </c>
      <c r="D45" s="354">
        <v>10639</v>
      </c>
      <c r="E45" s="355">
        <f>D45/C45*100</f>
        <v>100</v>
      </c>
      <c r="F45" s="354">
        <v>9695</v>
      </c>
      <c r="G45" s="355">
        <f>D45/F45</f>
        <v>1.0973697782362042</v>
      </c>
      <c r="H45" s="356">
        <v>3983</v>
      </c>
      <c r="I45" s="354">
        <v>3983</v>
      </c>
      <c r="J45" s="355">
        <f>I45/H45*100</f>
        <v>100</v>
      </c>
      <c r="K45" s="357">
        <v>0</v>
      </c>
      <c r="L45" s="95"/>
      <c r="M45" s="95"/>
      <c r="N45" s="95"/>
      <c r="O45" s="95"/>
      <c r="P45" s="95"/>
      <c r="Q45" s="95"/>
      <c r="R45" s="95"/>
    </row>
    <row r="46" spans="1:18" ht="12.75">
      <c r="A46" s="196" t="s">
        <v>131</v>
      </c>
      <c r="B46" s="324">
        <v>7001</v>
      </c>
      <c r="C46" s="350">
        <v>9530</v>
      </c>
      <c r="D46" s="350">
        <v>9530</v>
      </c>
      <c r="E46" s="355">
        <f>D46/C46*100</f>
        <v>100</v>
      </c>
      <c r="F46" s="350">
        <v>9630</v>
      </c>
      <c r="G46" s="355">
        <f>D46/F46</f>
        <v>0.9896157840083074</v>
      </c>
      <c r="H46" s="353">
        <v>3372</v>
      </c>
      <c r="I46" s="350">
        <v>3372</v>
      </c>
      <c r="J46" s="355">
        <f>I46/H46*100</f>
        <v>100</v>
      </c>
      <c r="K46" s="369">
        <v>0</v>
      </c>
      <c r="L46" s="95"/>
      <c r="M46" s="95"/>
      <c r="N46" s="95"/>
      <c r="O46" s="95"/>
      <c r="P46" s="95"/>
      <c r="Q46" s="95"/>
      <c r="R46" s="95"/>
    </row>
    <row r="47" spans="1:18" ht="12.75">
      <c r="A47" s="196" t="s">
        <v>132</v>
      </c>
      <c r="B47" s="324">
        <v>11922</v>
      </c>
      <c r="C47" s="350">
        <v>14406</v>
      </c>
      <c r="D47" s="350">
        <v>14406</v>
      </c>
      <c r="E47" s="355">
        <f aca="true" t="shared" si="4" ref="E47:E75">D47/C47*100</f>
        <v>100</v>
      </c>
      <c r="F47" s="350">
        <v>14788</v>
      </c>
      <c r="G47" s="355">
        <f aca="true" t="shared" si="5" ref="G47:G75">D47/F47</f>
        <v>0.9741682445225859</v>
      </c>
      <c r="H47" s="353">
        <v>6521</v>
      </c>
      <c r="I47" s="350">
        <v>6447</v>
      </c>
      <c r="J47" s="355">
        <f>I47/H47*100</f>
        <v>98.86520472320196</v>
      </c>
      <c r="K47" s="369">
        <v>-0.4</v>
      </c>
      <c r="L47" s="95"/>
      <c r="M47" s="95"/>
      <c r="N47" s="95"/>
      <c r="O47" s="95"/>
      <c r="P47" s="95"/>
      <c r="Q47" s="95"/>
      <c r="R47" s="95"/>
    </row>
    <row r="48" spans="1:18" ht="12.75">
      <c r="A48" s="110" t="s">
        <v>133</v>
      </c>
      <c r="B48" s="317">
        <v>26579</v>
      </c>
      <c r="C48" s="354">
        <v>36122.9</v>
      </c>
      <c r="D48" s="354">
        <v>36122.9</v>
      </c>
      <c r="E48" s="355">
        <f t="shared" si="4"/>
        <v>100</v>
      </c>
      <c r="F48" s="354">
        <v>31689</v>
      </c>
      <c r="G48" s="355">
        <f t="shared" si="5"/>
        <v>1.1399192148695132</v>
      </c>
      <c r="H48" s="370" t="s">
        <v>134</v>
      </c>
      <c r="I48" s="371" t="s">
        <v>134</v>
      </c>
      <c r="J48" s="372" t="s">
        <v>134</v>
      </c>
      <c r="K48" s="373">
        <v>-2.1</v>
      </c>
      <c r="L48" s="95"/>
      <c r="M48" s="95"/>
      <c r="N48" s="95"/>
      <c r="O48" s="95"/>
      <c r="P48" s="95"/>
      <c r="Q48" s="95"/>
      <c r="R48" s="95"/>
    </row>
    <row r="49" spans="1:18" ht="12.75">
      <c r="A49" s="110" t="s">
        <v>135</v>
      </c>
      <c r="B49" s="317">
        <v>5034</v>
      </c>
      <c r="C49" s="354">
        <v>6078</v>
      </c>
      <c r="D49" s="354">
        <v>6078</v>
      </c>
      <c r="E49" s="355">
        <f t="shared" si="4"/>
        <v>100</v>
      </c>
      <c r="F49" s="354">
        <v>5899</v>
      </c>
      <c r="G49" s="355">
        <f t="shared" si="5"/>
        <v>1.0303441261230717</v>
      </c>
      <c r="H49" s="356">
        <v>2707</v>
      </c>
      <c r="I49" s="354">
        <v>2707</v>
      </c>
      <c r="J49" s="355">
        <f aca="true" t="shared" si="6" ref="J49:J75">I49/H49*100</f>
        <v>100</v>
      </c>
      <c r="K49" s="373">
        <v>-0.6</v>
      </c>
      <c r="L49" s="95"/>
      <c r="M49" s="95"/>
      <c r="N49" s="95"/>
      <c r="O49" s="95"/>
      <c r="P49" s="95"/>
      <c r="Q49" s="95"/>
      <c r="R49" s="95"/>
    </row>
    <row r="50" spans="1:18" ht="12.75">
      <c r="A50" s="110" t="s">
        <v>136</v>
      </c>
      <c r="B50" s="317">
        <v>28234.9</v>
      </c>
      <c r="C50" s="354">
        <v>32489.9</v>
      </c>
      <c r="D50" s="354">
        <v>32489.9</v>
      </c>
      <c r="E50" s="355">
        <f t="shared" si="4"/>
        <v>100</v>
      </c>
      <c r="F50" s="354">
        <v>32088</v>
      </c>
      <c r="G50" s="355">
        <f t="shared" si="5"/>
        <v>1.012524931438544</v>
      </c>
      <c r="H50" s="356">
        <v>13662</v>
      </c>
      <c r="I50" s="354">
        <v>13662</v>
      </c>
      <c r="J50" s="355">
        <f t="shared" si="6"/>
        <v>100</v>
      </c>
      <c r="K50" s="373">
        <v>-1</v>
      </c>
      <c r="L50" s="95"/>
      <c r="M50" s="95"/>
      <c r="N50" s="95"/>
      <c r="O50" s="95"/>
      <c r="P50" s="95"/>
      <c r="Q50" s="95"/>
      <c r="R50" s="95"/>
    </row>
    <row r="51" spans="1:18" ht="12.75">
      <c r="A51" s="110" t="s">
        <v>137</v>
      </c>
      <c r="B51" s="317">
        <v>11356</v>
      </c>
      <c r="C51" s="354">
        <v>12807</v>
      </c>
      <c r="D51" s="354">
        <v>12807</v>
      </c>
      <c r="E51" s="355">
        <f t="shared" si="4"/>
        <v>100</v>
      </c>
      <c r="F51" s="354">
        <v>11899</v>
      </c>
      <c r="G51" s="355">
        <f t="shared" si="5"/>
        <v>1.0763089335238256</v>
      </c>
      <c r="H51" s="356">
        <v>9039</v>
      </c>
      <c r="I51" s="354">
        <v>9039</v>
      </c>
      <c r="J51" s="355">
        <f t="shared" si="6"/>
        <v>100</v>
      </c>
      <c r="K51" s="373">
        <v>-2.9</v>
      </c>
      <c r="L51" s="95"/>
      <c r="M51" s="95"/>
      <c r="N51" s="95"/>
      <c r="O51" s="95"/>
      <c r="P51" s="95"/>
      <c r="Q51" s="95"/>
      <c r="R51" s="95"/>
    </row>
    <row r="52" spans="1:18" ht="12.75">
      <c r="A52" s="110" t="s">
        <v>138</v>
      </c>
      <c r="B52" s="317">
        <v>9129</v>
      </c>
      <c r="C52" s="354">
        <v>10418</v>
      </c>
      <c r="D52" s="354">
        <v>10418</v>
      </c>
      <c r="E52" s="355">
        <f t="shared" si="4"/>
        <v>100</v>
      </c>
      <c r="F52" s="354">
        <v>9483</v>
      </c>
      <c r="G52" s="355">
        <f t="shared" si="5"/>
        <v>1.0985974902457027</v>
      </c>
      <c r="H52" s="356">
        <v>7532</v>
      </c>
      <c r="I52" s="354">
        <v>7532</v>
      </c>
      <c r="J52" s="355">
        <f t="shared" si="6"/>
        <v>100</v>
      </c>
      <c r="K52" s="373">
        <v>-0.7</v>
      </c>
      <c r="L52" s="95"/>
      <c r="M52" s="95"/>
      <c r="N52" s="95"/>
      <c r="O52" s="95"/>
      <c r="P52" s="95"/>
      <c r="Q52" s="95"/>
      <c r="R52" s="95"/>
    </row>
    <row r="53" spans="1:18" ht="12.75">
      <c r="A53" s="110" t="s">
        <v>139</v>
      </c>
      <c r="B53" s="317">
        <v>7054</v>
      </c>
      <c r="C53" s="354">
        <v>8092</v>
      </c>
      <c r="D53" s="354">
        <v>8092</v>
      </c>
      <c r="E53" s="355">
        <f t="shared" si="4"/>
        <v>100</v>
      </c>
      <c r="F53" s="354">
        <v>7558</v>
      </c>
      <c r="G53" s="355">
        <f t="shared" si="5"/>
        <v>1.0706536120666843</v>
      </c>
      <c r="H53" s="356">
        <v>5736</v>
      </c>
      <c r="I53" s="354">
        <v>5736</v>
      </c>
      <c r="J53" s="355">
        <f t="shared" si="6"/>
        <v>100</v>
      </c>
      <c r="K53" s="373">
        <v>-1.3</v>
      </c>
      <c r="L53" s="95"/>
      <c r="M53" s="95"/>
      <c r="N53" s="95"/>
      <c r="O53" s="95"/>
      <c r="P53" s="95"/>
      <c r="Q53" s="95"/>
      <c r="R53" s="95"/>
    </row>
    <row r="54" spans="1:18" ht="12.75">
      <c r="A54" s="110" t="s">
        <v>140</v>
      </c>
      <c r="B54" s="317">
        <v>8484</v>
      </c>
      <c r="C54" s="354">
        <v>9895</v>
      </c>
      <c r="D54" s="354">
        <v>9895</v>
      </c>
      <c r="E54" s="355">
        <f t="shared" si="4"/>
        <v>100</v>
      </c>
      <c r="F54" s="354">
        <v>8797</v>
      </c>
      <c r="G54" s="355">
        <f t="shared" si="5"/>
        <v>1.12481527793566</v>
      </c>
      <c r="H54" s="356">
        <v>7334</v>
      </c>
      <c r="I54" s="354">
        <v>7334</v>
      </c>
      <c r="J54" s="355">
        <f t="shared" si="6"/>
        <v>100</v>
      </c>
      <c r="K54" s="373">
        <v>-0.1</v>
      </c>
      <c r="L54" s="158"/>
      <c r="M54" s="95"/>
      <c r="N54" s="95"/>
      <c r="O54" s="95"/>
      <c r="P54" s="95"/>
      <c r="Q54" s="95"/>
      <c r="R54" s="95"/>
    </row>
    <row r="55" spans="1:18" ht="12.75">
      <c r="A55" s="110" t="s">
        <v>141</v>
      </c>
      <c r="B55" s="317">
        <v>6065</v>
      </c>
      <c r="C55" s="354">
        <v>6935.5</v>
      </c>
      <c r="D55" s="354">
        <v>6935.5</v>
      </c>
      <c r="E55" s="355">
        <f t="shared" si="4"/>
        <v>100</v>
      </c>
      <c r="F55" s="354">
        <v>6503</v>
      </c>
      <c r="G55" s="355">
        <f t="shared" si="5"/>
        <v>1.0665077656466246</v>
      </c>
      <c r="H55" s="356">
        <v>7203</v>
      </c>
      <c r="I55" s="354">
        <v>7203</v>
      </c>
      <c r="J55" s="355">
        <f t="shared" si="6"/>
        <v>100</v>
      </c>
      <c r="K55" s="373">
        <v>-0.1</v>
      </c>
      <c r="L55" s="158"/>
      <c r="M55" s="95"/>
      <c r="N55" s="95"/>
      <c r="O55" s="95"/>
      <c r="P55" s="95"/>
      <c r="Q55" s="95"/>
      <c r="R55" s="95"/>
    </row>
    <row r="56" spans="1:18" ht="12.75">
      <c r="A56" s="110" t="s">
        <v>142</v>
      </c>
      <c r="B56" s="317">
        <v>10861</v>
      </c>
      <c r="C56" s="354">
        <v>12866</v>
      </c>
      <c r="D56" s="354">
        <v>12866</v>
      </c>
      <c r="E56" s="355">
        <f t="shared" si="4"/>
        <v>100</v>
      </c>
      <c r="F56" s="354">
        <v>11705</v>
      </c>
      <c r="G56" s="355">
        <f t="shared" si="5"/>
        <v>1.0991883810337462</v>
      </c>
      <c r="H56" s="356">
        <v>8931</v>
      </c>
      <c r="I56" s="354">
        <v>8931</v>
      </c>
      <c r="J56" s="355">
        <f t="shared" si="6"/>
        <v>100</v>
      </c>
      <c r="K56" s="373">
        <v>-2</v>
      </c>
      <c r="L56" s="95"/>
      <c r="M56" s="95"/>
      <c r="N56" s="95"/>
      <c r="O56" s="95"/>
      <c r="P56" s="95"/>
      <c r="Q56" s="95"/>
      <c r="R56" s="95"/>
    </row>
    <row r="57" spans="1:18" ht="12.75">
      <c r="A57" s="110" t="s">
        <v>143</v>
      </c>
      <c r="B57" s="317">
        <v>10034</v>
      </c>
      <c r="C57" s="354">
        <v>11814</v>
      </c>
      <c r="D57" s="354">
        <v>11814</v>
      </c>
      <c r="E57" s="355">
        <f t="shared" si="4"/>
        <v>100</v>
      </c>
      <c r="F57" s="354">
        <v>10680</v>
      </c>
      <c r="G57" s="355">
        <f t="shared" si="5"/>
        <v>1.1061797752808988</v>
      </c>
      <c r="H57" s="356">
        <v>8357</v>
      </c>
      <c r="I57" s="354">
        <v>8357</v>
      </c>
      <c r="J57" s="355">
        <f>I57/H57*100</f>
        <v>100</v>
      </c>
      <c r="K57" s="373">
        <v>0</v>
      </c>
      <c r="L57" s="95"/>
      <c r="M57" s="95"/>
      <c r="N57" s="95"/>
      <c r="O57" s="95"/>
      <c r="P57" s="95"/>
      <c r="Q57" s="95"/>
      <c r="R57" s="95"/>
    </row>
    <row r="58" spans="1:18" ht="12.75">
      <c r="A58" s="110" t="s">
        <v>144</v>
      </c>
      <c r="B58" s="317">
        <v>13897</v>
      </c>
      <c r="C58" s="354">
        <v>16037</v>
      </c>
      <c r="D58" s="354">
        <v>16037</v>
      </c>
      <c r="E58" s="355">
        <f t="shared" si="4"/>
        <v>100</v>
      </c>
      <c r="F58" s="354">
        <v>15175</v>
      </c>
      <c r="G58" s="355">
        <f t="shared" si="5"/>
        <v>1.0568039538714993</v>
      </c>
      <c r="H58" s="356">
        <v>10956</v>
      </c>
      <c r="I58" s="354">
        <v>10956</v>
      </c>
      <c r="J58" s="355">
        <f t="shared" si="6"/>
        <v>100</v>
      </c>
      <c r="K58" s="373">
        <v>-1.2</v>
      </c>
      <c r="L58" s="95"/>
      <c r="M58" s="95"/>
      <c r="N58" s="95"/>
      <c r="O58" s="95"/>
      <c r="P58" s="95"/>
      <c r="Q58" s="95"/>
      <c r="R58" s="95"/>
    </row>
    <row r="59" spans="1:18" ht="12.75">
      <c r="A59" s="110" t="s">
        <v>145</v>
      </c>
      <c r="B59" s="317">
        <v>7696</v>
      </c>
      <c r="C59" s="354">
        <v>8792</v>
      </c>
      <c r="D59" s="354">
        <v>8792</v>
      </c>
      <c r="E59" s="355">
        <f t="shared" si="4"/>
        <v>100</v>
      </c>
      <c r="F59" s="354">
        <v>8385</v>
      </c>
      <c r="G59" s="355">
        <f t="shared" si="5"/>
        <v>1.0485390578413833</v>
      </c>
      <c r="H59" s="356">
        <v>5994</v>
      </c>
      <c r="I59" s="354">
        <v>5994</v>
      </c>
      <c r="J59" s="355">
        <f t="shared" si="6"/>
        <v>100</v>
      </c>
      <c r="K59" s="373">
        <v>-0.2</v>
      </c>
      <c r="L59" s="95"/>
      <c r="M59" s="95"/>
      <c r="N59" s="95"/>
      <c r="O59" s="95"/>
      <c r="P59" s="95"/>
      <c r="Q59" s="95"/>
      <c r="R59" s="95"/>
    </row>
    <row r="60" spans="1:18" ht="12.75">
      <c r="A60" s="110" t="s">
        <v>146</v>
      </c>
      <c r="B60" s="317">
        <v>6995</v>
      </c>
      <c r="C60" s="354">
        <v>8057</v>
      </c>
      <c r="D60" s="354">
        <v>8057</v>
      </c>
      <c r="E60" s="355">
        <f t="shared" si="4"/>
        <v>100</v>
      </c>
      <c r="F60" s="354">
        <v>7262</v>
      </c>
      <c r="G60" s="355">
        <f t="shared" si="5"/>
        <v>1.109473974111815</v>
      </c>
      <c r="H60" s="356">
        <v>5855</v>
      </c>
      <c r="I60" s="354">
        <v>5855</v>
      </c>
      <c r="J60" s="355">
        <f t="shared" si="6"/>
        <v>100</v>
      </c>
      <c r="K60" s="373">
        <v>-1.4</v>
      </c>
      <c r="L60" s="95"/>
      <c r="M60" s="158"/>
      <c r="N60" s="158"/>
      <c r="O60" s="158"/>
      <c r="P60" s="158"/>
      <c r="Q60" s="95"/>
      <c r="R60" s="95"/>
    </row>
    <row r="61" spans="1:18" ht="12.75">
      <c r="A61" s="110" t="s">
        <v>147</v>
      </c>
      <c r="B61" s="317">
        <v>11469</v>
      </c>
      <c r="C61" s="354">
        <v>13388</v>
      </c>
      <c r="D61" s="354">
        <v>13388</v>
      </c>
      <c r="E61" s="355">
        <f t="shared" si="4"/>
        <v>100</v>
      </c>
      <c r="F61" s="354">
        <v>12394</v>
      </c>
      <c r="G61" s="355">
        <f t="shared" si="5"/>
        <v>1.0802000968210423</v>
      </c>
      <c r="H61" s="356">
        <v>9360</v>
      </c>
      <c r="I61" s="354">
        <v>9360</v>
      </c>
      <c r="J61" s="355">
        <f t="shared" si="6"/>
        <v>100</v>
      </c>
      <c r="K61" s="373">
        <v>-1.6</v>
      </c>
      <c r="L61" s="95"/>
      <c r="M61" s="158"/>
      <c r="N61" s="158"/>
      <c r="O61" s="158"/>
      <c r="P61" s="158"/>
      <c r="Q61" s="95"/>
      <c r="R61" s="95"/>
    </row>
    <row r="62" spans="1:18" ht="12.75">
      <c r="A62" s="110" t="s">
        <v>148</v>
      </c>
      <c r="B62" s="317">
        <v>10259</v>
      </c>
      <c r="C62" s="354">
        <v>11256</v>
      </c>
      <c r="D62" s="354">
        <v>11256</v>
      </c>
      <c r="E62" s="355">
        <f t="shared" si="4"/>
        <v>100</v>
      </c>
      <c r="F62" s="354">
        <v>11096</v>
      </c>
      <c r="G62" s="355">
        <f t="shared" si="5"/>
        <v>1.014419610670512</v>
      </c>
      <c r="H62" s="356">
        <v>7867</v>
      </c>
      <c r="I62" s="354">
        <v>7867</v>
      </c>
      <c r="J62" s="355">
        <f t="shared" si="6"/>
        <v>100</v>
      </c>
      <c r="K62" s="373">
        <v>-0.9</v>
      </c>
      <c r="L62" s="95"/>
      <c r="M62" s="95"/>
      <c r="N62" s="95"/>
      <c r="O62" s="95"/>
      <c r="P62" s="95"/>
      <c r="Q62" s="95"/>
      <c r="R62" s="95"/>
    </row>
    <row r="63" spans="1:18" ht="12.75">
      <c r="A63" s="110" t="s">
        <v>149</v>
      </c>
      <c r="B63" s="317">
        <v>11348</v>
      </c>
      <c r="C63" s="354">
        <v>12833</v>
      </c>
      <c r="D63" s="354">
        <v>12833</v>
      </c>
      <c r="E63" s="355">
        <f t="shared" si="4"/>
        <v>100</v>
      </c>
      <c r="F63" s="354">
        <v>11771</v>
      </c>
      <c r="G63" s="355">
        <f t="shared" si="5"/>
        <v>1.090221731373715</v>
      </c>
      <c r="H63" s="356">
        <v>9140</v>
      </c>
      <c r="I63" s="354">
        <v>9140</v>
      </c>
      <c r="J63" s="355">
        <f t="shared" si="6"/>
        <v>100</v>
      </c>
      <c r="K63" s="373">
        <v>-0.7</v>
      </c>
      <c r="L63" s="95"/>
      <c r="M63" s="95"/>
      <c r="N63" s="95"/>
      <c r="O63" s="95"/>
      <c r="P63" s="95"/>
      <c r="Q63" s="95"/>
      <c r="R63" s="95"/>
    </row>
    <row r="64" spans="1:18" ht="12.75">
      <c r="A64" s="110" t="s">
        <v>150</v>
      </c>
      <c r="B64" s="317">
        <v>4957</v>
      </c>
      <c r="C64" s="354">
        <v>6970</v>
      </c>
      <c r="D64" s="354">
        <v>6970</v>
      </c>
      <c r="E64" s="355">
        <f t="shared" si="4"/>
        <v>100</v>
      </c>
      <c r="F64" s="354">
        <v>5604</v>
      </c>
      <c r="G64" s="355">
        <f t="shared" si="5"/>
        <v>1.2437544610992148</v>
      </c>
      <c r="H64" s="356">
        <v>4735</v>
      </c>
      <c r="I64" s="354">
        <v>4735</v>
      </c>
      <c r="J64" s="355">
        <f t="shared" si="6"/>
        <v>100</v>
      </c>
      <c r="K64" s="373">
        <v>-0.1</v>
      </c>
      <c r="L64" s="95"/>
      <c r="M64" s="95"/>
      <c r="N64" s="95"/>
      <c r="O64" s="95"/>
      <c r="P64" s="95"/>
      <c r="Q64" s="95"/>
      <c r="R64" s="95"/>
    </row>
    <row r="65" spans="1:18" ht="12.75">
      <c r="A65" s="110" t="s">
        <v>151</v>
      </c>
      <c r="B65" s="317">
        <v>9474</v>
      </c>
      <c r="C65" s="354">
        <v>10637</v>
      </c>
      <c r="D65" s="354">
        <v>10637</v>
      </c>
      <c r="E65" s="355">
        <f t="shared" si="4"/>
        <v>100</v>
      </c>
      <c r="F65" s="354">
        <v>10241</v>
      </c>
      <c r="G65" s="355">
        <f t="shared" si="5"/>
        <v>1.0386680988184747</v>
      </c>
      <c r="H65" s="356">
        <v>7510</v>
      </c>
      <c r="I65" s="354">
        <v>7510</v>
      </c>
      <c r="J65" s="355">
        <f t="shared" si="6"/>
        <v>100</v>
      </c>
      <c r="K65" s="373">
        <v>0.2</v>
      </c>
      <c r="L65" s="95"/>
      <c r="M65" s="95"/>
      <c r="N65" s="95"/>
      <c r="O65" s="95"/>
      <c r="P65" s="95"/>
      <c r="Q65" s="95"/>
      <c r="R65" s="95"/>
    </row>
    <row r="66" spans="1:18" ht="12.75">
      <c r="A66" s="110" t="s">
        <v>152</v>
      </c>
      <c r="B66" s="317">
        <v>12087</v>
      </c>
      <c r="C66" s="354">
        <v>13464.2</v>
      </c>
      <c r="D66" s="354">
        <v>13464.2</v>
      </c>
      <c r="E66" s="355">
        <f t="shared" si="4"/>
        <v>100</v>
      </c>
      <c r="F66" s="354">
        <v>12668.9</v>
      </c>
      <c r="G66" s="355">
        <f t="shared" si="5"/>
        <v>1.0627757737451555</v>
      </c>
      <c r="H66" s="356">
        <v>9734</v>
      </c>
      <c r="I66" s="354">
        <v>9734</v>
      </c>
      <c r="J66" s="355">
        <f t="shared" si="6"/>
        <v>100</v>
      </c>
      <c r="K66" s="373">
        <v>-1.4</v>
      </c>
      <c r="L66" s="95"/>
      <c r="M66" s="95"/>
      <c r="N66" s="95"/>
      <c r="O66" s="95"/>
      <c r="P66" s="95"/>
      <c r="Q66" s="95"/>
      <c r="R66" s="95"/>
    </row>
    <row r="67" spans="1:18" ht="12.75">
      <c r="A67" s="110" t="s">
        <v>153</v>
      </c>
      <c r="B67" s="317">
        <v>3743</v>
      </c>
      <c r="C67" s="354">
        <v>4709</v>
      </c>
      <c r="D67" s="354">
        <v>4709</v>
      </c>
      <c r="E67" s="355">
        <f t="shared" si="4"/>
        <v>100</v>
      </c>
      <c r="F67" s="354">
        <v>4553</v>
      </c>
      <c r="G67" s="355">
        <f t="shared" si="5"/>
        <v>1.0342631232154624</v>
      </c>
      <c r="H67" s="356">
        <v>2927</v>
      </c>
      <c r="I67" s="354">
        <v>2927</v>
      </c>
      <c r="J67" s="355">
        <f t="shared" si="6"/>
        <v>100</v>
      </c>
      <c r="K67" s="373">
        <v>-0.6</v>
      </c>
      <c r="L67" s="95"/>
      <c r="M67" s="95"/>
      <c r="N67" s="95"/>
      <c r="O67" s="95"/>
      <c r="P67" s="95"/>
      <c r="Q67" s="95"/>
      <c r="R67" s="95"/>
    </row>
    <row r="68" spans="1:18" ht="12.75">
      <c r="A68" s="110" t="s">
        <v>154</v>
      </c>
      <c r="B68" s="317">
        <v>12952</v>
      </c>
      <c r="C68" s="354">
        <v>15081</v>
      </c>
      <c r="D68" s="354">
        <v>15081</v>
      </c>
      <c r="E68" s="355">
        <f t="shared" si="4"/>
        <v>100</v>
      </c>
      <c r="F68" s="354">
        <v>14478.9</v>
      </c>
      <c r="G68" s="355">
        <f t="shared" si="5"/>
        <v>1.041584650767669</v>
      </c>
      <c r="H68" s="356">
        <v>10548</v>
      </c>
      <c r="I68" s="354">
        <v>10548</v>
      </c>
      <c r="J68" s="355">
        <f t="shared" si="6"/>
        <v>100</v>
      </c>
      <c r="K68" s="373">
        <v>-1.3</v>
      </c>
      <c r="L68" s="95"/>
      <c r="M68" s="95"/>
      <c r="N68" s="95"/>
      <c r="O68" s="95"/>
      <c r="P68" s="95"/>
      <c r="Q68" s="95"/>
      <c r="R68" s="95"/>
    </row>
    <row r="69" spans="1:18" ht="12.75">
      <c r="A69" s="110" t="s">
        <v>155</v>
      </c>
      <c r="B69" s="317">
        <v>10133</v>
      </c>
      <c r="C69" s="354">
        <v>11502</v>
      </c>
      <c r="D69" s="354">
        <v>11502</v>
      </c>
      <c r="E69" s="355">
        <f t="shared" si="4"/>
        <v>100</v>
      </c>
      <c r="F69" s="354">
        <v>10505</v>
      </c>
      <c r="G69" s="355">
        <f t="shared" si="5"/>
        <v>1.0949071870537839</v>
      </c>
      <c r="H69" s="356">
        <v>8297</v>
      </c>
      <c r="I69" s="354">
        <v>8297</v>
      </c>
      <c r="J69" s="355">
        <f t="shared" si="6"/>
        <v>100</v>
      </c>
      <c r="K69" s="373">
        <v>-1.1</v>
      </c>
      <c r="L69" s="95"/>
      <c r="M69" s="95"/>
      <c r="N69" s="95"/>
      <c r="O69" s="95"/>
      <c r="P69" s="95"/>
      <c r="Q69" s="95"/>
      <c r="R69" s="95"/>
    </row>
    <row r="70" spans="1:18" ht="12.75">
      <c r="A70" s="110" t="s">
        <v>156</v>
      </c>
      <c r="B70" s="317">
        <v>16247</v>
      </c>
      <c r="C70" s="354">
        <v>17512</v>
      </c>
      <c r="D70" s="354">
        <v>17512</v>
      </c>
      <c r="E70" s="355">
        <f t="shared" si="4"/>
        <v>100</v>
      </c>
      <c r="F70" s="354">
        <v>17278</v>
      </c>
      <c r="G70" s="355">
        <f t="shared" si="5"/>
        <v>1.0135432341706216</v>
      </c>
      <c r="H70" s="356">
        <v>12508</v>
      </c>
      <c r="I70" s="354">
        <v>12508</v>
      </c>
      <c r="J70" s="355">
        <f t="shared" si="6"/>
        <v>100</v>
      </c>
      <c r="K70" s="373">
        <v>-3.1</v>
      </c>
      <c r="L70" s="95"/>
      <c r="M70" s="95"/>
      <c r="N70" s="95"/>
      <c r="O70" s="95"/>
      <c r="P70" s="95"/>
      <c r="Q70" s="95"/>
      <c r="R70" s="95"/>
    </row>
    <row r="71" spans="1:18" ht="12.75">
      <c r="A71" s="110" t="s">
        <v>157</v>
      </c>
      <c r="B71" s="317">
        <v>7663</v>
      </c>
      <c r="C71" s="354">
        <v>12582</v>
      </c>
      <c r="D71" s="354">
        <v>12582</v>
      </c>
      <c r="E71" s="355">
        <f t="shared" si="4"/>
        <v>100</v>
      </c>
      <c r="F71" s="354">
        <v>16436.2</v>
      </c>
      <c r="G71" s="355">
        <f t="shared" si="5"/>
        <v>0.7655054087927866</v>
      </c>
      <c r="H71" s="356">
        <v>6377</v>
      </c>
      <c r="I71" s="354">
        <v>6377</v>
      </c>
      <c r="J71" s="355">
        <f t="shared" si="6"/>
        <v>100</v>
      </c>
      <c r="K71" s="373">
        <v>-2.5</v>
      </c>
      <c r="L71" s="95"/>
      <c r="M71" s="95"/>
      <c r="N71" s="95"/>
      <c r="O71" s="95"/>
      <c r="P71" s="95"/>
      <c r="Q71" s="95"/>
      <c r="R71" s="95"/>
    </row>
    <row r="72" spans="1:18" ht="12.75">
      <c r="A72" s="110" t="s">
        <v>158</v>
      </c>
      <c r="B72" s="317">
        <v>15755</v>
      </c>
      <c r="C72" s="354">
        <v>18116</v>
      </c>
      <c r="D72" s="354">
        <v>18116</v>
      </c>
      <c r="E72" s="355">
        <f t="shared" si="4"/>
        <v>100</v>
      </c>
      <c r="F72" s="354">
        <v>16541</v>
      </c>
      <c r="G72" s="355">
        <f t="shared" si="5"/>
        <v>1.095217943292425</v>
      </c>
      <c r="H72" s="356">
        <v>13161</v>
      </c>
      <c r="I72" s="354">
        <v>13161</v>
      </c>
      <c r="J72" s="355">
        <f t="shared" si="6"/>
        <v>100</v>
      </c>
      <c r="K72" s="373">
        <v>-2.3</v>
      </c>
      <c r="L72" s="95"/>
      <c r="M72" s="95"/>
      <c r="N72" s="95"/>
      <c r="O72" s="95"/>
      <c r="P72" s="95"/>
      <c r="Q72" s="95"/>
      <c r="R72" s="95"/>
    </row>
    <row r="73" spans="1:18" ht="12.75">
      <c r="A73" s="110" t="s">
        <v>159</v>
      </c>
      <c r="B73" s="317">
        <v>5802</v>
      </c>
      <c r="C73" s="354">
        <v>6939</v>
      </c>
      <c r="D73" s="354">
        <v>6939</v>
      </c>
      <c r="E73" s="355">
        <f t="shared" si="4"/>
        <v>100</v>
      </c>
      <c r="F73" s="354">
        <v>6087</v>
      </c>
      <c r="G73" s="355">
        <f t="shared" si="5"/>
        <v>1.1399704287826515</v>
      </c>
      <c r="H73" s="356">
        <v>4924</v>
      </c>
      <c r="I73" s="354">
        <v>4924</v>
      </c>
      <c r="J73" s="355">
        <f t="shared" si="6"/>
        <v>100</v>
      </c>
      <c r="K73" s="373">
        <v>-1.5</v>
      </c>
      <c r="L73" s="95"/>
      <c r="M73" s="95"/>
      <c r="N73" s="95"/>
      <c r="O73" s="95"/>
      <c r="P73" s="95"/>
      <c r="Q73" s="95"/>
      <c r="R73" s="95"/>
    </row>
    <row r="74" spans="1:18" ht="12.75">
      <c r="A74" s="110" t="s">
        <v>160</v>
      </c>
      <c r="B74" s="317">
        <v>4530</v>
      </c>
      <c r="C74" s="354">
        <v>5129</v>
      </c>
      <c r="D74" s="354">
        <v>5129</v>
      </c>
      <c r="E74" s="355">
        <f t="shared" si="4"/>
        <v>100</v>
      </c>
      <c r="F74" s="354">
        <v>5001</v>
      </c>
      <c r="G74" s="355">
        <f t="shared" si="5"/>
        <v>1.0255948810237951</v>
      </c>
      <c r="H74" s="356">
        <v>3525</v>
      </c>
      <c r="I74" s="354">
        <v>3525</v>
      </c>
      <c r="J74" s="355">
        <f t="shared" si="6"/>
        <v>100</v>
      </c>
      <c r="K74" s="373">
        <v>-0.9</v>
      </c>
      <c r="L74" s="95"/>
      <c r="M74" s="95"/>
      <c r="N74" s="95"/>
      <c r="O74" s="95"/>
      <c r="P74" s="95"/>
      <c r="Q74" s="95"/>
      <c r="R74" s="95"/>
    </row>
    <row r="75" spans="1:18" ht="13.5" thickBot="1">
      <c r="A75" s="360" t="s">
        <v>161</v>
      </c>
      <c r="B75" s="361">
        <v>12265</v>
      </c>
      <c r="C75" s="362">
        <v>14065</v>
      </c>
      <c r="D75" s="362">
        <v>14065</v>
      </c>
      <c r="E75" s="363">
        <f t="shared" si="4"/>
        <v>100</v>
      </c>
      <c r="F75" s="362">
        <v>13449</v>
      </c>
      <c r="G75" s="363">
        <f t="shared" si="5"/>
        <v>1.0458026619079486</v>
      </c>
      <c r="H75" s="364">
        <v>9682</v>
      </c>
      <c r="I75" s="364">
        <v>9682</v>
      </c>
      <c r="J75" s="363">
        <f t="shared" si="6"/>
        <v>100</v>
      </c>
      <c r="K75" s="374">
        <v>-0.5</v>
      </c>
      <c r="L75" s="95"/>
      <c r="M75" s="95"/>
      <c r="N75" s="95"/>
      <c r="O75" s="95"/>
      <c r="P75" s="95"/>
      <c r="Q75" s="95"/>
      <c r="R75" s="95"/>
    </row>
    <row r="76" spans="12:18" ht="13.5" thickTop="1">
      <c r="L76" s="95"/>
      <c r="M76" s="95"/>
      <c r="N76" s="95"/>
      <c r="O76" s="95"/>
      <c r="P76" s="95"/>
      <c r="Q76" s="95"/>
      <c r="R76" s="95"/>
    </row>
    <row r="77" spans="1:18" ht="12.75">
      <c r="A77" t="s">
        <v>162</v>
      </c>
      <c r="L77" s="95"/>
      <c r="M77" s="95"/>
      <c r="N77" s="95"/>
      <c r="O77" s="95"/>
      <c r="P77" s="95"/>
      <c r="Q77" s="95"/>
      <c r="R77" s="95"/>
    </row>
    <row r="78" spans="2:18" ht="12.75">
      <c r="B78" s="375"/>
      <c r="C78" s="375"/>
      <c r="D78" s="375"/>
      <c r="E78" s="376"/>
      <c r="F78" s="375"/>
      <c r="G78" s="376"/>
      <c r="H78" s="375"/>
      <c r="I78" s="375"/>
      <c r="J78" s="376"/>
      <c r="K78" s="375"/>
      <c r="L78" s="377"/>
      <c r="M78" s="95"/>
      <c r="N78" s="95"/>
      <c r="O78" s="95"/>
      <c r="P78" s="95"/>
      <c r="Q78" s="95"/>
      <c r="R78" s="95"/>
    </row>
    <row r="79" spans="1:18" ht="13.5" thickBo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 t="s">
        <v>37</v>
      </c>
      <c r="L79" s="95"/>
      <c r="M79" s="95"/>
      <c r="N79" s="95"/>
      <c r="O79" s="95"/>
      <c r="P79" s="95"/>
      <c r="Q79" s="95"/>
      <c r="R79" s="95"/>
    </row>
    <row r="80" spans="1:18" ht="14.25" thickBot="1" thickTop="1">
      <c r="A80" s="228" t="s">
        <v>65</v>
      </c>
      <c r="B80" s="303" t="s">
        <v>2</v>
      </c>
      <c r="C80" s="303"/>
      <c r="D80" s="303"/>
      <c r="E80" s="303"/>
      <c r="F80" s="303"/>
      <c r="G80" s="304"/>
      <c r="H80" s="302" t="s">
        <v>95</v>
      </c>
      <c r="I80" s="305"/>
      <c r="J80" s="305"/>
      <c r="K80" s="306"/>
      <c r="L80" s="95"/>
      <c r="M80" s="95"/>
      <c r="N80" s="95"/>
      <c r="O80" s="95"/>
      <c r="P80" s="95"/>
      <c r="Q80" s="95"/>
      <c r="R80" s="95"/>
    </row>
    <row r="81" spans="1:18" ht="12.75">
      <c r="A81" s="103"/>
      <c r="B81" s="133" t="s">
        <v>5</v>
      </c>
      <c r="C81" s="134" t="s">
        <v>6</v>
      </c>
      <c r="D81" s="134" t="s">
        <v>68</v>
      </c>
      <c r="E81" s="155" t="s">
        <v>8</v>
      </c>
      <c r="F81" s="134" t="s">
        <v>68</v>
      </c>
      <c r="G81" s="134" t="s">
        <v>10</v>
      </c>
      <c r="H81" s="134" t="s">
        <v>96</v>
      </c>
      <c r="I81" s="134" t="s">
        <v>68</v>
      </c>
      <c r="J81" s="134" t="s">
        <v>8</v>
      </c>
      <c r="K81" s="308" t="s">
        <v>71</v>
      </c>
      <c r="L81" s="95"/>
      <c r="M81" s="95"/>
      <c r="N81" s="95"/>
      <c r="O81" s="95"/>
      <c r="P81" s="95"/>
      <c r="Q81" s="95"/>
      <c r="R81" s="95"/>
    </row>
    <row r="82" spans="1:18" ht="12.75">
      <c r="A82" s="106"/>
      <c r="B82" s="309"/>
      <c r="C82" s="310"/>
      <c r="D82" s="311" t="s">
        <v>97</v>
      </c>
      <c r="E82" s="155" t="s">
        <v>98</v>
      </c>
      <c r="F82" s="311" t="s">
        <v>97</v>
      </c>
      <c r="G82" s="134" t="s">
        <v>14</v>
      </c>
      <c r="H82" s="134" t="s">
        <v>15</v>
      </c>
      <c r="I82" s="312" t="s">
        <v>97</v>
      </c>
      <c r="J82" s="134"/>
      <c r="K82" s="308" t="s">
        <v>99</v>
      </c>
      <c r="L82" s="95"/>
      <c r="M82" s="95"/>
      <c r="N82" s="95"/>
      <c r="O82" s="95"/>
      <c r="P82" s="95"/>
      <c r="Q82" s="95"/>
      <c r="R82" s="95"/>
    </row>
    <row r="83" spans="1:18" ht="13.5" thickBot="1">
      <c r="A83" s="107"/>
      <c r="B83" s="313"/>
      <c r="C83" s="314"/>
      <c r="D83" s="315">
        <v>38717</v>
      </c>
      <c r="E83" s="316"/>
      <c r="F83" s="315">
        <v>38352</v>
      </c>
      <c r="G83" s="313"/>
      <c r="H83" s="314" t="s">
        <v>17</v>
      </c>
      <c r="I83" s="315">
        <v>38717</v>
      </c>
      <c r="J83" s="314"/>
      <c r="K83" s="192" t="s">
        <v>100</v>
      </c>
      <c r="L83" s="95"/>
      <c r="M83" s="95"/>
      <c r="N83" s="95"/>
      <c r="O83" s="95"/>
      <c r="P83" s="95"/>
      <c r="Q83" s="95"/>
      <c r="R83" s="95"/>
    </row>
    <row r="84" spans="1:18" ht="13.5" thickTop="1">
      <c r="A84" s="196" t="s">
        <v>163</v>
      </c>
      <c r="B84" s="324">
        <v>4047</v>
      </c>
      <c r="C84" s="350">
        <v>4740</v>
      </c>
      <c r="D84" s="350">
        <v>4740</v>
      </c>
      <c r="E84" s="351">
        <f aca="true" t="shared" si="7" ref="E84:E89">D84/C84*100</f>
        <v>100</v>
      </c>
      <c r="F84" s="350">
        <v>4101</v>
      </c>
      <c r="G84" s="351">
        <f aca="true" t="shared" si="8" ref="G84:G89">D84/F84</f>
        <v>1.1558156547183613</v>
      </c>
      <c r="H84" s="353">
        <v>2109</v>
      </c>
      <c r="I84" s="378">
        <v>2109</v>
      </c>
      <c r="J84" s="379">
        <f aca="true" t="shared" si="9" ref="J84:J89">I84/H84*100</f>
        <v>100</v>
      </c>
      <c r="K84" s="380">
        <v>1.5</v>
      </c>
      <c r="L84" s="95"/>
      <c r="M84" s="95"/>
      <c r="N84" s="95"/>
      <c r="O84" s="95"/>
      <c r="P84" s="95"/>
      <c r="Q84" s="95"/>
      <c r="R84" s="95"/>
    </row>
    <row r="85" spans="1:18" ht="12.75">
      <c r="A85" s="110" t="s">
        <v>164</v>
      </c>
      <c r="B85" s="317">
        <v>3060</v>
      </c>
      <c r="C85" s="354">
        <v>2999</v>
      </c>
      <c r="D85" s="354">
        <v>2999</v>
      </c>
      <c r="E85" s="355">
        <f t="shared" si="7"/>
        <v>100</v>
      </c>
      <c r="F85" s="354">
        <v>3180</v>
      </c>
      <c r="G85" s="355">
        <f t="shared" si="8"/>
        <v>0.9430817610062893</v>
      </c>
      <c r="H85" s="356">
        <v>1881</v>
      </c>
      <c r="I85" s="381">
        <v>1881</v>
      </c>
      <c r="J85" s="379">
        <f t="shared" si="9"/>
        <v>100</v>
      </c>
      <c r="K85" s="382">
        <v>-0.2</v>
      </c>
      <c r="L85" s="95"/>
      <c r="M85" s="95"/>
      <c r="N85" s="95"/>
      <c r="O85" s="95"/>
      <c r="P85" s="95"/>
      <c r="Q85" s="95"/>
      <c r="R85" s="95"/>
    </row>
    <row r="86" spans="1:18" ht="12.75">
      <c r="A86" s="110" t="s">
        <v>165</v>
      </c>
      <c r="B86" s="317">
        <v>4290</v>
      </c>
      <c r="C86" s="354">
        <v>5425</v>
      </c>
      <c r="D86" s="354">
        <v>5425</v>
      </c>
      <c r="E86" s="355">
        <f t="shared" si="7"/>
        <v>100</v>
      </c>
      <c r="F86" s="354">
        <v>4901</v>
      </c>
      <c r="G86" s="355">
        <f t="shared" si="8"/>
        <v>1.1069169557233218</v>
      </c>
      <c r="H86" s="356">
        <v>2657</v>
      </c>
      <c r="I86" s="381">
        <v>2657</v>
      </c>
      <c r="J86" s="379">
        <f t="shared" si="9"/>
        <v>100</v>
      </c>
      <c r="K86" s="382">
        <v>-1.5</v>
      </c>
      <c r="L86" s="95"/>
      <c r="M86" s="95"/>
      <c r="N86" s="95"/>
      <c r="O86" s="95"/>
      <c r="P86" s="95"/>
      <c r="Q86" s="95"/>
      <c r="R86" s="95"/>
    </row>
    <row r="87" spans="1:18" ht="12.75">
      <c r="A87" s="196" t="s">
        <v>166</v>
      </c>
      <c r="B87" s="324">
        <v>3046</v>
      </c>
      <c r="C87" s="350">
        <v>3704</v>
      </c>
      <c r="D87" s="383">
        <v>3704</v>
      </c>
      <c r="E87" s="355">
        <f t="shared" si="7"/>
        <v>100</v>
      </c>
      <c r="F87" s="383">
        <v>3242</v>
      </c>
      <c r="G87" s="355">
        <f t="shared" si="8"/>
        <v>1.1425046267735965</v>
      </c>
      <c r="H87" s="353">
        <v>1834</v>
      </c>
      <c r="I87" s="378">
        <v>1834</v>
      </c>
      <c r="J87" s="379">
        <f t="shared" si="9"/>
        <v>100</v>
      </c>
      <c r="K87" s="380">
        <v>0</v>
      </c>
      <c r="L87" s="95"/>
      <c r="M87" s="95"/>
      <c r="N87" s="95"/>
      <c r="O87" s="95"/>
      <c r="P87" s="95"/>
      <c r="Q87" s="95"/>
      <c r="R87" s="95"/>
    </row>
    <row r="88" spans="1:18" ht="12.75">
      <c r="A88" s="103" t="s">
        <v>167</v>
      </c>
      <c r="B88" s="317">
        <v>9612</v>
      </c>
      <c r="C88" s="354">
        <v>9954</v>
      </c>
      <c r="D88" s="384">
        <v>9954</v>
      </c>
      <c r="E88" s="355">
        <f t="shared" si="7"/>
        <v>100</v>
      </c>
      <c r="F88" s="384">
        <v>9980</v>
      </c>
      <c r="G88" s="355">
        <f t="shared" si="8"/>
        <v>0.9973947895791583</v>
      </c>
      <c r="H88" s="356">
        <v>3929</v>
      </c>
      <c r="I88" s="381">
        <v>3929</v>
      </c>
      <c r="J88" s="379">
        <f t="shared" si="9"/>
        <v>100</v>
      </c>
      <c r="K88" s="382">
        <v>-0.7</v>
      </c>
      <c r="L88" s="182"/>
      <c r="M88" s="95"/>
      <c r="N88" s="95"/>
      <c r="O88" s="95"/>
      <c r="P88" s="95"/>
      <c r="Q88" s="95"/>
      <c r="R88" s="95"/>
    </row>
    <row r="89" spans="1:18" ht="12.75">
      <c r="A89" s="110" t="s">
        <v>168</v>
      </c>
      <c r="B89" s="317">
        <v>6368</v>
      </c>
      <c r="C89" s="354">
        <v>6777</v>
      </c>
      <c r="D89" s="384">
        <v>6777</v>
      </c>
      <c r="E89" s="355">
        <f t="shared" si="7"/>
        <v>100</v>
      </c>
      <c r="F89" s="384">
        <v>6679</v>
      </c>
      <c r="G89" s="355">
        <f t="shared" si="8"/>
        <v>1.014672855217847</v>
      </c>
      <c r="H89" s="356">
        <v>2892</v>
      </c>
      <c r="I89" s="381">
        <v>2892</v>
      </c>
      <c r="J89" s="385">
        <f t="shared" si="9"/>
        <v>100</v>
      </c>
      <c r="K89" s="382">
        <v>-3.5</v>
      </c>
      <c r="L89" s="182"/>
      <c r="M89" s="95"/>
      <c r="N89" s="95"/>
      <c r="O89" s="95"/>
      <c r="P89" s="95"/>
      <c r="Q89" s="95"/>
      <c r="R89" s="95"/>
    </row>
    <row r="90" spans="1:18" ht="12.75">
      <c r="A90" s="196" t="s">
        <v>169</v>
      </c>
      <c r="B90" s="324">
        <v>66205</v>
      </c>
      <c r="C90" s="350">
        <v>73547.5</v>
      </c>
      <c r="D90" s="350">
        <v>73547.5</v>
      </c>
      <c r="E90" s="351">
        <f aca="true" t="shared" si="10" ref="E90:E137">SUM(D90/C90)*100</f>
        <v>100</v>
      </c>
      <c r="F90" s="350">
        <v>68798.2</v>
      </c>
      <c r="G90" s="351">
        <f aca="true" t="shared" si="11" ref="G90:G137">SUM(D90/F90)</f>
        <v>1.0690323293341977</v>
      </c>
      <c r="H90" s="350">
        <v>48803.7</v>
      </c>
      <c r="I90" s="350">
        <v>48803.7</v>
      </c>
      <c r="J90" s="351">
        <f aca="true" t="shared" si="12" ref="J90:J127">SUM(I90/H90)*100</f>
        <v>100</v>
      </c>
      <c r="K90" s="359">
        <v>-0.63</v>
      </c>
      <c r="L90" s="386"/>
      <c r="M90" s="95"/>
      <c r="N90" s="95"/>
      <c r="O90" s="95"/>
      <c r="P90" s="95"/>
      <c r="Q90" s="95"/>
      <c r="R90" s="95"/>
    </row>
    <row r="91" spans="1:18" ht="12.75">
      <c r="A91" s="110" t="s">
        <v>170</v>
      </c>
      <c r="B91" s="317">
        <v>24264</v>
      </c>
      <c r="C91" s="354">
        <v>26659.3</v>
      </c>
      <c r="D91" s="354">
        <v>26659.3</v>
      </c>
      <c r="E91" s="351">
        <f t="shared" si="10"/>
        <v>100</v>
      </c>
      <c r="F91" s="354">
        <v>25246</v>
      </c>
      <c r="G91" s="351">
        <f t="shared" si="11"/>
        <v>1.0559811455280044</v>
      </c>
      <c r="H91" s="354">
        <v>15956.7</v>
      </c>
      <c r="I91" s="354">
        <v>15956.7</v>
      </c>
      <c r="J91" s="351">
        <f t="shared" si="12"/>
        <v>100</v>
      </c>
      <c r="K91" s="357">
        <v>-3.54</v>
      </c>
      <c r="L91" s="386"/>
      <c r="M91" s="95"/>
      <c r="N91" s="95"/>
      <c r="O91" s="95"/>
      <c r="P91" s="95"/>
      <c r="Q91" s="95"/>
      <c r="R91" s="95"/>
    </row>
    <row r="92" spans="1:18" ht="12.75">
      <c r="A92" s="110" t="s">
        <v>171</v>
      </c>
      <c r="B92" s="317">
        <v>9838</v>
      </c>
      <c r="C92" s="354">
        <v>13318.3</v>
      </c>
      <c r="D92" s="354">
        <v>13318.3</v>
      </c>
      <c r="E92" s="351">
        <f t="shared" si="10"/>
        <v>100</v>
      </c>
      <c r="F92" s="354">
        <v>11748.3</v>
      </c>
      <c r="G92" s="351">
        <f t="shared" si="11"/>
        <v>1.1336363558983003</v>
      </c>
      <c r="H92" s="354">
        <v>6764.7</v>
      </c>
      <c r="I92" s="354">
        <v>6764.7</v>
      </c>
      <c r="J92" s="351">
        <f t="shared" si="12"/>
        <v>100</v>
      </c>
      <c r="K92" s="357">
        <v>-2</v>
      </c>
      <c r="L92" s="386"/>
      <c r="M92" s="95"/>
      <c r="N92" s="95"/>
      <c r="O92" s="95"/>
      <c r="P92" s="95"/>
      <c r="Q92" s="95"/>
      <c r="R92" s="95"/>
    </row>
    <row r="93" spans="1:18" ht="12.75">
      <c r="A93" s="110" t="s">
        <v>172</v>
      </c>
      <c r="B93" s="317">
        <v>51613</v>
      </c>
      <c r="C93" s="354">
        <v>57214.4</v>
      </c>
      <c r="D93" s="354">
        <v>57214.4</v>
      </c>
      <c r="E93" s="351">
        <f t="shared" si="10"/>
        <v>100</v>
      </c>
      <c r="F93" s="354">
        <v>53331</v>
      </c>
      <c r="G93" s="351">
        <f t="shared" si="11"/>
        <v>1.0728169357409387</v>
      </c>
      <c r="H93" s="354">
        <v>34990.7</v>
      </c>
      <c r="I93" s="384">
        <v>34990.7</v>
      </c>
      <c r="J93" s="351">
        <f t="shared" si="12"/>
        <v>100</v>
      </c>
      <c r="K93" s="357">
        <v>-0.017</v>
      </c>
      <c r="L93" s="386"/>
      <c r="M93" s="95"/>
      <c r="N93" s="95"/>
      <c r="O93" s="95"/>
      <c r="P93" s="95"/>
      <c r="Q93" s="95"/>
      <c r="R93" s="95"/>
    </row>
    <row r="94" spans="1:18" ht="12.75">
      <c r="A94" s="110" t="s">
        <v>173</v>
      </c>
      <c r="B94" s="317">
        <v>21086</v>
      </c>
      <c r="C94" s="354">
        <v>25069.7</v>
      </c>
      <c r="D94" s="354">
        <v>25069.8</v>
      </c>
      <c r="E94" s="351">
        <f t="shared" si="10"/>
        <v>100.00039888790053</v>
      </c>
      <c r="F94" s="354">
        <v>22714.6</v>
      </c>
      <c r="G94" s="351">
        <f t="shared" si="11"/>
        <v>1.1036866156568903</v>
      </c>
      <c r="H94" s="354">
        <v>15710.7</v>
      </c>
      <c r="I94" s="354">
        <v>15710.7</v>
      </c>
      <c r="J94" s="351">
        <f t="shared" si="12"/>
        <v>100</v>
      </c>
      <c r="K94" s="357">
        <v>-1.39</v>
      </c>
      <c r="L94" s="386"/>
      <c r="M94" s="95"/>
      <c r="N94" s="95"/>
      <c r="O94" s="95"/>
      <c r="P94" s="95"/>
      <c r="Q94" s="95"/>
      <c r="R94" s="95"/>
    </row>
    <row r="95" spans="1:18" ht="12.75">
      <c r="A95" s="110" t="s">
        <v>174</v>
      </c>
      <c r="B95" s="317">
        <v>28477</v>
      </c>
      <c r="C95" s="354">
        <v>32465.5</v>
      </c>
      <c r="D95" s="354">
        <v>32368.7</v>
      </c>
      <c r="E95" s="351">
        <f t="shared" si="10"/>
        <v>99.70183733501717</v>
      </c>
      <c r="F95" s="354">
        <v>31550</v>
      </c>
      <c r="G95" s="351">
        <f t="shared" si="11"/>
        <v>1.0259492868462758</v>
      </c>
      <c r="H95" s="354">
        <v>20108.7</v>
      </c>
      <c r="I95" s="354">
        <v>20108.7</v>
      </c>
      <c r="J95" s="351">
        <f t="shared" si="12"/>
        <v>100</v>
      </c>
      <c r="K95" s="357">
        <v>-0.976</v>
      </c>
      <c r="L95" s="386"/>
      <c r="M95" s="95"/>
      <c r="N95" s="95"/>
      <c r="O95" s="95"/>
      <c r="P95" s="95"/>
      <c r="Q95" s="95"/>
      <c r="R95" s="95"/>
    </row>
    <row r="96" spans="1:18" ht="12.75">
      <c r="A96" s="110" t="s">
        <v>175</v>
      </c>
      <c r="B96" s="317">
        <v>16024</v>
      </c>
      <c r="C96" s="354">
        <v>18285.5</v>
      </c>
      <c r="D96" s="354">
        <v>18285.5</v>
      </c>
      <c r="E96" s="351">
        <f t="shared" si="10"/>
        <v>100</v>
      </c>
      <c r="F96" s="354">
        <v>17006</v>
      </c>
      <c r="G96" s="351">
        <f t="shared" si="11"/>
        <v>1.0752381512407385</v>
      </c>
      <c r="H96" s="354">
        <v>11160.7</v>
      </c>
      <c r="I96" s="354">
        <v>11160.7</v>
      </c>
      <c r="J96" s="351">
        <f t="shared" si="12"/>
        <v>100</v>
      </c>
      <c r="K96" s="357">
        <v>-1.25</v>
      </c>
      <c r="L96" s="386"/>
      <c r="M96" s="95"/>
      <c r="N96" s="95"/>
      <c r="O96" s="95"/>
      <c r="P96" s="95"/>
      <c r="Q96" s="95"/>
      <c r="R96" s="95"/>
    </row>
    <row r="97" spans="1:18" ht="12.75">
      <c r="A97" s="110" t="s">
        <v>176</v>
      </c>
      <c r="B97" s="317">
        <v>19716</v>
      </c>
      <c r="C97" s="354">
        <v>22767.8</v>
      </c>
      <c r="D97" s="354">
        <v>22767.8</v>
      </c>
      <c r="E97" s="351">
        <f t="shared" si="10"/>
        <v>100</v>
      </c>
      <c r="F97" s="354">
        <v>21690</v>
      </c>
      <c r="G97" s="351">
        <f t="shared" si="11"/>
        <v>1.049691101890272</v>
      </c>
      <c r="H97" s="354">
        <v>13749.7</v>
      </c>
      <c r="I97" s="354">
        <v>13749.7</v>
      </c>
      <c r="J97" s="351">
        <f t="shared" si="12"/>
        <v>100</v>
      </c>
      <c r="K97" s="357">
        <v>-0.07</v>
      </c>
      <c r="L97" s="386"/>
      <c r="M97" s="95"/>
      <c r="N97" s="95"/>
      <c r="O97" s="95"/>
      <c r="P97" s="95"/>
      <c r="Q97" s="95"/>
      <c r="R97" s="95"/>
    </row>
    <row r="98" spans="1:18" ht="12.75">
      <c r="A98" s="110" t="s">
        <v>177</v>
      </c>
      <c r="B98" s="317">
        <v>18428</v>
      </c>
      <c r="C98" s="354">
        <v>22406.7</v>
      </c>
      <c r="D98" s="354">
        <v>22406.7</v>
      </c>
      <c r="E98" s="351">
        <f t="shared" si="10"/>
        <v>100</v>
      </c>
      <c r="F98" s="354">
        <v>19424</v>
      </c>
      <c r="G98" s="351">
        <f t="shared" si="11"/>
        <v>1.1535574546952225</v>
      </c>
      <c r="H98" s="354">
        <v>13844.3</v>
      </c>
      <c r="I98" s="354">
        <v>13844.3</v>
      </c>
      <c r="J98" s="351">
        <f t="shared" si="12"/>
        <v>100</v>
      </c>
      <c r="K98" s="357">
        <v>-1.48</v>
      </c>
      <c r="L98" s="386"/>
      <c r="M98" s="95"/>
      <c r="N98" s="95"/>
      <c r="O98" s="95"/>
      <c r="P98" s="95"/>
      <c r="Q98" s="95"/>
      <c r="R98" s="95"/>
    </row>
    <row r="99" spans="1:18" ht="12.75">
      <c r="A99" s="110" t="s">
        <v>178</v>
      </c>
      <c r="B99" s="317">
        <v>23378</v>
      </c>
      <c r="C99" s="354">
        <v>28467.3</v>
      </c>
      <c r="D99" s="354">
        <v>28467.3</v>
      </c>
      <c r="E99" s="351">
        <f t="shared" si="10"/>
        <v>100</v>
      </c>
      <c r="F99" s="354">
        <v>26144.9</v>
      </c>
      <c r="G99" s="351">
        <f t="shared" si="11"/>
        <v>1.0888280314707648</v>
      </c>
      <c r="H99" s="354">
        <v>15139</v>
      </c>
      <c r="I99" s="354">
        <v>15139</v>
      </c>
      <c r="J99" s="351">
        <f t="shared" si="12"/>
        <v>100</v>
      </c>
      <c r="K99" s="357">
        <v>0</v>
      </c>
      <c r="L99" s="386"/>
      <c r="M99" s="95"/>
      <c r="N99" s="95"/>
      <c r="O99" s="95"/>
      <c r="P99" s="95"/>
      <c r="Q99" s="95"/>
      <c r="R99" s="95"/>
    </row>
    <row r="100" spans="1:18" ht="12.75">
      <c r="A100" s="110" t="s">
        <v>179</v>
      </c>
      <c r="B100" s="317">
        <v>21046</v>
      </c>
      <c r="C100" s="354">
        <v>24441.5</v>
      </c>
      <c r="D100" s="354">
        <v>24441.6</v>
      </c>
      <c r="E100" s="351">
        <f t="shared" si="10"/>
        <v>100.00040914019188</v>
      </c>
      <c r="F100" s="354">
        <v>22058</v>
      </c>
      <c r="G100" s="351">
        <f t="shared" si="11"/>
        <v>1.1080605675945234</v>
      </c>
      <c r="H100" s="354">
        <v>13506.7</v>
      </c>
      <c r="I100" s="354">
        <v>13506.7</v>
      </c>
      <c r="J100" s="351">
        <f t="shared" si="12"/>
        <v>100</v>
      </c>
      <c r="K100" s="357">
        <v>-0.73</v>
      </c>
      <c r="L100" s="386"/>
      <c r="M100" s="95"/>
      <c r="N100" s="95"/>
      <c r="O100" s="95"/>
      <c r="P100" s="95"/>
      <c r="Q100" s="95"/>
      <c r="R100" s="95"/>
    </row>
    <row r="101" spans="1:18" ht="12.75">
      <c r="A101" s="110" t="s">
        <v>180</v>
      </c>
      <c r="B101" s="317">
        <v>19840</v>
      </c>
      <c r="C101" s="354">
        <v>23329.7</v>
      </c>
      <c r="D101" s="354">
        <v>23329.7</v>
      </c>
      <c r="E101" s="351">
        <f t="shared" si="10"/>
        <v>100</v>
      </c>
      <c r="F101" s="354">
        <v>21651.5</v>
      </c>
      <c r="G101" s="351">
        <f t="shared" si="11"/>
        <v>1.0775096413643397</v>
      </c>
      <c r="H101" s="354">
        <v>12823.7</v>
      </c>
      <c r="I101" s="354">
        <v>12823.7</v>
      </c>
      <c r="J101" s="351">
        <f t="shared" si="12"/>
        <v>100</v>
      </c>
      <c r="K101" s="357">
        <v>-3.033</v>
      </c>
      <c r="L101" s="386"/>
      <c r="M101" s="95"/>
      <c r="N101" s="95"/>
      <c r="O101" s="95"/>
      <c r="P101" s="95"/>
      <c r="Q101" s="95"/>
      <c r="R101" s="95"/>
    </row>
    <row r="102" spans="1:18" ht="12.75">
      <c r="A102" s="110" t="s">
        <v>181</v>
      </c>
      <c r="B102" s="317">
        <v>21280</v>
      </c>
      <c r="C102" s="354">
        <v>25274.5</v>
      </c>
      <c r="D102" s="354">
        <v>25274.5</v>
      </c>
      <c r="E102" s="351">
        <f t="shared" si="10"/>
        <v>100</v>
      </c>
      <c r="F102" s="354">
        <v>22680.7</v>
      </c>
      <c r="G102" s="351">
        <f t="shared" si="11"/>
        <v>1.1143615496876198</v>
      </c>
      <c r="H102" s="354">
        <v>14787.7</v>
      </c>
      <c r="I102" s="354">
        <v>14787.7</v>
      </c>
      <c r="J102" s="351">
        <f t="shared" si="12"/>
        <v>100</v>
      </c>
      <c r="K102" s="357">
        <v>-0.1</v>
      </c>
      <c r="L102" s="386"/>
      <c r="M102" s="95"/>
      <c r="N102" s="95"/>
      <c r="O102" s="95"/>
      <c r="P102" s="95"/>
      <c r="Q102" s="95"/>
      <c r="R102" s="95"/>
    </row>
    <row r="103" spans="1:18" ht="12.75">
      <c r="A103" s="110" t="s">
        <v>182</v>
      </c>
      <c r="B103" s="317">
        <v>14066</v>
      </c>
      <c r="C103" s="354">
        <v>17245</v>
      </c>
      <c r="D103" s="354">
        <v>17245</v>
      </c>
      <c r="E103" s="351">
        <f t="shared" si="10"/>
        <v>100</v>
      </c>
      <c r="F103" s="354">
        <v>15022</v>
      </c>
      <c r="G103" s="351">
        <f t="shared" si="11"/>
        <v>1.1479829583277859</v>
      </c>
      <c r="H103" s="354">
        <v>10261</v>
      </c>
      <c r="I103" s="354">
        <v>10261</v>
      </c>
      <c r="J103" s="351">
        <f t="shared" si="12"/>
        <v>100</v>
      </c>
      <c r="K103" s="357">
        <v>-0.488</v>
      </c>
      <c r="L103" s="386"/>
      <c r="M103" s="95"/>
      <c r="N103" s="95"/>
      <c r="O103" s="95"/>
      <c r="P103" s="95"/>
      <c r="Q103" s="95"/>
      <c r="R103" s="95"/>
    </row>
    <row r="104" spans="1:18" ht="12.75">
      <c r="A104" s="110" t="s">
        <v>183</v>
      </c>
      <c r="B104" s="317">
        <v>17641</v>
      </c>
      <c r="C104" s="354">
        <v>19273.7</v>
      </c>
      <c r="D104" s="354">
        <v>19273.7</v>
      </c>
      <c r="E104" s="351">
        <f t="shared" si="10"/>
        <v>100</v>
      </c>
      <c r="F104" s="354">
        <v>18335</v>
      </c>
      <c r="G104" s="351">
        <f t="shared" si="11"/>
        <v>1.0511971638941915</v>
      </c>
      <c r="H104" s="354">
        <v>11500.7</v>
      </c>
      <c r="I104" s="354">
        <v>11500.7</v>
      </c>
      <c r="J104" s="351">
        <f t="shared" si="12"/>
        <v>100</v>
      </c>
      <c r="K104" s="357">
        <v>-1.1</v>
      </c>
      <c r="L104" s="386"/>
      <c r="M104" s="95"/>
      <c r="N104" s="95"/>
      <c r="O104" s="95"/>
      <c r="P104" s="95"/>
      <c r="Q104" s="95"/>
      <c r="R104" s="95"/>
    </row>
    <row r="105" spans="1:18" ht="12.75">
      <c r="A105" s="110" t="s">
        <v>184</v>
      </c>
      <c r="B105" s="317">
        <v>34017</v>
      </c>
      <c r="C105" s="354">
        <v>36717.5</v>
      </c>
      <c r="D105" s="354">
        <v>36717.6</v>
      </c>
      <c r="E105" s="351">
        <f t="shared" si="10"/>
        <v>100.00027234969701</v>
      </c>
      <c r="F105" s="354">
        <v>38637.1</v>
      </c>
      <c r="G105" s="351">
        <f t="shared" si="11"/>
        <v>0.950319770376141</v>
      </c>
      <c r="H105" s="354">
        <v>21330.7</v>
      </c>
      <c r="I105" s="354">
        <v>21330.7</v>
      </c>
      <c r="J105" s="351">
        <f t="shared" si="12"/>
        <v>100</v>
      </c>
      <c r="K105" s="357">
        <v>-2.13</v>
      </c>
      <c r="L105" s="386"/>
      <c r="M105" s="95"/>
      <c r="N105" s="95"/>
      <c r="O105" s="95"/>
      <c r="P105" s="95"/>
      <c r="Q105" s="95"/>
      <c r="R105" s="95"/>
    </row>
    <row r="106" spans="1:18" ht="12.75">
      <c r="A106" s="110" t="s">
        <v>185</v>
      </c>
      <c r="B106" s="317">
        <v>19894</v>
      </c>
      <c r="C106" s="354">
        <v>19823.8</v>
      </c>
      <c r="D106" s="387">
        <v>19823.9</v>
      </c>
      <c r="E106" s="351">
        <f t="shared" si="10"/>
        <v>100.00050444415301</v>
      </c>
      <c r="F106" s="387">
        <v>20648</v>
      </c>
      <c r="G106" s="351">
        <f t="shared" si="11"/>
        <v>0.9600881441301822</v>
      </c>
      <c r="H106" s="354">
        <v>14058.7</v>
      </c>
      <c r="I106" s="354">
        <v>14058.7</v>
      </c>
      <c r="J106" s="351">
        <f t="shared" si="12"/>
        <v>100</v>
      </c>
      <c r="K106" s="357">
        <v>-0.17</v>
      </c>
      <c r="L106" s="386"/>
      <c r="M106" s="95"/>
      <c r="N106" s="95"/>
      <c r="O106" s="95"/>
      <c r="P106" s="95"/>
      <c r="Q106" s="95"/>
      <c r="R106" s="95"/>
    </row>
    <row r="107" spans="1:18" ht="12.75">
      <c r="A107" s="110" t="s">
        <v>186</v>
      </c>
      <c r="B107" s="317">
        <v>20593</v>
      </c>
      <c r="C107" s="354">
        <v>23590.5</v>
      </c>
      <c r="D107" s="354">
        <v>23590.5</v>
      </c>
      <c r="E107" s="351">
        <f t="shared" si="10"/>
        <v>100</v>
      </c>
      <c r="F107" s="354">
        <v>21926</v>
      </c>
      <c r="G107" s="351">
        <f t="shared" si="11"/>
        <v>1.075914439478245</v>
      </c>
      <c r="H107" s="354">
        <v>13177</v>
      </c>
      <c r="I107" s="354">
        <v>13177</v>
      </c>
      <c r="J107" s="351">
        <f t="shared" si="12"/>
        <v>100</v>
      </c>
      <c r="K107" s="357">
        <v>-0.78</v>
      </c>
      <c r="L107" s="386"/>
      <c r="M107" s="95"/>
      <c r="N107" s="95"/>
      <c r="O107" s="95"/>
      <c r="P107" s="95"/>
      <c r="Q107" s="95"/>
      <c r="R107" s="95"/>
    </row>
    <row r="108" spans="1:18" ht="12.75">
      <c r="A108" s="110" t="s">
        <v>187</v>
      </c>
      <c r="B108" s="317">
        <v>11191</v>
      </c>
      <c r="C108" s="354">
        <v>6266</v>
      </c>
      <c r="D108" s="354">
        <v>6266</v>
      </c>
      <c r="E108" s="351">
        <f t="shared" si="10"/>
        <v>100</v>
      </c>
      <c r="F108" s="354">
        <v>11552</v>
      </c>
      <c r="G108" s="351">
        <f t="shared" si="11"/>
        <v>0.5424168975069252</v>
      </c>
      <c r="H108" s="354">
        <v>3996</v>
      </c>
      <c r="I108" s="354">
        <v>3996</v>
      </c>
      <c r="J108" s="351">
        <f t="shared" si="12"/>
        <v>100</v>
      </c>
      <c r="K108" s="357">
        <v>0</v>
      </c>
      <c r="L108" s="386"/>
      <c r="M108" s="95"/>
      <c r="N108" s="95"/>
      <c r="O108" s="95"/>
      <c r="P108" s="95"/>
      <c r="Q108" s="95"/>
      <c r="R108" s="95"/>
    </row>
    <row r="109" spans="1:18" ht="12.75">
      <c r="A109" s="110" t="s">
        <v>188</v>
      </c>
      <c r="B109" s="317">
        <v>17521</v>
      </c>
      <c r="C109" s="354">
        <v>27322.2</v>
      </c>
      <c r="D109" s="354">
        <v>27322.2</v>
      </c>
      <c r="E109" s="351">
        <f t="shared" si="10"/>
        <v>100</v>
      </c>
      <c r="F109" s="354">
        <v>17164</v>
      </c>
      <c r="G109" s="351">
        <f t="shared" si="11"/>
        <v>1.591831740852948</v>
      </c>
      <c r="H109" s="354">
        <v>14830</v>
      </c>
      <c r="I109" s="354">
        <v>14830</v>
      </c>
      <c r="J109" s="351">
        <f t="shared" si="12"/>
        <v>100</v>
      </c>
      <c r="K109" s="357">
        <v>2.93</v>
      </c>
      <c r="L109" s="386"/>
      <c r="M109" s="95"/>
      <c r="N109" s="95"/>
      <c r="O109" s="95"/>
      <c r="P109" s="95"/>
      <c r="Q109" s="95"/>
      <c r="R109" s="95"/>
    </row>
    <row r="110" spans="1:18" ht="12.75">
      <c r="A110" s="110" t="s">
        <v>189</v>
      </c>
      <c r="B110" s="317">
        <v>27634</v>
      </c>
      <c r="C110" s="354">
        <v>30250.7</v>
      </c>
      <c r="D110" s="354">
        <v>30250.7</v>
      </c>
      <c r="E110" s="351">
        <f t="shared" si="10"/>
        <v>100</v>
      </c>
      <c r="F110" s="354">
        <v>29114.1</v>
      </c>
      <c r="G110" s="351">
        <f t="shared" si="11"/>
        <v>1.039039503196046</v>
      </c>
      <c r="H110" s="354">
        <v>17058.7</v>
      </c>
      <c r="I110" s="354">
        <v>17058.7</v>
      </c>
      <c r="J110" s="351">
        <f t="shared" si="12"/>
        <v>100</v>
      </c>
      <c r="K110" s="357">
        <v>-2.333</v>
      </c>
      <c r="L110" s="386"/>
      <c r="M110" s="95"/>
      <c r="N110" s="95"/>
      <c r="O110" s="95"/>
      <c r="P110" s="95"/>
      <c r="Q110" s="95"/>
      <c r="R110" s="95"/>
    </row>
    <row r="111" spans="1:18" ht="12.75">
      <c r="A111" s="110" t="s">
        <v>190</v>
      </c>
      <c r="B111" s="317">
        <v>11400</v>
      </c>
      <c r="C111" s="354">
        <v>10610</v>
      </c>
      <c r="D111" s="354">
        <v>10610</v>
      </c>
      <c r="E111" s="351">
        <f t="shared" si="10"/>
        <v>100</v>
      </c>
      <c r="F111" s="354">
        <v>11334</v>
      </c>
      <c r="G111" s="351">
        <f t="shared" si="11"/>
        <v>0.9361214046232574</v>
      </c>
      <c r="H111" s="354">
        <v>5597</v>
      </c>
      <c r="I111" s="354">
        <v>5597</v>
      </c>
      <c r="J111" s="351">
        <f t="shared" si="12"/>
        <v>100</v>
      </c>
      <c r="K111" s="357">
        <v>-1.89</v>
      </c>
      <c r="L111" s="386"/>
      <c r="M111" s="95"/>
      <c r="N111" s="95"/>
      <c r="O111" s="95"/>
      <c r="P111" s="95"/>
      <c r="Q111" s="95"/>
      <c r="R111" s="95"/>
    </row>
    <row r="112" spans="1:18" ht="12.75">
      <c r="A112" s="110" t="s">
        <v>191</v>
      </c>
      <c r="B112" s="317">
        <v>26025</v>
      </c>
      <c r="C112" s="354">
        <v>50111.4</v>
      </c>
      <c r="D112" s="354">
        <v>50074.8</v>
      </c>
      <c r="E112" s="351">
        <f t="shared" si="10"/>
        <v>99.92696272704414</v>
      </c>
      <c r="F112" s="354">
        <v>26421</v>
      </c>
      <c r="G112" s="351">
        <f t="shared" si="11"/>
        <v>1.8952651300102192</v>
      </c>
      <c r="H112" s="354">
        <v>25419.7</v>
      </c>
      <c r="I112" s="354">
        <v>25419.7</v>
      </c>
      <c r="J112" s="351">
        <f t="shared" si="12"/>
        <v>100</v>
      </c>
      <c r="K112" s="357">
        <v>4</v>
      </c>
      <c r="L112" s="386"/>
      <c r="M112" s="95"/>
      <c r="N112" s="95"/>
      <c r="O112" s="95"/>
      <c r="P112" s="95"/>
      <c r="Q112" s="95"/>
      <c r="R112" s="95"/>
    </row>
    <row r="113" spans="1:18" ht="12.75">
      <c r="A113" s="110" t="s">
        <v>192</v>
      </c>
      <c r="B113" s="317">
        <v>30755</v>
      </c>
      <c r="C113" s="354">
        <v>33879.2</v>
      </c>
      <c r="D113" s="354">
        <v>33879.2</v>
      </c>
      <c r="E113" s="351">
        <f t="shared" si="10"/>
        <v>100</v>
      </c>
      <c r="F113" s="354">
        <v>32198.4</v>
      </c>
      <c r="G113" s="351">
        <f t="shared" si="11"/>
        <v>1.0522013516199562</v>
      </c>
      <c r="H113" s="354">
        <v>19221</v>
      </c>
      <c r="I113" s="354">
        <v>19221</v>
      </c>
      <c r="J113" s="351">
        <f t="shared" si="12"/>
        <v>100</v>
      </c>
      <c r="K113" s="357">
        <v>-0.45</v>
      </c>
      <c r="L113" s="386"/>
      <c r="M113" s="95"/>
      <c r="N113" s="95"/>
      <c r="O113" s="95"/>
      <c r="P113" s="95"/>
      <c r="Q113" s="95"/>
      <c r="R113" s="95"/>
    </row>
    <row r="114" spans="1:18" ht="12.75">
      <c r="A114" s="110" t="s">
        <v>193</v>
      </c>
      <c r="B114" s="317">
        <v>21049</v>
      </c>
      <c r="C114" s="354">
        <v>24845.7</v>
      </c>
      <c r="D114" s="354">
        <v>24845.7</v>
      </c>
      <c r="E114" s="351">
        <f t="shared" si="10"/>
        <v>100</v>
      </c>
      <c r="F114" s="354">
        <v>22571</v>
      </c>
      <c r="G114" s="351">
        <f t="shared" si="11"/>
        <v>1.1007797616410437</v>
      </c>
      <c r="H114" s="354">
        <v>15215.7</v>
      </c>
      <c r="I114" s="354">
        <v>15215.7</v>
      </c>
      <c r="J114" s="351">
        <f t="shared" si="12"/>
        <v>100</v>
      </c>
      <c r="K114" s="357">
        <v>-0.95</v>
      </c>
      <c r="L114" s="386"/>
      <c r="M114" s="95"/>
      <c r="N114" s="95"/>
      <c r="O114" s="95"/>
      <c r="P114" s="95"/>
      <c r="Q114" s="95"/>
      <c r="R114" s="95"/>
    </row>
    <row r="115" spans="1:18" ht="12.75">
      <c r="A115" s="110" t="s">
        <v>194</v>
      </c>
      <c r="B115" s="317">
        <v>9566</v>
      </c>
      <c r="C115" s="354">
        <v>10770.1</v>
      </c>
      <c r="D115" s="354">
        <v>10770.1</v>
      </c>
      <c r="E115" s="355">
        <f t="shared" si="10"/>
        <v>100</v>
      </c>
      <c r="F115" s="354">
        <v>10845.6</v>
      </c>
      <c r="G115" s="355">
        <f t="shared" si="11"/>
        <v>0.9930386516190898</v>
      </c>
      <c r="H115" s="354">
        <v>6520</v>
      </c>
      <c r="I115" s="354">
        <v>6520</v>
      </c>
      <c r="J115" s="355">
        <f t="shared" si="12"/>
        <v>100</v>
      </c>
      <c r="K115" s="357">
        <v>-1.5</v>
      </c>
      <c r="L115" s="386"/>
      <c r="M115" s="95"/>
      <c r="N115" s="95"/>
      <c r="O115" s="95"/>
      <c r="P115" s="95"/>
      <c r="Q115" s="95"/>
      <c r="R115" s="95"/>
    </row>
    <row r="116" spans="1:18" ht="13.5" thickBot="1">
      <c r="A116" s="388" t="s">
        <v>195</v>
      </c>
      <c r="B116" s="389">
        <v>18138</v>
      </c>
      <c r="C116" s="390">
        <v>20790.5</v>
      </c>
      <c r="D116" s="390">
        <v>20790.5</v>
      </c>
      <c r="E116" s="391">
        <f>SUM(D116/C116)*100</f>
        <v>100</v>
      </c>
      <c r="F116" s="390">
        <v>19226</v>
      </c>
      <c r="G116" s="391">
        <f>SUM(D116/F116)</f>
        <v>1.0813741807968376</v>
      </c>
      <c r="H116" s="390">
        <v>11876.7</v>
      </c>
      <c r="I116" s="390">
        <v>11876.7</v>
      </c>
      <c r="J116" s="391">
        <f>SUM(I116/H116)*100</f>
        <v>100</v>
      </c>
      <c r="K116" s="392">
        <v>-6.96</v>
      </c>
      <c r="L116" s="393"/>
      <c r="M116" s="95"/>
      <c r="N116" s="95"/>
      <c r="O116" s="95"/>
      <c r="P116" s="95"/>
      <c r="Q116" s="95"/>
      <c r="R116" s="95"/>
    </row>
    <row r="117" spans="1:18" ht="13.5" thickTop="1">
      <c r="A117" s="158"/>
      <c r="B117" s="366"/>
      <c r="C117" s="366"/>
      <c r="D117" s="366"/>
      <c r="E117" s="367"/>
      <c r="F117" s="366"/>
      <c r="G117" s="367"/>
      <c r="H117" s="366"/>
      <c r="I117" s="366"/>
      <c r="J117" s="367"/>
      <c r="K117" s="366"/>
      <c r="L117" s="393"/>
      <c r="M117" s="95"/>
      <c r="N117" s="95"/>
      <c r="O117" s="95"/>
      <c r="P117" s="95"/>
      <c r="Q117" s="95"/>
      <c r="R117" s="95"/>
    </row>
    <row r="118" spans="1:18" ht="13.5" thickBo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 t="s">
        <v>37</v>
      </c>
      <c r="L118" s="393"/>
      <c r="M118" s="95"/>
      <c r="N118" s="95"/>
      <c r="O118" s="95"/>
      <c r="P118" s="95"/>
      <c r="Q118" s="95"/>
      <c r="R118" s="95"/>
    </row>
    <row r="119" spans="1:18" ht="14.25" thickBot="1" thickTop="1">
      <c r="A119" s="228" t="s">
        <v>65</v>
      </c>
      <c r="B119" s="303" t="s">
        <v>2</v>
      </c>
      <c r="C119" s="303"/>
      <c r="D119" s="303"/>
      <c r="E119" s="303"/>
      <c r="F119" s="303"/>
      <c r="G119" s="304"/>
      <c r="H119" s="302" t="s">
        <v>95</v>
      </c>
      <c r="I119" s="305"/>
      <c r="J119" s="305"/>
      <c r="K119" s="306"/>
      <c r="L119" s="393"/>
      <c r="M119" s="95"/>
      <c r="N119" s="95"/>
      <c r="O119" s="95"/>
      <c r="P119" s="95"/>
      <c r="Q119" s="95"/>
      <c r="R119" s="95"/>
    </row>
    <row r="120" spans="1:18" ht="12.75">
      <c r="A120" s="103"/>
      <c r="B120" s="133" t="s">
        <v>5</v>
      </c>
      <c r="C120" s="134" t="s">
        <v>6</v>
      </c>
      <c r="D120" s="134" t="s">
        <v>68</v>
      </c>
      <c r="E120" s="155" t="s">
        <v>8</v>
      </c>
      <c r="F120" s="134" t="s">
        <v>68</v>
      </c>
      <c r="G120" s="134" t="s">
        <v>10</v>
      </c>
      <c r="H120" s="134" t="s">
        <v>96</v>
      </c>
      <c r="I120" s="134" t="s">
        <v>68</v>
      </c>
      <c r="J120" s="134" t="s">
        <v>8</v>
      </c>
      <c r="K120" s="308" t="s">
        <v>71</v>
      </c>
      <c r="L120" s="393"/>
      <c r="M120" s="95"/>
      <c r="N120" s="95"/>
      <c r="O120" s="95"/>
      <c r="P120" s="95"/>
      <c r="Q120" s="95"/>
      <c r="R120" s="95"/>
    </row>
    <row r="121" spans="1:18" ht="12.75">
      <c r="A121" s="106"/>
      <c r="B121" s="309"/>
      <c r="C121" s="310"/>
      <c r="D121" s="311" t="s">
        <v>97</v>
      </c>
      <c r="E121" s="155" t="s">
        <v>98</v>
      </c>
      <c r="F121" s="311" t="s">
        <v>97</v>
      </c>
      <c r="G121" s="134" t="s">
        <v>14</v>
      </c>
      <c r="H121" s="134" t="s">
        <v>15</v>
      </c>
      <c r="I121" s="312" t="s">
        <v>97</v>
      </c>
      <c r="J121" s="134"/>
      <c r="K121" s="308" t="s">
        <v>99</v>
      </c>
      <c r="L121" s="393"/>
      <c r="M121" s="95"/>
      <c r="N121" s="95"/>
      <c r="O121" s="95"/>
      <c r="P121" s="95"/>
      <c r="Q121" s="95"/>
      <c r="R121" s="95"/>
    </row>
    <row r="122" spans="1:18" ht="13.5" thickBot="1">
      <c r="A122" s="107"/>
      <c r="B122" s="313"/>
      <c r="C122" s="314"/>
      <c r="D122" s="315">
        <v>38717</v>
      </c>
      <c r="E122" s="316"/>
      <c r="F122" s="315">
        <v>38352</v>
      </c>
      <c r="G122" s="313"/>
      <c r="H122" s="314" t="s">
        <v>17</v>
      </c>
      <c r="I122" s="315">
        <v>38717</v>
      </c>
      <c r="J122" s="314"/>
      <c r="K122" s="192" t="s">
        <v>100</v>
      </c>
      <c r="L122" s="393"/>
      <c r="M122" s="95"/>
      <c r="N122" s="95"/>
      <c r="O122" s="95"/>
      <c r="P122" s="95"/>
      <c r="Q122" s="95"/>
      <c r="R122" s="95"/>
    </row>
    <row r="123" spans="1:18" ht="13.5" thickTop="1">
      <c r="A123" s="110" t="s">
        <v>196</v>
      </c>
      <c r="B123" s="317">
        <v>16540</v>
      </c>
      <c r="C123" s="354">
        <v>29762.9</v>
      </c>
      <c r="D123" s="354">
        <v>29762.9</v>
      </c>
      <c r="E123" s="351">
        <f t="shared" si="10"/>
        <v>100</v>
      </c>
      <c r="F123" s="354">
        <v>16966.1</v>
      </c>
      <c r="G123" s="351">
        <f t="shared" si="11"/>
        <v>1.7542570184072948</v>
      </c>
      <c r="H123" s="354">
        <v>10222.7</v>
      </c>
      <c r="I123" s="354">
        <v>10222.7</v>
      </c>
      <c r="J123" s="351">
        <f t="shared" si="12"/>
        <v>100</v>
      </c>
      <c r="K123" s="357">
        <v>-2.86</v>
      </c>
      <c r="L123" s="386"/>
      <c r="M123" s="95"/>
      <c r="N123" s="95"/>
      <c r="O123" s="95"/>
      <c r="P123" s="95"/>
      <c r="Q123" s="95"/>
      <c r="R123" s="95"/>
    </row>
    <row r="124" spans="1:18" ht="12.75">
      <c r="A124" s="110" t="s">
        <v>197</v>
      </c>
      <c r="B124" s="317">
        <v>17369</v>
      </c>
      <c r="C124" s="354">
        <v>20432.2</v>
      </c>
      <c r="D124" s="354">
        <v>20432.2</v>
      </c>
      <c r="E124" s="351">
        <f t="shared" si="10"/>
        <v>100</v>
      </c>
      <c r="F124" s="354">
        <v>18218.1</v>
      </c>
      <c r="G124" s="351">
        <f t="shared" si="11"/>
        <v>1.1215329809365413</v>
      </c>
      <c r="H124" s="354">
        <v>11823.7</v>
      </c>
      <c r="I124" s="354">
        <v>11823.7</v>
      </c>
      <c r="J124" s="351">
        <f t="shared" si="12"/>
        <v>100</v>
      </c>
      <c r="K124" s="357">
        <v>-1.8</v>
      </c>
      <c r="L124" s="386"/>
      <c r="M124" s="95"/>
      <c r="N124" s="95"/>
      <c r="O124" s="95"/>
      <c r="P124" s="95"/>
      <c r="Q124" s="95"/>
      <c r="R124" s="95"/>
    </row>
    <row r="125" spans="1:18" ht="12.75">
      <c r="A125" s="110" t="s">
        <v>198</v>
      </c>
      <c r="B125" s="317">
        <v>15389</v>
      </c>
      <c r="C125" s="354">
        <v>16846.8</v>
      </c>
      <c r="D125" s="354">
        <v>16846.8</v>
      </c>
      <c r="E125" s="351">
        <f t="shared" si="10"/>
        <v>100</v>
      </c>
      <c r="F125" s="354">
        <v>15318.8</v>
      </c>
      <c r="G125" s="351">
        <f t="shared" si="11"/>
        <v>1.099746716452986</v>
      </c>
      <c r="H125" s="354">
        <v>9431.7</v>
      </c>
      <c r="I125" s="354">
        <v>9431.7</v>
      </c>
      <c r="J125" s="351">
        <f t="shared" si="12"/>
        <v>100</v>
      </c>
      <c r="K125" s="357">
        <v>-1.1</v>
      </c>
      <c r="L125" s="386"/>
      <c r="M125" s="95"/>
      <c r="N125" s="95"/>
      <c r="O125" s="95"/>
      <c r="P125" s="95"/>
      <c r="Q125" s="95"/>
      <c r="R125" s="95"/>
    </row>
    <row r="126" spans="1:18" ht="12.75">
      <c r="A126" s="200" t="s">
        <v>199</v>
      </c>
      <c r="B126" s="394">
        <v>26266</v>
      </c>
      <c r="C126" s="395">
        <v>30096.7</v>
      </c>
      <c r="D126" s="395">
        <v>30096.6</v>
      </c>
      <c r="E126" s="351">
        <f t="shared" si="10"/>
        <v>99.99966773765894</v>
      </c>
      <c r="F126" s="395">
        <v>26778</v>
      </c>
      <c r="G126" s="351">
        <f t="shared" si="11"/>
        <v>1.1239300918664574</v>
      </c>
      <c r="H126" s="395">
        <v>14361.6</v>
      </c>
      <c r="I126" s="395">
        <v>14361.6</v>
      </c>
      <c r="J126" s="351">
        <f t="shared" si="12"/>
        <v>100</v>
      </c>
      <c r="K126" s="396">
        <v>-1.703</v>
      </c>
      <c r="M126" s="95"/>
      <c r="N126" s="95"/>
      <c r="O126" s="95"/>
      <c r="P126" s="95"/>
      <c r="Q126" s="95"/>
      <c r="R126" s="95"/>
    </row>
    <row r="127" spans="1:18" ht="12.75">
      <c r="A127" s="110" t="s">
        <v>200</v>
      </c>
      <c r="B127" s="317">
        <v>45051</v>
      </c>
      <c r="C127" s="354">
        <v>51171.6</v>
      </c>
      <c r="D127" s="354">
        <v>51171.6</v>
      </c>
      <c r="E127" s="355">
        <f t="shared" si="10"/>
        <v>100</v>
      </c>
      <c r="F127" s="354">
        <v>45298</v>
      </c>
      <c r="G127" s="351">
        <f t="shared" si="11"/>
        <v>1.1296657689081195</v>
      </c>
      <c r="H127" s="354">
        <v>26420.7</v>
      </c>
      <c r="I127" s="354">
        <v>26420.7</v>
      </c>
      <c r="J127" s="355">
        <f t="shared" si="12"/>
        <v>100</v>
      </c>
      <c r="K127" s="357">
        <v>-3.9</v>
      </c>
      <c r="M127" s="95"/>
      <c r="N127" s="95"/>
      <c r="O127" s="95"/>
      <c r="P127" s="95"/>
      <c r="Q127" s="95"/>
      <c r="R127" s="95"/>
    </row>
    <row r="128" spans="1:18" ht="12.75">
      <c r="A128" s="200" t="s">
        <v>201</v>
      </c>
      <c r="B128" s="394">
        <v>0</v>
      </c>
      <c r="C128" s="395">
        <v>182.2</v>
      </c>
      <c r="D128" s="395">
        <v>182.2</v>
      </c>
      <c r="E128" s="351">
        <f t="shared" si="10"/>
        <v>100</v>
      </c>
      <c r="F128" s="395">
        <v>250</v>
      </c>
      <c r="G128" s="351">
        <f t="shared" si="11"/>
        <v>0.7288</v>
      </c>
      <c r="H128" s="395">
        <v>53.7</v>
      </c>
      <c r="I128" s="395">
        <v>53.7</v>
      </c>
      <c r="J128" s="355">
        <v>0</v>
      </c>
      <c r="K128" s="397" t="s">
        <v>202</v>
      </c>
      <c r="M128" s="95"/>
      <c r="N128" s="95"/>
      <c r="O128" s="95"/>
      <c r="P128" s="95"/>
      <c r="Q128" s="95"/>
      <c r="R128" s="95"/>
    </row>
    <row r="129" spans="1:18" ht="12.75">
      <c r="A129" s="200" t="s">
        <v>203</v>
      </c>
      <c r="B129" s="394">
        <v>12866</v>
      </c>
      <c r="C129" s="395">
        <v>13777</v>
      </c>
      <c r="D129" s="395">
        <v>13777</v>
      </c>
      <c r="E129" s="351">
        <f t="shared" si="10"/>
        <v>100</v>
      </c>
      <c r="F129" s="395">
        <v>13271</v>
      </c>
      <c r="G129" s="351">
        <f t="shared" si="11"/>
        <v>1.0381282495667243</v>
      </c>
      <c r="H129" s="395">
        <v>7161</v>
      </c>
      <c r="I129" s="395">
        <v>7161</v>
      </c>
      <c r="J129" s="351">
        <f>SUM(I129/H129)*100</f>
        <v>100</v>
      </c>
      <c r="K129" s="396">
        <v>-1.8</v>
      </c>
      <c r="M129" s="95"/>
      <c r="N129" s="95"/>
      <c r="O129" s="95"/>
      <c r="P129" s="95"/>
      <c r="Q129" s="95"/>
      <c r="R129" s="95"/>
    </row>
    <row r="130" spans="1:18" ht="12.75">
      <c r="A130" s="200" t="s">
        <v>204</v>
      </c>
      <c r="B130" s="394">
        <v>10060</v>
      </c>
      <c r="C130" s="395">
        <v>10619.1</v>
      </c>
      <c r="D130" s="395">
        <v>10619</v>
      </c>
      <c r="E130" s="351">
        <f t="shared" si="10"/>
        <v>99.99905830060928</v>
      </c>
      <c r="F130" s="395">
        <v>14127</v>
      </c>
      <c r="G130" s="351">
        <f t="shared" si="11"/>
        <v>0.7516811778863169</v>
      </c>
      <c r="H130" s="395">
        <v>5584</v>
      </c>
      <c r="I130" s="395">
        <v>5584</v>
      </c>
      <c r="J130" s="351">
        <f>SUM(I130/H130)*100</f>
        <v>100</v>
      </c>
      <c r="K130" s="396">
        <v>0</v>
      </c>
      <c r="M130" s="95"/>
      <c r="N130" s="95"/>
      <c r="O130" s="95"/>
      <c r="P130" s="95"/>
      <c r="Q130" s="95"/>
      <c r="R130" s="95"/>
    </row>
    <row r="131" spans="1:18" ht="12.75">
      <c r="A131" s="200" t="s">
        <v>205</v>
      </c>
      <c r="B131" s="394">
        <v>4088</v>
      </c>
      <c r="C131" s="395">
        <v>5791</v>
      </c>
      <c r="D131" s="395">
        <v>5791</v>
      </c>
      <c r="E131" s="351">
        <f t="shared" si="10"/>
        <v>100</v>
      </c>
      <c r="F131" s="395">
        <v>7062.5</v>
      </c>
      <c r="G131" s="351">
        <f t="shared" si="11"/>
        <v>0.8199646017699115</v>
      </c>
      <c r="H131" s="395">
        <v>1917</v>
      </c>
      <c r="I131" s="395">
        <v>1917</v>
      </c>
      <c r="J131" s="351">
        <f>SUM(I131/H131)*100</f>
        <v>100</v>
      </c>
      <c r="K131" s="396">
        <v>-0.5</v>
      </c>
      <c r="M131" s="95"/>
      <c r="N131" s="95"/>
      <c r="O131" s="95"/>
      <c r="P131" s="95"/>
      <c r="Q131" s="95"/>
      <c r="R131" s="95"/>
    </row>
    <row r="132" spans="1:18" ht="12.75">
      <c r="A132" s="110" t="s">
        <v>206</v>
      </c>
      <c r="B132" s="317">
        <v>0</v>
      </c>
      <c r="C132" s="354">
        <v>1658.7</v>
      </c>
      <c r="D132" s="354">
        <v>1658.7</v>
      </c>
      <c r="E132" s="355">
        <f t="shared" si="10"/>
        <v>100</v>
      </c>
      <c r="F132" s="354">
        <v>1688</v>
      </c>
      <c r="G132" s="351">
        <f t="shared" si="11"/>
        <v>0.9826421800947868</v>
      </c>
      <c r="H132" s="354">
        <v>8.7</v>
      </c>
      <c r="I132" s="354">
        <v>8.7</v>
      </c>
      <c r="J132" s="351">
        <v>0</v>
      </c>
      <c r="K132" s="357" t="s">
        <v>202</v>
      </c>
      <c r="M132" s="95"/>
      <c r="N132" s="95"/>
      <c r="O132" s="95"/>
      <c r="P132" s="95"/>
      <c r="Q132" s="95"/>
      <c r="R132" s="95"/>
    </row>
    <row r="133" spans="1:18" ht="12.75">
      <c r="A133" s="110" t="s">
        <v>207</v>
      </c>
      <c r="B133" s="317">
        <v>6140</v>
      </c>
      <c r="C133" s="354">
        <v>6466</v>
      </c>
      <c r="D133" s="354">
        <v>6466</v>
      </c>
      <c r="E133" s="355">
        <f t="shared" si="10"/>
        <v>100</v>
      </c>
      <c r="F133" s="354">
        <v>6700</v>
      </c>
      <c r="G133" s="351">
        <f t="shared" si="11"/>
        <v>0.9650746268656717</v>
      </c>
      <c r="H133" s="354">
        <v>3733</v>
      </c>
      <c r="I133" s="354">
        <v>3733</v>
      </c>
      <c r="J133" s="355">
        <f>SUM(I133/H133)*100</f>
        <v>100</v>
      </c>
      <c r="K133" s="357">
        <v>-1</v>
      </c>
      <c r="M133" s="95"/>
      <c r="N133" s="95"/>
      <c r="O133" s="95"/>
      <c r="P133" s="95"/>
      <c r="Q133" s="95"/>
      <c r="R133" s="95"/>
    </row>
    <row r="134" spans="1:18" ht="12.75">
      <c r="A134" s="110" t="s">
        <v>208</v>
      </c>
      <c r="B134" s="317">
        <v>5978</v>
      </c>
      <c r="C134" s="354">
        <v>6277</v>
      </c>
      <c r="D134" s="354">
        <v>6277</v>
      </c>
      <c r="E134" s="355">
        <f t="shared" si="10"/>
        <v>100</v>
      </c>
      <c r="F134" s="354">
        <v>6111</v>
      </c>
      <c r="G134" s="351">
        <f t="shared" si="11"/>
        <v>1.0271641302569137</v>
      </c>
      <c r="H134" s="354">
        <v>3101</v>
      </c>
      <c r="I134" s="354">
        <v>3101</v>
      </c>
      <c r="J134" s="355">
        <f>SUM(I134/H134)*100</f>
        <v>100</v>
      </c>
      <c r="K134" s="357">
        <v>-0.99</v>
      </c>
      <c r="M134" s="95"/>
      <c r="N134" s="95"/>
      <c r="O134" s="95"/>
      <c r="P134" s="95"/>
      <c r="Q134" s="95"/>
      <c r="R134" s="95"/>
    </row>
    <row r="135" spans="1:18" ht="12.75">
      <c r="A135" s="110" t="s">
        <v>209</v>
      </c>
      <c r="B135" s="317">
        <v>7023</v>
      </c>
      <c r="C135" s="354">
        <v>7663</v>
      </c>
      <c r="D135" s="354">
        <v>7663</v>
      </c>
      <c r="E135" s="355">
        <f t="shared" si="10"/>
        <v>100</v>
      </c>
      <c r="F135" s="354">
        <v>7436</v>
      </c>
      <c r="G135" s="351">
        <f t="shared" si="11"/>
        <v>1.0305271651425498</v>
      </c>
      <c r="H135" s="354">
        <v>4535</v>
      </c>
      <c r="I135" s="354">
        <v>4535</v>
      </c>
      <c r="J135" s="355">
        <f>SUM(I135/H135)*100</f>
        <v>100</v>
      </c>
      <c r="K135" s="357">
        <v>-0.209</v>
      </c>
      <c r="M135" s="95"/>
      <c r="N135" s="95"/>
      <c r="O135" s="95"/>
      <c r="P135" s="95"/>
      <c r="Q135" s="95"/>
      <c r="R135" s="95"/>
    </row>
    <row r="136" spans="1:18" ht="12.75">
      <c r="A136" s="110" t="s">
        <v>210</v>
      </c>
      <c r="B136" s="317">
        <v>3846</v>
      </c>
      <c r="C136" s="354">
        <v>5944</v>
      </c>
      <c r="D136" s="354">
        <v>5944</v>
      </c>
      <c r="E136" s="355">
        <f t="shared" si="10"/>
        <v>100</v>
      </c>
      <c r="F136" s="354">
        <v>4192</v>
      </c>
      <c r="G136" s="351">
        <f t="shared" si="11"/>
        <v>1.41793893129771</v>
      </c>
      <c r="H136" s="354">
        <v>2696</v>
      </c>
      <c r="I136" s="354">
        <v>2696</v>
      </c>
      <c r="J136" s="355">
        <f>SUM(I136/H136)*100</f>
        <v>100</v>
      </c>
      <c r="K136" s="357">
        <v>-0.617</v>
      </c>
      <c r="M136" s="95"/>
      <c r="N136" s="95"/>
      <c r="O136" s="95"/>
      <c r="P136" s="95"/>
      <c r="Q136" s="95"/>
      <c r="R136" s="95"/>
    </row>
    <row r="137" spans="1:18" ht="12.75">
      <c r="A137" s="110" t="s">
        <v>211</v>
      </c>
      <c r="B137" s="317">
        <v>8898</v>
      </c>
      <c r="C137" s="354">
        <v>9262</v>
      </c>
      <c r="D137" s="354">
        <v>9262</v>
      </c>
      <c r="E137" s="355">
        <f t="shared" si="10"/>
        <v>100</v>
      </c>
      <c r="F137" s="354">
        <v>9164</v>
      </c>
      <c r="G137" s="351">
        <f t="shared" si="11"/>
        <v>1.0106940200785683</v>
      </c>
      <c r="H137" s="354">
        <v>6099</v>
      </c>
      <c r="I137" s="354">
        <v>6099</v>
      </c>
      <c r="J137" s="355">
        <f>SUM(I137/H137)*100</f>
        <v>100</v>
      </c>
      <c r="K137" s="357">
        <v>-4.334</v>
      </c>
      <c r="M137" s="95"/>
      <c r="N137" s="95"/>
      <c r="O137" s="95"/>
      <c r="P137" s="95"/>
      <c r="Q137" s="95"/>
      <c r="R137" s="95"/>
    </row>
    <row r="138" spans="1:18" ht="12.75">
      <c r="A138" s="196" t="s">
        <v>212</v>
      </c>
      <c r="B138" s="324">
        <v>23506</v>
      </c>
      <c r="C138" s="350">
        <v>23922</v>
      </c>
      <c r="D138" s="350">
        <v>23922</v>
      </c>
      <c r="E138" s="352">
        <f aca="true" t="shared" si="13" ref="E138:E201">+(D138/C138)*100</f>
        <v>100</v>
      </c>
      <c r="F138" s="350">
        <v>23762</v>
      </c>
      <c r="G138" s="352">
        <f aca="true" t="shared" si="14" ref="G138:G190">(D138/F138)</f>
        <v>1.0067334399461325</v>
      </c>
      <c r="H138" s="350">
        <v>13589.7</v>
      </c>
      <c r="I138" s="350">
        <v>13459.1</v>
      </c>
      <c r="J138" s="398">
        <f aca="true" t="shared" si="15" ref="J138:J190">+(I138/H138)*100</f>
        <v>99.03897804955223</v>
      </c>
      <c r="K138" s="399">
        <v>-1</v>
      </c>
      <c r="M138" s="158"/>
      <c r="N138" s="158"/>
      <c r="O138" s="95"/>
      <c r="P138" s="95"/>
      <c r="Q138" s="95"/>
      <c r="R138" s="95"/>
    </row>
    <row r="139" spans="1:18" ht="12.75">
      <c r="A139" s="110" t="s">
        <v>213</v>
      </c>
      <c r="B139" s="317">
        <v>64396</v>
      </c>
      <c r="C139" s="354">
        <v>65817.7</v>
      </c>
      <c r="D139" s="354">
        <v>65817.6</v>
      </c>
      <c r="E139" s="352">
        <f t="shared" si="13"/>
        <v>99.99984806518613</v>
      </c>
      <c r="F139" s="354">
        <v>67074.3</v>
      </c>
      <c r="G139" s="352">
        <f t="shared" si="14"/>
        <v>0.9812640608996293</v>
      </c>
      <c r="H139" s="354">
        <v>42752.2</v>
      </c>
      <c r="I139" s="354">
        <v>42591.4</v>
      </c>
      <c r="J139" s="398">
        <f t="shared" si="15"/>
        <v>99.62387900505706</v>
      </c>
      <c r="K139" s="400">
        <v>0</v>
      </c>
      <c r="M139" s="158"/>
      <c r="N139" s="158"/>
      <c r="O139" s="95"/>
      <c r="P139" s="95"/>
      <c r="Q139" s="95"/>
      <c r="R139" s="95"/>
    </row>
    <row r="140" spans="1:29" ht="12.75">
      <c r="A140" s="110" t="s">
        <v>214</v>
      </c>
      <c r="B140" s="317">
        <v>10156</v>
      </c>
      <c r="C140" s="354">
        <v>11956.4</v>
      </c>
      <c r="D140" s="354">
        <v>11956.4</v>
      </c>
      <c r="E140" s="352">
        <f t="shared" si="13"/>
        <v>100</v>
      </c>
      <c r="F140" s="354">
        <v>10766</v>
      </c>
      <c r="G140" s="352">
        <f t="shared" si="14"/>
        <v>1.1105703139513283</v>
      </c>
      <c r="H140" s="354">
        <v>6818.7</v>
      </c>
      <c r="I140" s="354">
        <v>6818.7</v>
      </c>
      <c r="J140" s="398">
        <f t="shared" si="15"/>
        <v>100</v>
      </c>
      <c r="K140" s="400">
        <v>-3</v>
      </c>
      <c r="M140" s="401"/>
      <c r="N140" s="401"/>
      <c r="O140" s="246"/>
      <c r="P140" s="246"/>
      <c r="Q140" s="246"/>
      <c r="R140" s="246"/>
      <c r="S140" s="402"/>
      <c r="T140" s="402"/>
      <c r="U140" s="402"/>
      <c r="V140" s="402"/>
      <c r="W140" s="402"/>
      <c r="X140" s="402"/>
      <c r="Y140" s="402"/>
      <c r="Z140" s="402"/>
      <c r="AA140" s="402"/>
      <c r="AB140" s="402"/>
      <c r="AC140" s="402"/>
    </row>
    <row r="141" spans="1:29" ht="12.75">
      <c r="A141" s="110" t="s">
        <v>215</v>
      </c>
      <c r="B141" s="317">
        <v>14272</v>
      </c>
      <c r="C141" s="354">
        <v>16789.6</v>
      </c>
      <c r="D141" s="354">
        <v>16789.5</v>
      </c>
      <c r="E141" s="352">
        <f t="shared" si="13"/>
        <v>99.9994043931958</v>
      </c>
      <c r="F141" s="354">
        <v>15165</v>
      </c>
      <c r="G141" s="352">
        <f t="shared" si="14"/>
        <v>1.1071216617210682</v>
      </c>
      <c r="H141" s="354">
        <v>9794.2</v>
      </c>
      <c r="I141" s="354">
        <v>9794.2</v>
      </c>
      <c r="J141" s="398">
        <f t="shared" si="15"/>
        <v>100</v>
      </c>
      <c r="K141" s="400">
        <v>0.2</v>
      </c>
      <c r="M141" s="401"/>
      <c r="N141" s="401"/>
      <c r="O141" s="246"/>
      <c r="P141" s="246"/>
      <c r="Q141" s="246"/>
      <c r="R141" s="246"/>
      <c r="S141" s="402"/>
      <c r="T141" s="402"/>
      <c r="U141" s="402"/>
      <c r="V141" s="402"/>
      <c r="W141" s="402"/>
      <c r="X141" s="402"/>
      <c r="Y141" s="402"/>
      <c r="Z141" s="402"/>
      <c r="AA141" s="402"/>
      <c r="AB141" s="402"/>
      <c r="AC141" s="402"/>
    </row>
    <row r="142" spans="1:29" ht="12.75">
      <c r="A142" s="110" t="s">
        <v>216</v>
      </c>
      <c r="B142" s="317">
        <v>14527</v>
      </c>
      <c r="C142" s="354">
        <v>16240.1</v>
      </c>
      <c r="D142" s="354">
        <v>16240.1</v>
      </c>
      <c r="E142" s="352">
        <f t="shared" si="13"/>
        <v>100</v>
      </c>
      <c r="F142" s="354">
        <v>15239</v>
      </c>
      <c r="G142" s="352">
        <f t="shared" si="14"/>
        <v>1.0656932869610867</v>
      </c>
      <c r="H142" s="354">
        <v>9440.5</v>
      </c>
      <c r="I142" s="354">
        <v>9440.5</v>
      </c>
      <c r="J142" s="398">
        <f t="shared" si="15"/>
        <v>100</v>
      </c>
      <c r="K142" s="400">
        <v>-2.6</v>
      </c>
      <c r="M142" s="401"/>
      <c r="N142" s="401"/>
      <c r="O142" s="246"/>
      <c r="P142" s="246"/>
      <c r="Q142" s="246"/>
      <c r="R142" s="246"/>
      <c r="S142" s="402"/>
      <c r="T142" s="402"/>
      <c r="U142" s="402"/>
      <c r="V142" s="402"/>
      <c r="W142" s="402"/>
      <c r="X142" s="402"/>
      <c r="Y142" s="402"/>
      <c r="Z142" s="402"/>
      <c r="AA142" s="402"/>
      <c r="AB142" s="402"/>
      <c r="AC142" s="402"/>
    </row>
    <row r="143" spans="1:29" ht="12.75">
      <c r="A143" s="110" t="s">
        <v>217</v>
      </c>
      <c r="B143" s="317">
        <v>14018</v>
      </c>
      <c r="C143" s="354">
        <v>15869.6</v>
      </c>
      <c r="D143" s="354">
        <v>15869.5</v>
      </c>
      <c r="E143" s="352">
        <f t="shared" si="13"/>
        <v>99.99936986439482</v>
      </c>
      <c r="F143" s="354">
        <v>14916</v>
      </c>
      <c r="G143" s="352">
        <f t="shared" si="14"/>
        <v>1.063924644676857</v>
      </c>
      <c r="H143" s="354">
        <v>9581.7</v>
      </c>
      <c r="I143" s="354">
        <v>9581.7</v>
      </c>
      <c r="J143" s="398">
        <f t="shared" si="15"/>
        <v>100</v>
      </c>
      <c r="K143" s="400">
        <v>-1.8</v>
      </c>
      <c r="M143" s="401"/>
      <c r="N143" s="401"/>
      <c r="O143" s="246"/>
      <c r="P143" s="246"/>
      <c r="Q143" s="246"/>
      <c r="R143" s="246"/>
      <c r="S143" s="402"/>
      <c r="T143" s="402"/>
      <c r="U143" s="402"/>
      <c r="V143" s="402"/>
      <c r="W143" s="402"/>
      <c r="X143" s="402"/>
      <c r="Y143" s="402"/>
      <c r="Z143" s="402"/>
      <c r="AA143" s="402"/>
      <c r="AB143" s="402"/>
      <c r="AC143" s="402"/>
    </row>
    <row r="144" spans="1:29" ht="12.75">
      <c r="A144" s="110" t="s">
        <v>218</v>
      </c>
      <c r="B144" s="317">
        <v>20700</v>
      </c>
      <c r="C144" s="354">
        <v>23902.3</v>
      </c>
      <c r="D144" s="354">
        <v>23902.2</v>
      </c>
      <c r="E144" s="352">
        <f t="shared" si="13"/>
        <v>99.9995816302197</v>
      </c>
      <c r="F144" s="354">
        <v>19768</v>
      </c>
      <c r="G144" s="352">
        <f t="shared" si="14"/>
        <v>1.2091359773371104</v>
      </c>
      <c r="H144" s="354">
        <v>13215</v>
      </c>
      <c r="I144" s="354">
        <v>13215</v>
      </c>
      <c r="J144" s="398">
        <f t="shared" si="15"/>
        <v>100</v>
      </c>
      <c r="K144" s="400">
        <v>-1.2</v>
      </c>
      <c r="M144" s="246"/>
      <c r="N144" s="246"/>
      <c r="O144" s="246"/>
      <c r="P144" s="246"/>
      <c r="Q144" s="246"/>
      <c r="R144" s="246"/>
      <c r="S144" s="402"/>
      <c r="T144" s="402"/>
      <c r="U144" s="402"/>
      <c r="V144" s="402"/>
      <c r="W144" s="402"/>
      <c r="X144" s="402"/>
      <c r="Y144" s="402"/>
      <c r="Z144" s="402"/>
      <c r="AA144" s="402"/>
      <c r="AB144" s="402"/>
      <c r="AC144" s="402"/>
    </row>
    <row r="145" spans="1:18" ht="12.75">
      <c r="A145" s="110" t="s">
        <v>219</v>
      </c>
      <c r="B145" s="317">
        <v>18622</v>
      </c>
      <c r="C145" s="354">
        <v>21577.9</v>
      </c>
      <c r="D145" s="354">
        <v>21577.8</v>
      </c>
      <c r="E145" s="352">
        <f t="shared" si="13"/>
        <v>99.9995365628722</v>
      </c>
      <c r="F145" s="354">
        <v>19933</v>
      </c>
      <c r="G145" s="352">
        <f t="shared" si="14"/>
        <v>1.082516430040636</v>
      </c>
      <c r="H145" s="354">
        <v>12003</v>
      </c>
      <c r="I145" s="354">
        <v>11908</v>
      </c>
      <c r="J145" s="398">
        <f t="shared" si="15"/>
        <v>99.2085312005332</v>
      </c>
      <c r="K145" s="400">
        <v>-1.8</v>
      </c>
      <c r="M145" s="95"/>
      <c r="N145" s="95"/>
      <c r="O145" s="95"/>
      <c r="P145" s="95"/>
      <c r="Q145" s="95"/>
      <c r="R145" s="95"/>
    </row>
    <row r="146" spans="1:18" ht="12.75">
      <c r="A146" s="110" t="s">
        <v>220</v>
      </c>
      <c r="B146" s="317">
        <v>27485</v>
      </c>
      <c r="C146" s="354">
        <v>34915.1</v>
      </c>
      <c r="D146" s="354">
        <v>34915.1</v>
      </c>
      <c r="E146" s="352">
        <f t="shared" si="13"/>
        <v>100</v>
      </c>
      <c r="F146" s="354">
        <v>31078</v>
      </c>
      <c r="G146" s="352">
        <f t="shared" si="14"/>
        <v>1.1234667610528348</v>
      </c>
      <c r="H146" s="354">
        <v>19367.7</v>
      </c>
      <c r="I146" s="354">
        <v>19367.7</v>
      </c>
      <c r="J146" s="398">
        <f t="shared" si="15"/>
        <v>100</v>
      </c>
      <c r="K146" s="400">
        <v>-0.3</v>
      </c>
      <c r="M146" s="95"/>
      <c r="N146" s="95"/>
      <c r="O146" s="95"/>
      <c r="P146" s="95"/>
      <c r="Q146" s="95"/>
      <c r="R146" s="95"/>
    </row>
    <row r="147" spans="1:18" ht="12.75">
      <c r="A147" s="110" t="s">
        <v>221</v>
      </c>
      <c r="B147" s="317">
        <v>22701</v>
      </c>
      <c r="C147" s="354">
        <v>25406.4</v>
      </c>
      <c r="D147" s="354">
        <v>25406.3</v>
      </c>
      <c r="E147" s="352">
        <f t="shared" si="13"/>
        <v>99.9996063983878</v>
      </c>
      <c r="F147" s="354">
        <v>23682</v>
      </c>
      <c r="G147" s="352">
        <f t="shared" si="14"/>
        <v>1.072810573431298</v>
      </c>
      <c r="H147" s="354">
        <v>15710.4</v>
      </c>
      <c r="I147" s="354">
        <v>15710.4</v>
      </c>
      <c r="J147" s="398">
        <f t="shared" si="15"/>
        <v>100</v>
      </c>
      <c r="K147" s="400">
        <v>-2.2</v>
      </c>
      <c r="M147" s="95"/>
      <c r="N147" s="95"/>
      <c r="O147" s="95"/>
      <c r="P147" s="95"/>
      <c r="Q147" s="95"/>
      <c r="R147" s="95"/>
    </row>
    <row r="148" spans="1:18" ht="12.75">
      <c r="A148" s="110" t="s">
        <v>222</v>
      </c>
      <c r="B148" s="317">
        <v>18246</v>
      </c>
      <c r="C148" s="354">
        <v>20466.2</v>
      </c>
      <c r="D148" s="354">
        <v>20466.1</v>
      </c>
      <c r="E148" s="352">
        <f t="shared" si="13"/>
        <v>99.9995113895105</v>
      </c>
      <c r="F148" s="354">
        <v>18995</v>
      </c>
      <c r="G148" s="352">
        <f t="shared" si="14"/>
        <v>1.0774466964990785</v>
      </c>
      <c r="H148" s="354">
        <v>11745.7</v>
      </c>
      <c r="I148" s="354">
        <v>11745.7</v>
      </c>
      <c r="J148" s="398">
        <f t="shared" si="15"/>
        <v>100</v>
      </c>
      <c r="K148" s="400">
        <v>-2.7</v>
      </c>
      <c r="M148" s="95"/>
      <c r="N148" s="95"/>
      <c r="O148" s="95"/>
      <c r="P148" s="95"/>
      <c r="Q148" s="95"/>
      <c r="R148" s="95"/>
    </row>
    <row r="149" spans="1:18" ht="12.75">
      <c r="A149" s="110" t="s">
        <v>223</v>
      </c>
      <c r="B149" s="317">
        <v>12587</v>
      </c>
      <c r="C149" s="354">
        <v>15214.6</v>
      </c>
      <c r="D149" s="354">
        <v>15214.5</v>
      </c>
      <c r="E149" s="352">
        <f t="shared" si="13"/>
        <v>99.99934273658197</v>
      </c>
      <c r="F149" s="354">
        <v>13605</v>
      </c>
      <c r="G149" s="352">
        <f t="shared" si="14"/>
        <v>1.1183020948180815</v>
      </c>
      <c r="H149" s="354">
        <v>8493.7</v>
      </c>
      <c r="I149" s="354">
        <v>8493.7</v>
      </c>
      <c r="J149" s="398">
        <f t="shared" si="15"/>
        <v>100</v>
      </c>
      <c r="K149" s="400">
        <v>-2.1</v>
      </c>
      <c r="M149" s="95"/>
      <c r="N149" s="95"/>
      <c r="O149" s="95"/>
      <c r="P149" s="95"/>
      <c r="Q149" s="95"/>
      <c r="R149" s="95"/>
    </row>
    <row r="150" spans="1:18" ht="12.75">
      <c r="A150" s="110" t="s">
        <v>224</v>
      </c>
      <c r="B150" s="317">
        <v>16387</v>
      </c>
      <c r="C150" s="354">
        <v>24782.5</v>
      </c>
      <c r="D150" s="354">
        <v>24782.5</v>
      </c>
      <c r="E150" s="352">
        <f t="shared" si="13"/>
        <v>100</v>
      </c>
      <c r="F150" s="354">
        <v>20376</v>
      </c>
      <c r="G150" s="352">
        <f t="shared" si="14"/>
        <v>1.2162593246957205</v>
      </c>
      <c r="H150" s="354">
        <v>11714.7</v>
      </c>
      <c r="I150" s="354">
        <v>11714.7</v>
      </c>
      <c r="J150" s="398">
        <f t="shared" si="15"/>
        <v>100</v>
      </c>
      <c r="K150" s="400">
        <v>-1.4</v>
      </c>
      <c r="M150" s="95"/>
      <c r="N150" s="95"/>
      <c r="O150" s="95"/>
      <c r="P150" s="95"/>
      <c r="Q150" s="95"/>
      <c r="R150" s="95"/>
    </row>
    <row r="151" spans="1:18" ht="12.75">
      <c r="A151" s="110" t="s">
        <v>225</v>
      </c>
      <c r="B151" s="317">
        <v>22465</v>
      </c>
      <c r="C151" s="354">
        <v>26725.8</v>
      </c>
      <c r="D151" s="354">
        <v>26725.8</v>
      </c>
      <c r="E151" s="352">
        <f t="shared" si="13"/>
        <v>100</v>
      </c>
      <c r="F151" s="354">
        <v>25044</v>
      </c>
      <c r="G151" s="352">
        <f t="shared" si="14"/>
        <v>1.0671538092956396</v>
      </c>
      <c r="H151" s="354">
        <v>14665</v>
      </c>
      <c r="I151" s="354">
        <v>14665</v>
      </c>
      <c r="J151" s="398">
        <f t="shared" si="15"/>
        <v>100</v>
      </c>
      <c r="K151" s="400">
        <v>0</v>
      </c>
      <c r="M151" s="95"/>
      <c r="N151" s="95"/>
      <c r="O151" s="95"/>
      <c r="P151" s="95"/>
      <c r="Q151" s="95"/>
      <c r="R151" s="95"/>
    </row>
    <row r="152" spans="1:18" ht="12.75">
      <c r="A152" s="110" t="s">
        <v>226</v>
      </c>
      <c r="B152" s="317">
        <v>15005</v>
      </c>
      <c r="C152" s="354">
        <v>18491</v>
      </c>
      <c r="D152" s="354">
        <v>18490.9</v>
      </c>
      <c r="E152" s="352">
        <f t="shared" si="13"/>
        <v>99.9994591963658</v>
      </c>
      <c r="F152" s="354">
        <v>16394.6</v>
      </c>
      <c r="G152" s="352">
        <f t="shared" si="14"/>
        <v>1.1278652727117466</v>
      </c>
      <c r="H152" s="354">
        <v>10923.2</v>
      </c>
      <c r="I152" s="354">
        <v>10923.2</v>
      </c>
      <c r="J152" s="398">
        <f t="shared" si="15"/>
        <v>100</v>
      </c>
      <c r="K152" s="400">
        <v>-2.2</v>
      </c>
      <c r="M152" s="95"/>
      <c r="N152" s="95"/>
      <c r="O152" s="95"/>
      <c r="P152" s="95"/>
      <c r="Q152" s="95"/>
      <c r="R152" s="95"/>
    </row>
    <row r="153" spans="1:18" ht="12.75">
      <c r="A153" s="110" t="s">
        <v>227</v>
      </c>
      <c r="B153" s="317">
        <v>18242</v>
      </c>
      <c r="C153" s="354">
        <v>22331.5</v>
      </c>
      <c r="D153" s="354">
        <v>22331.5</v>
      </c>
      <c r="E153" s="398">
        <f t="shared" si="13"/>
        <v>100</v>
      </c>
      <c r="F153" s="354">
        <v>19551</v>
      </c>
      <c r="G153" s="398">
        <f t="shared" si="14"/>
        <v>1.1422177893713876</v>
      </c>
      <c r="H153" s="354">
        <v>12814</v>
      </c>
      <c r="I153" s="354">
        <v>12814</v>
      </c>
      <c r="J153" s="398">
        <f t="shared" si="15"/>
        <v>100</v>
      </c>
      <c r="K153" s="400">
        <v>-0.6</v>
      </c>
      <c r="M153" s="95"/>
      <c r="N153" s="95"/>
      <c r="O153" s="95"/>
      <c r="P153" s="95"/>
      <c r="Q153" s="95"/>
      <c r="R153" s="95"/>
    </row>
    <row r="154" spans="1:18" ht="13.5" thickBot="1">
      <c r="A154" s="388" t="s">
        <v>228</v>
      </c>
      <c r="B154" s="389">
        <v>18997</v>
      </c>
      <c r="C154" s="390">
        <v>21545</v>
      </c>
      <c r="D154" s="390">
        <v>21544.9</v>
      </c>
      <c r="E154" s="403">
        <f>+(D154/C154)*100</f>
        <v>99.99953585518682</v>
      </c>
      <c r="F154" s="390">
        <v>20699</v>
      </c>
      <c r="G154" s="403">
        <f>(D154/F154)</f>
        <v>1.0408667085366443</v>
      </c>
      <c r="H154" s="390">
        <v>12276.7</v>
      </c>
      <c r="I154" s="390">
        <v>12276.7</v>
      </c>
      <c r="J154" s="403">
        <f>+(I154/H154)*100</f>
        <v>100</v>
      </c>
      <c r="K154" s="404">
        <v>-6.9</v>
      </c>
      <c r="L154" s="405"/>
      <c r="M154" s="95"/>
      <c r="N154" s="95"/>
      <c r="O154" s="95"/>
      <c r="P154" s="95"/>
      <c r="Q154" s="95"/>
      <c r="R154" s="95"/>
    </row>
    <row r="155" spans="1:18" ht="13.5" thickTop="1">
      <c r="A155" s="158" t="s">
        <v>229</v>
      </c>
      <c r="B155" s="366"/>
      <c r="C155" s="366"/>
      <c r="D155" s="366"/>
      <c r="E155" s="406"/>
      <c r="F155" s="366"/>
      <c r="G155" s="406"/>
      <c r="H155" s="366"/>
      <c r="I155" s="366"/>
      <c r="J155" s="406"/>
      <c r="K155" s="407"/>
      <c r="L155" s="405"/>
      <c r="M155" s="95"/>
      <c r="N155" s="95"/>
      <c r="O155" s="95"/>
      <c r="P155" s="95"/>
      <c r="Q155" s="95"/>
      <c r="R155" s="95"/>
    </row>
    <row r="156" spans="1:18" ht="12.75">
      <c r="A156" s="158"/>
      <c r="B156" s="366"/>
      <c r="C156" s="366"/>
      <c r="D156" s="366"/>
      <c r="E156" s="406"/>
      <c r="F156" s="366"/>
      <c r="G156" s="406"/>
      <c r="H156" s="366"/>
      <c r="I156" s="366"/>
      <c r="J156" s="406"/>
      <c r="K156" s="407"/>
      <c r="L156" s="405"/>
      <c r="M156" s="95"/>
      <c r="N156" s="95"/>
      <c r="O156" s="95"/>
      <c r="P156" s="95"/>
      <c r="Q156" s="95"/>
      <c r="R156" s="95"/>
    </row>
    <row r="157" spans="1:18" ht="13.5" thickBo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 t="s">
        <v>37</v>
      </c>
      <c r="L157" s="405"/>
      <c r="M157" s="95"/>
      <c r="N157" s="95"/>
      <c r="O157" s="95"/>
      <c r="P157" s="95"/>
      <c r="Q157" s="95"/>
      <c r="R157" s="95"/>
    </row>
    <row r="158" spans="1:18" ht="14.25" thickBot="1" thickTop="1">
      <c r="A158" s="228" t="s">
        <v>65</v>
      </c>
      <c r="B158" s="303" t="s">
        <v>2</v>
      </c>
      <c r="C158" s="303"/>
      <c r="D158" s="303"/>
      <c r="E158" s="303"/>
      <c r="F158" s="303"/>
      <c r="G158" s="304"/>
      <c r="H158" s="302" t="s">
        <v>95</v>
      </c>
      <c r="I158" s="305"/>
      <c r="J158" s="305"/>
      <c r="K158" s="306"/>
      <c r="L158" s="405"/>
      <c r="M158" s="95"/>
      <c r="N158" s="95"/>
      <c r="O158" s="95"/>
      <c r="P158" s="95"/>
      <c r="Q158" s="95"/>
      <c r="R158" s="95"/>
    </row>
    <row r="159" spans="1:18" ht="12.75">
      <c r="A159" s="103"/>
      <c r="B159" s="133" t="s">
        <v>5</v>
      </c>
      <c r="C159" s="134" t="s">
        <v>6</v>
      </c>
      <c r="D159" s="134" t="s">
        <v>68</v>
      </c>
      <c r="E159" s="155" t="s">
        <v>8</v>
      </c>
      <c r="F159" s="134" t="s">
        <v>68</v>
      </c>
      <c r="G159" s="134" t="s">
        <v>10</v>
      </c>
      <c r="H159" s="134" t="s">
        <v>96</v>
      </c>
      <c r="I159" s="134" t="s">
        <v>68</v>
      </c>
      <c r="J159" s="134" t="s">
        <v>8</v>
      </c>
      <c r="K159" s="308" t="s">
        <v>71</v>
      </c>
      <c r="L159" s="405"/>
      <c r="M159" s="95"/>
      <c r="N159" s="95"/>
      <c r="O159" s="95"/>
      <c r="P159" s="95"/>
      <c r="Q159" s="95"/>
      <c r="R159" s="95"/>
    </row>
    <row r="160" spans="1:18" ht="12.75">
      <c r="A160" s="106"/>
      <c r="B160" s="309"/>
      <c r="C160" s="310"/>
      <c r="D160" s="311" t="s">
        <v>97</v>
      </c>
      <c r="E160" s="155" t="s">
        <v>98</v>
      </c>
      <c r="F160" s="311" t="s">
        <v>97</v>
      </c>
      <c r="G160" s="134" t="s">
        <v>14</v>
      </c>
      <c r="H160" s="134" t="s">
        <v>15</v>
      </c>
      <c r="I160" s="312" t="s">
        <v>97</v>
      </c>
      <c r="J160" s="134"/>
      <c r="K160" s="308" t="s">
        <v>99</v>
      </c>
      <c r="L160" s="405"/>
      <c r="M160" s="95"/>
      <c r="N160" s="95"/>
      <c r="O160" s="95"/>
      <c r="P160" s="95"/>
      <c r="Q160" s="95"/>
      <c r="R160" s="95"/>
    </row>
    <row r="161" spans="1:18" ht="13.5" thickBot="1">
      <c r="A161" s="107"/>
      <c r="B161" s="313"/>
      <c r="C161" s="314"/>
      <c r="D161" s="315">
        <v>38717</v>
      </c>
      <c r="E161" s="316"/>
      <c r="F161" s="315">
        <v>38352</v>
      </c>
      <c r="G161" s="313"/>
      <c r="H161" s="314" t="s">
        <v>17</v>
      </c>
      <c r="I161" s="315">
        <v>38717</v>
      </c>
      <c r="J161" s="314"/>
      <c r="K161" s="192" t="s">
        <v>100</v>
      </c>
      <c r="L161" s="405"/>
      <c r="M161" s="95"/>
      <c r="N161" s="95"/>
      <c r="O161" s="95"/>
      <c r="P161" s="95"/>
      <c r="Q161" s="95"/>
      <c r="R161" s="95"/>
    </row>
    <row r="162" spans="1:18" ht="13.5" thickTop="1">
      <c r="A162" s="110" t="s">
        <v>230</v>
      </c>
      <c r="B162" s="317">
        <v>9774</v>
      </c>
      <c r="C162" s="354">
        <v>11910.4</v>
      </c>
      <c r="D162" s="354">
        <v>11910.4</v>
      </c>
      <c r="E162" s="352">
        <f t="shared" si="13"/>
        <v>100</v>
      </c>
      <c r="F162" s="354">
        <v>10605</v>
      </c>
      <c r="G162" s="352">
        <f t="shared" si="14"/>
        <v>1.1230928807166431</v>
      </c>
      <c r="H162" s="354">
        <v>6938.7</v>
      </c>
      <c r="I162" s="354">
        <v>6938.7</v>
      </c>
      <c r="J162" s="398">
        <f t="shared" si="15"/>
        <v>100</v>
      </c>
      <c r="K162" s="400">
        <v>0.5</v>
      </c>
      <c r="M162" s="95"/>
      <c r="N162" s="95"/>
      <c r="O162" s="95"/>
      <c r="P162" s="95"/>
      <c r="Q162" s="95"/>
      <c r="R162" s="95"/>
    </row>
    <row r="163" spans="1:18" ht="12.75">
      <c r="A163" s="110" t="s">
        <v>231</v>
      </c>
      <c r="B163" s="317">
        <v>29249</v>
      </c>
      <c r="C163" s="354">
        <v>32375.9</v>
      </c>
      <c r="D163" s="354">
        <v>32375.9</v>
      </c>
      <c r="E163" s="352">
        <f t="shared" si="13"/>
        <v>100</v>
      </c>
      <c r="F163" s="354">
        <v>31511</v>
      </c>
      <c r="G163" s="352">
        <f t="shared" si="14"/>
        <v>1.0274475579956206</v>
      </c>
      <c r="H163" s="354">
        <v>16795.5</v>
      </c>
      <c r="I163" s="354">
        <v>16795.5</v>
      </c>
      <c r="J163" s="398">
        <f t="shared" si="15"/>
        <v>100</v>
      </c>
      <c r="K163" s="400">
        <v>-2.38</v>
      </c>
      <c r="M163" s="95"/>
      <c r="N163" s="95"/>
      <c r="O163" s="95"/>
      <c r="P163" s="95"/>
      <c r="Q163" s="95"/>
      <c r="R163" s="95"/>
    </row>
    <row r="164" spans="1:18" ht="12.75">
      <c r="A164" s="110" t="s">
        <v>232</v>
      </c>
      <c r="B164" s="317">
        <v>23199</v>
      </c>
      <c r="C164" s="354">
        <v>27779.2</v>
      </c>
      <c r="D164" s="354">
        <v>27779.1</v>
      </c>
      <c r="E164" s="352">
        <f t="shared" si="13"/>
        <v>99.99964001843105</v>
      </c>
      <c r="F164" s="354">
        <v>25649.8</v>
      </c>
      <c r="G164" s="352">
        <f t="shared" si="14"/>
        <v>1.0830142925091033</v>
      </c>
      <c r="H164" s="354">
        <v>16321.7</v>
      </c>
      <c r="I164" s="354">
        <v>16321.7</v>
      </c>
      <c r="J164" s="398">
        <f t="shared" si="15"/>
        <v>100</v>
      </c>
      <c r="K164" s="400">
        <v>-0.1</v>
      </c>
      <c r="M164" s="95"/>
      <c r="N164" s="95"/>
      <c r="O164" s="95"/>
      <c r="P164" s="95"/>
      <c r="Q164" s="95"/>
      <c r="R164" s="95"/>
    </row>
    <row r="165" spans="1:18" ht="12.75">
      <c r="A165" s="110" t="s">
        <v>233</v>
      </c>
      <c r="B165" s="317">
        <v>24092</v>
      </c>
      <c r="C165" s="354">
        <v>26882.7</v>
      </c>
      <c r="D165" s="354">
        <v>26882.7</v>
      </c>
      <c r="E165" s="352">
        <f t="shared" si="13"/>
        <v>100</v>
      </c>
      <c r="F165" s="354">
        <v>25235</v>
      </c>
      <c r="G165" s="352">
        <f t="shared" si="14"/>
        <v>1.0652942341985339</v>
      </c>
      <c r="H165" s="354">
        <v>15335.7</v>
      </c>
      <c r="I165" s="354">
        <v>15335.7</v>
      </c>
      <c r="J165" s="398">
        <f t="shared" si="15"/>
        <v>100</v>
      </c>
      <c r="K165" s="400">
        <v>-2.1</v>
      </c>
      <c r="M165" s="95"/>
      <c r="N165" s="95"/>
      <c r="O165" s="95"/>
      <c r="P165" s="95"/>
      <c r="Q165" s="95"/>
      <c r="R165" s="95"/>
    </row>
    <row r="166" spans="1:18" ht="12.75">
      <c r="A166" s="110" t="s">
        <v>234</v>
      </c>
      <c r="B166" s="317">
        <v>22925</v>
      </c>
      <c r="C166" s="354">
        <v>27019</v>
      </c>
      <c r="D166" s="354">
        <v>27018.9</v>
      </c>
      <c r="E166" s="352">
        <f t="shared" si="13"/>
        <v>99.99962989007736</v>
      </c>
      <c r="F166" s="354">
        <v>23787</v>
      </c>
      <c r="G166" s="352">
        <f t="shared" si="14"/>
        <v>1.1358683314415439</v>
      </c>
      <c r="H166" s="354">
        <v>13810.7</v>
      </c>
      <c r="I166" s="354">
        <v>13810.7</v>
      </c>
      <c r="J166" s="398">
        <f t="shared" si="15"/>
        <v>100</v>
      </c>
      <c r="K166" s="400">
        <v>-1.4</v>
      </c>
      <c r="M166" s="95"/>
      <c r="N166" s="95"/>
      <c r="O166" s="95"/>
      <c r="P166" s="95"/>
      <c r="Q166" s="95"/>
      <c r="R166" s="95"/>
    </row>
    <row r="167" spans="1:18" ht="12.75">
      <c r="A167" s="110" t="s">
        <v>235</v>
      </c>
      <c r="B167" s="317">
        <v>29624</v>
      </c>
      <c r="C167" s="354">
        <v>34082.4</v>
      </c>
      <c r="D167" s="354">
        <v>34082.4</v>
      </c>
      <c r="E167" s="352">
        <f t="shared" si="13"/>
        <v>100</v>
      </c>
      <c r="F167" s="354">
        <v>31994.1</v>
      </c>
      <c r="G167" s="352">
        <f t="shared" si="14"/>
        <v>1.065271409416111</v>
      </c>
      <c r="H167" s="354">
        <v>19473.1</v>
      </c>
      <c r="I167" s="354">
        <v>19473.1</v>
      </c>
      <c r="J167" s="398">
        <f t="shared" si="15"/>
        <v>100</v>
      </c>
      <c r="K167" s="400">
        <v>-2.2</v>
      </c>
      <c r="M167" s="95"/>
      <c r="N167" s="95"/>
      <c r="O167" s="95"/>
      <c r="P167" s="95"/>
      <c r="Q167" s="95"/>
      <c r="R167" s="95"/>
    </row>
    <row r="168" spans="1:18" ht="12.75">
      <c r="A168" s="110" t="s">
        <v>236</v>
      </c>
      <c r="B168" s="317">
        <v>13776</v>
      </c>
      <c r="C168" s="354">
        <v>15530.3</v>
      </c>
      <c r="D168" s="354">
        <v>15530.3</v>
      </c>
      <c r="E168" s="352">
        <f t="shared" si="13"/>
        <v>100</v>
      </c>
      <c r="F168" s="354">
        <v>20003</v>
      </c>
      <c r="G168" s="352">
        <f t="shared" si="14"/>
        <v>0.7763985402189671</v>
      </c>
      <c r="H168" s="354">
        <v>9327.3</v>
      </c>
      <c r="I168" s="354">
        <v>9327.3</v>
      </c>
      <c r="J168" s="398">
        <f t="shared" si="15"/>
        <v>100</v>
      </c>
      <c r="K168" s="400">
        <v>-1.3</v>
      </c>
      <c r="M168" s="95"/>
      <c r="N168" s="95"/>
      <c r="O168" s="95"/>
      <c r="P168" s="95"/>
      <c r="Q168" s="95"/>
      <c r="R168" s="95"/>
    </row>
    <row r="169" spans="1:18" ht="12.75">
      <c r="A169" s="110" t="s">
        <v>237</v>
      </c>
      <c r="B169" s="317">
        <v>19346</v>
      </c>
      <c r="C169" s="354">
        <v>22065.2</v>
      </c>
      <c r="D169" s="354">
        <v>22065.2</v>
      </c>
      <c r="E169" s="352">
        <f t="shared" si="13"/>
        <v>100</v>
      </c>
      <c r="F169" s="354">
        <v>19970</v>
      </c>
      <c r="G169" s="352">
        <f t="shared" si="14"/>
        <v>1.1049173760640962</v>
      </c>
      <c r="H169" s="354">
        <v>13127</v>
      </c>
      <c r="I169" s="354">
        <v>13127</v>
      </c>
      <c r="J169" s="398">
        <f t="shared" si="15"/>
        <v>100</v>
      </c>
      <c r="K169" s="400">
        <v>-1.9</v>
      </c>
      <c r="M169" s="95"/>
      <c r="N169" s="95"/>
      <c r="O169" s="95"/>
      <c r="P169" s="95"/>
      <c r="Q169" s="95"/>
      <c r="R169" s="95"/>
    </row>
    <row r="170" spans="1:18" ht="12.75">
      <c r="A170" s="110" t="s">
        <v>238</v>
      </c>
      <c r="B170" s="317">
        <v>20848</v>
      </c>
      <c r="C170" s="354">
        <v>27982.4</v>
      </c>
      <c r="D170" s="354">
        <v>27982.3</v>
      </c>
      <c r="E170" s="352">
        <f t="shared" si="13"/>
        <v>99.99964263251185</v>
      </c>
      <c r="F170" s="354">
        <v>24550</v>
      </c>
      <c r="G170" s="352">
        <f t="shared" si="14"/>
        <v>1.1398085539714868</v>
      </c>
      <c r="H170" s="354">
        <v>14818.7</v>
      </c>
      <c r="I170" s="354">
        <v>14818.7</v>
      </c>
      <c r="J170" s="398">
        <f t="shared" si="15"/>
        <v>100</v>
      </c>
      <c r="K170" s="400">
        <v>-2.7</v>
      </c>
      <c r="M170" s="95"/>
      <c r="N170" s="95"/>
      <c r="O170" s="95"/>
      <c r="P170" s="95"/>
      <c r="Q170" s="95"/>
      <c r="R170" s="95"/>
    </row>
    <row r="171" spans="1:18" ht="12.75">
      <c r="A171" s="110" t="s">
        <v>239</v>
      </c>
      <c r="B171" s="317">
        <v>19556</v>
      </c>
      <c r="C171" s="354">
        <v>39129.5</v>
      </c>
      <c r="D171" s="354">
        <v>39129.5</v>
      </c>
      <c r="E171" s="352">
        <f t="shared" si="13"/>
        <v>100</v>
      </c>
      <c r="F171" s="354">
        <v>21957</v>
      </c>
      <c r="G171" s="352">
        <f t="shared" si="14"/>
        <v>1.7820968256136995</v>
      </c>
      <c r="H171" s="354">
        <v>14355.7</v>
      </c>
      <c r="I171" s="354">
        <v>14355.7</v>
      </c>
      <c r="J171" s="398">
        <f t="shared" si="15"/>
        <v>100</v>
      </c>
      <c r="K171" s="400">
        <v>-2</v>
      </c>
      <c r="M171" s="95"/>
      <c r="N171" s="95"/>
      <c r="O171" s="95"/>
      <c r="P171" s="95"/>
      <c r="Q171" s="95"/>
      <c r="R171" s="95"/>
    </row>
    <row r="172" spans="1:18" ht="12.75">
      <c r="A172" s="110" t="s">
        <v>240</v>
      </c>
      <c r="B172" s="317">
        <v>15269</v>
      </c>
      <c r="C172" s="354">
        <v>20080.5</v>
      </c>
      <c r="D172" s="354">
        <v>20080.5</v>
      </c>
      <c r="E172" s="352">
        <f t="shared" si="13"/>
        <v>100</v>
      </c>
      <c r="F172" s="354">
        <v>18121</v>
      </c>
      <c r="G172" s="352">
        <f t="shared" si="14"/>
        <v>1.108134208928867</v>
      </c>
      <c r="H172" s="354">
        <v>10412.7</v>
      </c>
      <c r="I172" s="354">
        <v>10412.7</v>
      </c>
      <c r="J172" s="398">
        <f t="shared" si="15"/>
        <v>100</v>
      </c>
      <c r="K172" s="400">
        <v>-2.6</v>
      </c>
      <c r="M172" s="95"/>
      <c r="N172" s="95"/>
      <c r="O172" s="95"/>
      <c r="P172" s="95"/>
      <c r="Q172" s="95"/>
      <c r="R172" s="95"/>
    </row>
    <row r="173" spans="1:18" ht="12.75">
      <c r="A173" s="110" t="s">
        <v>241</v>
      </c>
      <c r="B173" s="317">
        <v>22397</v>
      </c>
      <c r="C173" s="354">
        <v>27335.1</v>
      </c>
      <c r="D173" s="354">
        <v>27335.1</v>
      </c>
      <c r="E173" s="352">
        <f t="shared" si="13"/>
        <v>100</v>
      </c>
      <c r="F173" s="354">
        <v>24859</v>
      </c>
      <c r="G173" s="352">
        <f t="shared" si="14"/>
        <v>1.0996057765799105</v>
      </c>
      <c r="H173" s="354">
        <v>15848.7</v>
      </c>
      <c r="I173" s="354">
        <v>15848.7</v>
      </c>
      <c r="J173" s="398">
        <f t="shared" si="15"/>
        <v>100</v>
      </c>
      <c r="K173" s="400">
        <v>-1</v>
      </c>
      <c r="M173" s="95"/>
      <c r="N173" s="95"/>
      <c r="O173" s="95"/>
      <c r="P173" s="95"/>
      <c r="Q173" s="95"/>
      <c r="R173" s="95"/>
    </row>
    <row r="174" spans="1:18" ht="12.75">
      <c r="A174" s="110" t="s">
        <v>242</v>
      </c>
      <c r="B174" s="317">
        <v>10511</v>
      </c>
      <c r="C174" s="354">
        <v>12171</v>
      </c>
      <c r="D174" s="354">
        <v>12171</v>
      </c>
      <c r="E174" s="352">
        <f t="shared" si="13"/>
        <v>100</v>
      </c>
      <c r="F174" s="354">
        <v>11654</v>
      </c>
      <c r="G174" s="352">
        <f t="shared" si="14"/>
        <v>1.0443624506607174</v>
      </c>
      <c r="H174" s="354">
        <v>6871</v>
      </c>
      <c r="I174" s="354">
        <v>6871</v>
      </c>
      <c r="J174" s="398">
        <f t="shared" si="15"/>
        <v>100</v>
      </c>
      <c r="K174" s="400">
        <v>-3.7</v>
      </c>
      <c r="M174" s="95"/>
      <c r="N174" s="95"/>
      <c r="O174" s="95"/>
      <c r="P174" s="95"/>
      <c r="Q174" s="95"/>
      <c r="R174" s="95"/>
    </row>
    <row r="175" spans="1:18" ht="12.75">
      <c r="A175" s="196" t="s">
        <v>243</v>
      </c>
      <c r="B175" s="324">
        <v>21393</v>
      </c>
      <c r="C175" s="350">
        <v>31778.1</v>
      </c>
      <c r="D175" s="350">
        <v>31778</v>
      </c>
      <c r="E175" s="352">
        <f t="shared" si="13"/>
        <v>99.99968531787616</v>
      </c>
      <c r="F175" s="350">
        <v>17861.7</v>
      </c>
      <c r="G175" s="352">
        <f t="shared" si="14"/>
        <v>1.7791139701148266</v>
      </c>
      <c r="H175" s="350">
        <v>9834.7</v>
      </c>
      <c r="I175" s="350">
        <v>9834.7</v>
      </c>
      <c r="J175" s="398">
        <f t="shared" si="15"/>
        <v>100</v>
      </c>
      <c r="K175" s="399">
        <v>-1.9</v>
      </c>
      <c r="M175" s="95"/>
      <c r="N175" s="95"/>
      <c r="O175" s="95"/>
      <c r="P175" s="95"/>
      <c r="Q175" s="95"/>
      <c r="R175" s="95"/>
    </row>
    <row r="176" spans="1:18" ht="12.75">
      <c r="A176" s="110" t="s">
        <v>244</v>
      </c>
      <c r="B176" s="317">
        <v>23729</v>
      </c>
      <c r="C176" s="354">
        <v>26595.6</v>
      </c>
      <c r="D176" s="354">
        <v>26595.6</v>
      </c>
      <c r="E176" s="352">
        <f t="shared" si="13"/>
        <v>100</v>
      </c>
      <c r="F176" s="354">
        <v>28995.9</v>
      </c>
      <c r="G176" s="352">
        <f t="shared" si="14"/>
        <v>0.9172193310088667</v>
      </c>
      <c r="H176" s="354">
        <v>15691.8</v>
      </c>
      <c r="I176" s="354">
        <v>15691.8</v>
      </c>
      <c r="J176" s="398">
        <f t="shared" si="15"/>
        <v>100</v>
      </c>
      <c r="K176" s="400">
        <v>-0.9</v>
      </c>
      <c r="M176" s="95"/>
      <c r="N176" s="95"/>
      <c r="O176" s="95"/>
      <c r="P176" s="95"/>
      <c r="Q176" s="95"/>
      <c r="R176" s="95"/>
    </row>
    <row r="177" spans="1:18" ht="12.75">
      <c r="A177" s="110" t="s">
        <v>245</v>
      </c>
      <c r="B177" s="317">
        <v>18476</v>
      </c>
      <c r="C177" s="354">
        <v>26335.1</v>
      </c>
      <c r="D177" s="354">
        <v>26335.1</v>
      </c>
      <c r="E177" s="352">
        <f t="shared" si="13"/>
        <v>100</v>
      </c>
      <c r="F177" s="354">
        <v>21753</v>
      </c>
      <c r="G177" s="352">
        <f t="shared" si="14"/>
        <v>1.2106422102698478</v>
      </c>
      <c r="H177" s="354">
        <v>13679.7</v>
      </c>
      <c r="I177" s="354">
        <v>13679.7</v>
      </c>
      <c r="J177" s="398">
        <f t="shared" si="15"/>
        <v>100</v>
      </c>
      <c r="K177" s="400">
        <v>-0.7</v>
      </c>
      <c r="M177" s="95"/>
      <c r="N177" s="95"/>
      <c r="O177" s="95"/>
      <c r="P177" s="95"/>
      <c r="Q177" s="95"/>
      <c r="R177" s="95"/>
    </row>
    <row r="178" spans="1:18" ht="12.75">
      <c r="A178" s="110" t="s">
        <v>246</v>
      </c>
      <c r="B178" s="317">
        <v>25835</v>
      </c>
      <c r="C178" s="354">
        <v>29221.3</v>
      </c>
      <c r="D178" s="354">
        <v>29221.2</v>
      </c>
      <c r="E178" s="352">
        <f t="shared" si="13"/>
        <v>99.99965778387684</v>
      </c>
      <c r="F178" s="354">
        <v>27049.9</v>
      </c>
      <c r="G178" s="352">
        <f t="shared" si="14"/>
        <v>1.0802701673573654</v>
      </c>
      <c r="H178" s="354">
        <v>15723.7</v>
      </c>
      <c r="I178" s="354">
        <v>15723.7</v>
      </c>
      <c r="J178" s="398">
        <f t="shared" si="15"/>
        <v>100</v>
      </c>
      <c r="K178" s="400">
        <v>-0.4</v>
      </c>
      <c r="M178" s="95"/>
      <c r="N178" s="95"/>
      <c r="O178" s="95"/>
      <c r="P178" s="95"/>
      <c r="Q178" s="95"/>
      <c r="R178" s="95"/>
    </row>
    <row r="179" spans="1:18" ht="12.75">
      <c r="A179" s="110" t="s">
        <v>247</v>
      </c>
      <c r="B179" s="317">
        <v>2821</v>
      </c>
      <c r="C179" s="354">
        <v>3686.5</v>
      </c>
      <c r="D179" s="354">
        <v>3686.5</v>
      </c>
      <c r="E179" s="352">
        <f t="shared" si="13"/>
        <v>100</v>
      </c>
      <c r="F179" s="354">
        <v>3158</v>
      </c>
      <c r="G179" s="352">
        <f t="shared" si="14"/>
        <v>1.1673527549081697</v>
      </c>
      <c r="H179" s="354">
        <v>2140</v>
      </c>
      <c r="I179" s="354">
        <v>2140</v>
      </c>
      <c r="J179" s="398">
        <f t="shared" si="15"/>
        <v>100</v>
      </c>
      <c r="K179" s="400">
        <v>-0.3</v>
      </c>
      <c r="M179" s="95"/>
      <c r="N179" s="95"/>
      <c r="O179" s="95"/>
      <c r="P179" s="95"/>
      <c r="Q179" s="95"/>
      <c r="R179" s="95"/>
    </row>
    <row r="180" spans="1:18" ht="12.75">
      <c r="A180" s="110" t="s">
        <v>248</v>
      </c>
      <c r="B180" s="317">
        <v>2547</v>
      </c>
      <c r="C180" s="354">
        <v>3322</v>
      </c>
      <c r="D180" s="354">
        <v>3322</v>
      </c>
      <c r="E180" s="352">
        <f t="shared" si="13"/>
        <v>100</v>
      </c>
      <c r="F180" s="354">
        <v>2897</v>
      </c>
      <c r="G180" s="352">
        <f t="shared" si="14"/>
        <v>1.1467034863652055</v>
      </c>
      <c r="H180" s="354">
        <v>1912</v>
      </c>
      <c r="I180" s="354">
        <v>1912</v>
      </c>
      <c r="J180" s="398">
        <f t="shared" si="15"/>
        <v>100</v>
      </c>
      <c r="K180" s="400">
        <v>0</v>
      </c>
      <c r="M180" s="95"/>
      <c r="N180" s="95"/>
      <c r="O180" s="95"/>
      <c r="P180" s="95"/>
      <c r="Q180" s="95"/>
      <c r="R180" s="95"/>
    </row>
    <row r="181" spans="1:18" ht="12.75">
      <c r="A181" s="110" t="s">
        <v>249</v>
      </c>
      <c r="B181" s="317">
        <v>2304</v>
      </c>
      <c r="C181" s="354">
        <v>2855</v>
      </c>
      <c r="D181" s="354">
        <v>2855</v>
      </c>
      <c r="E181" s="352">
        <f t="shared" si="13"/>
        <v>100</v>
      </c>
      <c r="F181" s="354">
        <v>2517.2</v>
      </c>
      <c r="G181" s="352">
        <f t="shared" si="14"/>
        <v>1.134196726521532</v>
      </c>
      <c r="H181" s="354">
        <v>1790</v>
      </c>
      <c r="I181" s="354">
        <v>1790</v>
      </c>
      <c r="J181" s="398">
        <f t="shared" si="15"/>
        <v>100</v>
      </c>
      <c r="K181" s="400">
        <v>0</v>
      </c>
      <c r="M181" s="95"/>
      <c r="N181" s="95"/>
      <c r="O181" s="95"/>
      <c r="P181" s="95"/>
      <c r="Q181" s="95"/>
      <c r="R181" s="95"/>
    </row>
    <row r="182" spans="1:18" ht="12.75">
      <c r="A182" s="110" t="s">
        <v>250</v>
      </c>
      <c r="B182" s="317">
        <v>4734</v>
      </c>
      <c r="C182" s="354">
        <v>5848</v>
      </c>
      <c r="D182" s="354">
        <v>5848</v>
      </c>
      <c r="E182" s="352">
        <f t="shared" si="13"/>
        <v>100</v>
      </c>
      <c r="F182" s="354">
        <v>4999</v>
      </c>
      <c r="G182" s="352">
        <f t="shared" si="14"/>
        <v>1.1698339667933586</v>
      </c>
      <c r="H182" s="354">
        <v>3410</v>
      </c>
      <c r="I182" s="354">
        <v>3410</v>
      </c>
      <c r="J182" s="398">
        <f t="shared" si="15"/>
        <v>100</v>
      </c>
      <c r="K182" s="400">
        <v>-0.1</v>
      </c>
      <c r="M182" s="95"/>
      <c r="N182" s="95"/>
      <c r="O182" s="95"/>
      <c r="P182" s="95"/>
      <c r="Q182" s="95"/>
      <c r="R182" s="95"/>
    </row>
    <row r="183" spans="1:18" ht="12.75">
      <c r="A183" s="110" t="s">
        <v>251</v>
      </c>
      <c r="B183" s="317">
        <v>3055</v>
      </c>
      <c r="C183" s="354">
        <v>3815.5</v>
      </c>
      <c r="D183" s="354">
        <v>3815.5</v>
      </c>
      <c r="E183" s="352">
        <f t="shared" si="13"/>
        <v>100</v>
      </c>
      <c r="F183" s="354">
        <v>3344</v>
      </c>
      <c r="G183" s="352">
        <f t="shared" si="14"/>
        <v>1.1409988038277512</v>
      </c>
      <c r="H183" s="354">
        <v>2292</v>
      </c>
      <c r="I183" s="354">
        <v>2292</v>
      </c>
      <c r="J183" s="398">
        <f t="shared" si="15"/>
        <v>100</v>
      </c>
      <c r="K183" s="400">
        <v>0</v>
      </c>
      <c r="M183" s="95"/>
      <c r="N183" s="95"/>
      <c r="O183" s="95"/>
      <c r="P183" s="95"/>
      <c r="Q183" s="95"/>
      <c r="R183" s="95"/>
    </row>
    <row r="184" spans="1:18" ht="12.75">
      <c r="A184" s="110" t="s">
        <v>252</v>
      </c>
      <c r="B184" s="317">
        <v>3070</v>
      </c>
      <c r="C184" s="354">
        <v>3342</v>
      </c>
      <c r="D184" s="354">
        <v>3342</v>
      </c>
      <c r="E184" s="352">
        <f t="shared" si="13"/>
        <v>100</v>
      </c>
      <c r="F184" s="354">
        <v>3318</v>
      </c>
      <c r="G184" s="352">
        <f t="shared" si="14"/>
        <v>1.0072332730560578</v>
      </c>
      <c r="H184" s="354">
        <v>2093</v>
      </c>
      <c r="I184" s="354">
        <v>2093</v>
      </c>
      <c r="J184" s="398">
        <f t="shared" si="15"/>
        <v>100</v>
      </c>
      <c r="K184" s="400">
        <v>0</v>
      </c>
      <c r="M184" s="95"/>
      <c r="N184" s="95"/>
      <c r="O184" s="95"/>
      <c r="P184" s="95"/>
      <c r="Q184" s="95"/>
      <c r="R184" s="95"/>
    </row>
    <row r="185" spans="1:18" ht="12.75">
      <c r="A185" s="110" t="s">
        <v>253</v>
      </c>
      <c r="B185" s="317">
        <v>5431</v>
      </c>
      <c r="C185" s="354">
        <v>6814.3</v>
      </c>
      <c r="D185" s="354">
        <v>6814.3</v>
      </c>
      <c r="E185" s="352">
        <f t="shared" si="13"/>
        <v>100</v>
      </c>
      <c r="F185" s="354">
        <v>5976.3</v>
      </c>
      <c r="G185" s="352">
        <f t="shared" si="14"/>
        <v>1.140220537790941</v>
      </c>
      <c r="H185" s="354">
        <v>3934</v>
      </c>
      <c r="I185" s="354">
        <v>3934</v>
      </c>
      <c r="J185" s="398">
        <f t="shared" si="15"/>
        <v>100</v>
      </c>
      <c r="K185" s="400">
        <v>-0.3</v>
      </c>
      <c r="M185" s="95"/>
      <c r="N185" s="95"/>
      <c r="O185" s="95"/>
      <c r="P185" s="95"/>
      <c r="Q185" s="95"/>
      <c r="R185" s="95"/>
    </row>
    <row r="186" spans="1:18" ht="12.75">
      <c r="A186" s="110" t="s">
        <v>254</v>
      </c>
      <c r="B186" s="317">
        <v>3891</v>
      </c>
      <c r="C186" s="354">
        <v>4678</v>
      </c>
      <c r="D186" s="354">
        <v>4678</v>
      </c>
      <c r="E186" s="352">
        <f t="shared" si="13"/>
        <v>100</v>
      </c>
      <c r="F186" s="354">
        <v>4176</v>
      </c>
      <c r="G186" s="352">
        <f t="shared" si="14"/>
        <v>1.1202107279693487</v>
      </c>
      <c r="H186" s="354">
        <v>2917</v>
      </c>
      <c r="I186" s="354">
        <v>2917</v>
      </c>
      <c r="J186" s="398">
        <f t="shared" si="15"/>
        <v>100</v>
      </c>
      <c r="K186" s="400">
        <v>-0.6</v>
      </c>
      <c r="M186" s="95"/>
      <c r="N186" s="95"/>
      <c r="O186" s="95"/>
      <c r="P186" s="95"/>
      <c r="Q186" s="95"/>
      <c r="R186" s="95"/>
    </row>
    <row r="187" spans="1:18" ht="12.75">
      <c r="A187" s="110" t="s">
        <v>255</v>
      </c>
      <c r="B187" s="317">
        <v>1414</v>
      </c>
      <c r="C187" s="354">
        <v>1726</v>
      </c>
      <c r="D187" s="354">
        <v>1726</v>
      </c>
      <c r="E187" s="352">
        <f t="shared" si="13"/>
        <v>100</v>
      </c>
      <c r="F187" s="354">
        <v>1522.4</v>
      </c>
      <c r="G187" s="352">
        <f t="shared" si="14"/>
        <v>1.1337362059905411</v>
      </c>
      <c r="H187" s="354">
        <v>1036</v>
      </c>
      <c r="I187" s="354">
        <v>1036</v>
      </c>
      <c r="J187" s="398">
        <f t="shared" si="15"/>
        <v>100</v>
      </c>
      <c r="K187" s="400">
        <v>-0.2</v>
      </c>
      <c r="M187" s="95"/>
      <c r="N187" s="95"/>
      <c r="O187" s="95"/>
      <c r="P187" s="95"/>
      <c r="Q187" s="95"/>
      <c r="R187" s="95"/>
    </row>
    <row r="188" spans="1:18" ht="12.75">
      <c r="A188" s="110" t="s">
        <v>256</v>
      </c>
      <c r="B188" s="317">
        <v>2955</v>
      </c>
      <c r="C188" s="354">
        <v>3815</v>
      </c>
      <c r="D188" s="354">
        <v>3815</v>
      </c>
      <c r="E188" s="352">
        <f t="shared" si="13"/>
        <v>100</v>
      </c>
      <c r="F188" s="354">
        <v>3301.7</v>
      </c>
      <c r="G188" s="352">
        <f t="shared" si="14"/>
        <v>1.155465366326438</v>
      </c>
      <c r="H188" s="354">
        <v>2200</v>
      </c>
      <c r="I188" s="354">
        <v>2200</v>
      </c>
      <c r="J188" s="398">
        <f t="shared" si="15"/>
        <v>100</v>
      </c>
      <c r="K188" s="400">
        <v>-0.4</v>
      </c>
      <c r="M188" s="95"/>
      <c r="N188" s="95"/>
      <c r="O188" s="95"/>
      <c r="P188" s="95"/>
      <c r="Q188" s="95"/>
      <c r="R188" s="95"/>
    </row>
    <row r="189" spans="1:18" ht="12.75">
      <c r="A189" s="110" t="s">
        <v>257</v>
      </c>
      <c r="B189" s="317">
        <v>4418</v>
      </c>
      <c r="C189" s="354">
        <v>5026</v>
      </c>
      <c r="D189" s="354">
        <v>5026</v>
      </c>
      <c r="E189" s="352">
        <f t="shared" si="13"/>
        <v>100</v>
      </c>
      <c r="F189" s="354">
        <v>4569</v>
      </c>
      <c r="G189" s="352">
        <f t="shared" si="14"/>
        <v>1.1000218866272706</v>
      </c>
      <c r="H189" s="354">
        <v>3127</v>
      </c>
      <c r="I189" s="354">
        <v>3127</v>
      </c>
      <c r="J189" s="398">
        <f t="shared" si="15"/>
        <v>100</v>
      </c>
      <c r="K189" s="400">
        <v>-0.4</v>
      </c>
      <c r="M189" s="95"/>
      <c r="N189" s="95"/>
      <c r="O189" s="95"/>
      <c r="P189" s="95"/>
      <c r="Q189" s="95"/>
      <c r="R189" s="95"/>
    </row>
    <row r="190" spans="1:18" ht="12.75">
      <c r="A190" s="110" t="s">
        <v>258</v>
      </c>
      <c r="B190" s="317">
        <v>4327</v>
      </c>
      <c r="C190" s="354">
        <v>5316</v>
      </c>
      <c r="D190" s="354">
        <v>5316</v>
      </c>
      <c r="E190" s="352">
        <f t="shared" si="13"/>
        <v>100</v>
      </c>
      <c r="F190" s="354">
        <v>4552</v>
      </c>
      <c r="G190" s="352">
        <f t="shared" si="14"/>
        <v>1.1678383128295255</v>
      </c>
      <c r="H190" s="354">
        <v>3451</v>
      </c>
      <c r="I190" s="354">
        <v>3451</v>
      </c>
      <c r="J190" s="398">
        <f t="shared" si="15"/>
        <v>100</v>
      </c>
      <c r="K190" s="400">
        <v>0</v>
      </c>
      <c r="M190" s="95"/>
      <c r="N190" s="95"/>
      <c r="O190" s="95"/>
      <c r="P190" s="95"/>
      <c r="Q190" s="95"/>
      <c r="R190" s="95"/>
    </row>
    <row r="191" spans="1:18" ht="12.75">
      <c r="A191" s="196" t="s">
        <v>259</v>
      </c>
      <c r="B191" s="408">
        <v>13770</v>
      </c>
      <c r="C191" s="408">
        <v>17058.9</v>
      </c>
      <c r="D191" s="324">
        <v>17058.9</v>
      </c>
      <c r="E191" s="409">
        <f t="shared" si="13"/>
        <v>100</v>
      </c>
      <c r="F191" s="324">
        <v>14919</v>
      </c>
      <c r="G191" s="351">
        <f aca="true" t="shared" si="16" ref="G191:G247">+(D191/F191)</f>
        <v>1.1434345465513776</v>
      </c>
      <c r="H191" s="410">
        <v>10632</v>
      </c>
      <c r="I191" s="410">
        <v>10022</v>
      </c>
      <c r="J191" s="411">
        <f>+(I191/H191)*100</f>
        <v>94.26260346124906</v>
      </c>
      <c r="K191" s="412">
        <v>2</v>
      </c>
      <c r="M191" s="95"/>
      <c r="N191" s="95"/>
      <c r="O191" s="95"/>
      <c r="P191" s="95"/>
      <c r="Q191" s="95"/>
      <c r="R191" s="95"/>
    </row>
    <row r="192" spans="1:18" ht="12.75">
      <c r="A192" s="110" t="s">
        <v>260</v>
      </c>
      <c r="B192" s="413">
        <v>14269</v>
      </c>
      <c r="C192" s="413">
        <v>14750.8</v>
      </c>
      <c r="D192" s="317">
        <v>14750.8</v>
      </c>
      <c r="E192" s="414">
        <f>+(D192/C192)*100</f>
        <v>100</v>
      </c>
      <c r="F192" s="317">
        <v>14715</v>
      </c>
      <c r="G192" s="355">
        <f>+(D192/D191)</f>
        <v>0.8646981927322394</v>
      </c>
      <c r="H192" s="415">
        <v>8076</v>
      </c>
      <c r="I192" s="415">
        <v>8076</v>
      </c>
      <c r="J192" s="416">
        <f>+(I192/H192)*100</f>
        <v>100</v>
      </c>
      <c r="K192" s="417">
        <v>-3.8</v>
      </c>
      <c r="M192" s="95"/>
      <c r="N192" s="95"/>
      <c r="O192" s="95"/>
      <c r="P192" s="95"/>
      <c r="Q192" s="95"/>
      <c r="R192" s="95"/>
    </row>
    <row r="193" spans="1:18" ht="12.75">
      <c r="A193" s="196" t="s">
        <v>261</v>
      </c>
      <c r="B193" s="408">
        <v>3564</v>
      </c>
      <c r="C193" s="408">
        <v>4124.7</v>
      </c>
      <c r="D193" s="324">
        <v>4124.7</v>
      </c>
      <c r="E193" s="409">
        <f>+(D193/C193)*100</f>
        <v>100</v>
      </c>
      <c r="F193" s="324">
        <v>3749</v>
      </c>
      <c r="G193" s="351">
        <f>+(D193/F193)</f>
        <v>1.1002133902373965</v>
      </c>
      <c r="H193" s="410">
        <v>2610</v>
      </c>
      <c r="I193" s="410">
        <v>2610</v>
      </c>
      <c r="J193" s="411">
        <f>+(I193/H193)*100</f>
        <v>100</v>
      </c>
      <c r="K193" s="412">
        <v>-0.4</v>
      </c>
      <c r="M193" s="95"/>
      <c r="N193" s="95"/>
      <c r="O193" s="95"/>
      <c r="P193" s="95"/>
      <c r="Q193" s="95"/>
      <c r="R193" s="95"/>
    </row>
    <row r="194" spans="1:18" ht="13.5" thickBot="1">
      <c r="A194" s="388" t="s">
        <v>262</v>
      </c>
      <c r="B194" s="418">
        <v>3793</v>
      </c>
      <c r="C194" s="418">
        <v>2198.5</v>
      </c>
      <c r="D194" s="389">
        <v>2198.5</v>
      </c>
      <c r="E194" s="419">
        <f>+(D194/C194)*100</f>
        <v>100</v>
      </c>
      <c r="F194" s="389">
        <v>3904</v>
      </c>
      <c r="G194" s="391">
        <f>+(D194/F194)</f>
        <v>0.563140368852459</v>
      </c>
      <c r="H194" s="420">
        <v>1124</v>
      </c>
      <c r="I194" s="420">
        <v>1124</v>
      </c>
      <c r="J194" s="421">
        <f>+(I194/H194)*100</f>
        <v>100</v>
      </c>
      <c r="K194" s="179">
        <v>0</v>
      </c>
      <c r="M194" s="95"/>
      <c r="N194" s="95"/>
      <c r="O194" s="95"/>
      <c r="P194" s="95"/>
      <c r="Q194" s="95"/>
      <c r="R194" s="95"/>
    </row>
    <row r="195" spans="1:18" ht="13.5" thickTop="1">
      <c r="A195" s="158"/>
      <c r="B195" s="298"/>
      <c r="C195" s="298"/>
      <c r="D195" s="366"/>
      <c r="E195" s="422"/>
      <c r="F195" s="366"/>
      <c r="G195" s="367"/>
      <c r="H195" s="423"/>
      <c r="I195" s="423"/>
      <c r="J195" s="367"/>
      <c r="K195" s="366"/>
      <c r="M195" s="95"/>
      <c r="N195" s="95"/>
      <c r="O195" s="95"/>
      <c r="P195" s="95"/>
      <c r="Q195" s="95"/>
      <c r="R195" s="95"/>
    </row>
    <row r="196" spans="1:18" ht="13.5" thickBo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 t="s">
        <v>37</v>
      </c>
      <c r="M196" s="95"/>
      <c r="N196" s="95"/>
      <c r="O196" s="95"/>
      <c r="P196" s="95"/>
      <c r="Q196" s="95"/>
      <c r="R196" s="95"/>
    </row>
    <row r="197" spans="1:18" ht="14.25" thickBot="1" thickTop="1">
      <c r="A197" s="228" t="s">
        <v>65</v>
      </c>
      <c r="B197" s="302" t="s">
        <v>2</v>
      </c>
      <c r="C197" s="303"/>
      <c r="D197" s="303"/>
      <c r="E197" s="303"/>
      <c r="F197" s="303"/>
      <c r="G197" s="304"/>
      <c r="H197" s="302" t="s">
        <v>95</v>
      </c>
      <c r="I197" s="305"/>
      <c r="J197" s="305"/>
      <c r="K197" s="306"/>
      <c r="M197" s="95"/>
      <c r="N197" s="95"/>
      <c r="O197" s="95"/>
      <c r="P197" s="95"/>
      <c r="Q197" s="95"/>
      <c r="R197" s="95"/>
    </row>
    <row r="198" spans="1:18" ht="12.75">
      <c r="A198" s="307"/>
      <c r="B198" s="133" t="s">
        <v>5</v>
      </c>
      <c r="C198" s="134" t="s">
        <v>6</v>
      </c>
      <c r="D198" s="134" t="s">
        <v>68</v>
      </c>
      <c r="E198" s="155" t="s">
        <v>8</v>
      </c>
      <c r="F198" s="134" t="s">
        <v>68</v>
      </c>
      <c r="G198" s="134" t="s">
        <v>10</v>
      </c>
      <c r="H198" s="134" t="s">
        <v>96</v>
      </c>
      <c r="I198" s="134" t="s">
        <v>68</v>
      </c>
      <c r="J198" s="134" t="s">
        <v>8</v>
      </c>
      <c r="K198" s="308" t="s">
        <v>71</v>
      </c>
      <c r="M198" s="95"/>
      <c r="N198" s="95"/>
      <c r="O198" s="95"/>
      <c r="P198" s="95"/>
      <c r="Q198" s="95"/>
      <c r="R198" s="95"/>
    </row>
    <row r="199" spans="1:18" ht="12.75">
      <c r="A199" s="106"/>
      <c r="B199" s="309"/>
      <c r="C199" s="310"/>
      <c r="D199" s="311" t="s">
        <v>97</v>
      </c>
      <c r="E199" s="155" t="s">
        <v>98</v>
      </c>
      <c r="F199" s="311" t="s">
        <v>97</v>
      </c>
      <c r="G199" s="134" t="s">
        <v>14</v>
      </c>
      <c r="H199" s="134" t="s">
        <v>15</v>
      </c>
      <c r="I199" s="312" t="s">
        <v>97</v>
      </c>
      <c r="J199" s="134"/>
      <c r="K199" s="308" t="s">
        <v>99</v>
      </c>
      <c r="M199" s="95"/>
      <c r="N199" s="95"/>
      <c r="O199" s="95"/>
      <c r="P199" s="95"/>
      <c r="Q199" s="95"/>
      <c r="R199" s="95"/>
    </row>
    <row r="200" spans="1:18" ht="13.5" thickBot="1">
      <c r="A200" s="107"/>
      <c r="B200" s="313"/>
      <c r="C200" s="314"/>
      <c r="D200" s="315">
        <v>38717</v>
      </c>
      <c r="E200" s="316"/>
      <c r="F200" s="315">
        <v>38352</v>
      </c>
      <c r="G200" s="313"/>
      <c r="H200" s="314" t="s">
        <v>17</v>
      </c>
      <c r="I200" s="315">
        <v>38717</v>
      </c>
      <c r="J200" s="314"/>
      <c r="K200" s="192" t="s">
        <v>100</v>
      </c>
      <c r="M200" s="95"/>
      <c r="N200" s="95"/>
      <c r="O200" s="95"/>
      <c r="P200" s="95"/>
      <c r="Q200" s="95"/>
      <c r="R200" s="95"/>
    </row>
    <row r="201" spans="1:18" ht="13.5" thickTop="1">
      <c r="A201" s="196" t="s">
        <v>263</v>
      </c>
      <c r="B201" s="408">
        <v>5164</v>
      </c>
      <c r="C201" s="408">
        <v>5265</v>
      </c>
      <c r="D201" s="324">
        <v>5265</v>
      </c>
      <c r="E201" s="409">
        <f t="shared" si="13"/>
        <v>100</v>
      </c>
      <c r="F201" s="324">
        <v>5356</v>
      </c>
      <c r="G201" s="351">
        <f t="shared" si="16"/>
        <v>0.9830097087378641</v>
      </c>
      <c r="H201" s="410">
        <v>3122</v>
      </c>
      <c r="I201" s="410">
        <v>3122</v>
      </c>
      <c r="J201" s="411">
        <f aca="true" t="shared" si="17" ref="J201:J247">+(I201/H201)*100</f>
        <v>100</v>
      </c>
      <c r="K201" s="412">
        <v>-0.4</v>
      </c>
      <c r="M201" s="95"/>
      <c r="N201" s="95"/>
      <c r="O201" s="95"/>
      <c r="P201" s="95"/>
      <c r="Q201" s="95"/>
      <c r="R201" s="95"/>
    </row>
    <row r="202" spans="1:18" ht="12.75">
      <c r="A202" s="196" t="s">
        <v>264</v>
      </c>
      <c r="B202" s="408">
        <v>3179</v>
      </c>
      <c r="C202" s="408">
        <v>3468</v>
      </c>
      <c r="D202" s="324">
        <v>3468</v>
      </c>
      <c r="E202" s="409">
        <f aca="true" t="shared" si="18" ref="E202:E247">+(D202/C202)*100</f>
        <v>100</v>
      </c>
      <c r="F202" s="324">
        <v>3323</v>
      </c>
      <c r="G202" s="351">
        <f t="shared" si="16"/>
        <v>1.0436352693349382</v>
      </c>
      <c r="H202" s="410">
        <v>1827</v>
      </c>
      <c r="I202" s="410">
        <v>1827</v>
      </c>
      <c r="J202" s="411">
        <f t="shared" si="17"/>
        <v>100</v>
      </c>
      <c r="K202" s="412">
        <v>-0.6</v>
      </c>
      <c r="M202" s="95"/>
      <c r="N202" s="95"/>
      <c r="O202" s="95"/>
      <c r="P202" s="95"/>
      <c r="Q202" s="95"/>
      <c r="R202" s="95"/>
    </row>
    <row r="203" spans="1:18" ht="12.75">
      <c r="A203" s="196" t="s">
        <v>265</v>
      </c>
      <c r="B203" s="408">
        <v>6847</v>
      </c>
      <c r="C203" s="408">
        <v>6659</v>
      </c>
      <c r="D203" s="324">
        <v>6659</v>
      </c>
      <c r="E203" s="409">
        <f t="shared" si="18"/>
        <v>100</v>
      </c>
      <c r="F203" s="324">
        <v>7405</v>
      </c>
      <c r="G203" s="351">
        <f t="shared" si="16"/>
        <v>0.8992572586090479</v>
      </c>
      <c r="H203" s="410">
        <v>4062</v>
      </c>
      <c r="I203" s="410">
        <v>4062</v>
      </c>
      <c r="J203" s="411">
        <f t="shared" si="17"/>
        <v>100</v>
      </c>
      <c r="K203" s="412">
        <v>0</v>
      </c>
      <c r="M203" s="95"/>
      <c r="N203" s="95"/>
      <c r="O203" s="95"/>
      <c r="P203" s="95"/>
      <c r="Q203" s="95"/>
      <c r="R203" s="95"/>
    </row>
    <row r="204" spans="1:18" ht="12.75">
      <c r="A204" s="196" t="s">
        <v>266</v>
      </c>
      <c r="B204" s="408">
        <v>10105</v>
      </c>
      <c r="C204" s="408">
        <v>11219</v>
      </c>
      <c r="D204" s="324">
        <v>11219</v>
      </c>
      <c r="E204" s="409">
        <f t="shared" si="18"/>
        <v>100</v>
      </c>
      <c r="F204" s="324">
        <v>10537</v>
      </c>
      <c r="G204" s="351">
        <f t="shared" si="16"/>
        <v>1.064724304830597</v>
      </c>
      <c r="H204" s="410">
        <v>7186</v>
      </c>
      <c r="I204" s="410">
        <v>7186</v>
      </c>
      <c r="J204" s="411">
        <f t="shared" si="17"/>
        <v>100</v>
      </c>
      <c r="K204" s="412">
        <v>-0.2</v>
      </c>
      <c r="M204" s="95"/>
      <c r="N204" s="95"/>
      <c r="O204" s="95"/>
      <c r="P204" s="95"/>
      <c r="Q204" s="95"/>
      <c r="R204" s="95"/>
    </row>
    <row r="205" spans="1:18" ht="12.75">
      <c r="A205" s="196" t="s">
        <v>267</v>
      </c>
      <c r="B205" s="408">
        <v>8810</v>
      </c>
      <c r="C205" s="408">
        <v>9595</v>
      </c>
      <c r="D205" s="324">
        <v>9595</v>
      </c>
      <c r="E205" s="409">
        <f t="shared" si="18"/>
        <v>100</v>
      </c>
      <c r="F205" s="324">
        <v>10532</v>
      </c>
      <c r="G205" s="351">
        <f t="shared" si="16"/>
        <v>0.9110330421572351</v>
      </c>
      <c r="H205" s="410">
        <v>5591</v>
      </c>
      <c r="I205" s="410">
        <v>5591</v>
      </c>
      <c r="J205" s="411">
        <f t="shared" si="17"/>
        <v>100</v>
      </c>
      <c r="K205" s="412">
        <v>-0.6</v>
      </c>
      <c r="M205" s="95"/>
      <c r="N205" s="95"/>
      <c r="O205" s="95"/>
      <c r="P205" s="95"/>
      <c r="Q205" s="95"/>
      <c r="R205" s="95"/>
    </row>
    <row r="206" spans="1:18" ht="12.75">
      <c r="A206" s="196" t="s">
        <v>268</v>
      </c>
      <c r="B206" s="408">
        <v>6866</v>
      </c>
      <c r="C206" s="408">
        <v>7647</v>
      </c>
      <c r="D206" s="324">
        <v>7647</v>
      </c>
      <c r="E206" s="409">
        <f t="shared" si="18"/>
        <v>100</v>
      </c>
      <c r="F206" s="324">
        <v>7128</v>
      </c>
      <c r="G206" s="351">
        <f t="shared" si="16"/>
        <v>1.0728114478114479</v>
      </c>
      <c r="H206" s="410">
        <v>4633</v>
      </c>
      <c r="I206" s="410">
        <v>4633</v>
      </c>
      <c r="J206" s="411">
        <f t="shared" si="17"/>
        <v>100</v>
      </c>
      <c r="K206" s="412">
        <v>-0.3</v>
      </c>
      <c r="M206" s="95"/>
      <c r="N206" s="95"/>
      <c r="O206" s="95"/>
      <c r="P206" s="95"/>
      <c r="Q206" s="95"/>
      <c r="R206" s="95"/>
    </row>
    <row r="207" spans="1:18" ht="12.75">
      <c r="A207" s="196" t="s">
        <v>269</v>
      </c>
      <c r="B207" s="408">
        <v>4544</v>
      </c>
      <c r="C207" s="408">
        <v>2423.9</v>
      </c>
      <c r="D207" s="324">
        <v>2423.9</v>
      </c>
      <c r="E207" s="409">
        <f t="shared" si="18"/>
        <v>100</v>
      </c>
      <c r="F207" s="324">
        <v>4769</v>
      </c>
      <c r="G207" s="351">
        <f t="shared" si="16"/>
        <v>0.5082616900817781</v>
      </c>
      <c r="H207" s="410">
        <v>1329</v>
      </c>
      <c r="I207" s="410">
        <v>1329</v>
      </c>
      <c r="J207" s="411">
        <f t="shared" si="17"/>
        <v>100</v>
      </c>
      <c r="K207" s="412">
        <v>0</v>
      </c>
      <c r="M207" s="95"/>
      <c r="N207" s="95"/>
      <c r="O207" s="95"/>
      <c r="P207" s="95"/>
      <c r="Q207" s="95"/>
      <c r="R207" s="95"/>
    </row>
    <row r="208" spans="1:18" ht="12.75">
      <c r="A208" s="196" t="s">
        <v>270</v>
      </c>
      <c r="B208" s="408">
        <v>8672</v>
      </c>
      <c r="C208" s="408">
        <v>9566.2</v>
      </c>
      <c r="D208" s="324">
        <v>9566.3</v>
      </c>
      <c r="E208" s="409">
        <f t="shared" si="18"/>
        <v>100.00104534715976</v>
      </c>
      <c r="F208" s="324">
        <v>8713</v>
      </c>
      <c r="G208" s="351">
        <f t="shared" si="16"/>
        <v>1.0979341214277516</v>
      </c>
      <c r="H208" s="324">
        <v>5943.7</v>
      </c>
      <c r="I208" s="324">
        <v>5943.7</v>
      </c>
      <c r="J208" s="411">
        <f t="shared" si="17"/>
        <v>100</v>
      </c>
      <c r="K208" s="412">
        <v>-0.5</v>
      </c>
      <c r="M208" s="95"/>
      <c r="N208" s="95"/>
      <c r="O208" s="95"/>
      <c r="P208" s="95"/>
      <c r="Q208" s="95"/>
      <c r="R208" s="95"/>
    </row>
    <row r="209" spans="1:18" ht="12.75">
      <c r="A209" s="196" t="s">
        <v>271</v>
      </c>
      <c r="B209" s="408">
        <v>24654</v>
      </c>
      <c r="C209" s="408">
        <v>25830.9</v>
      </c>
      <c r="D209" s="324">
        <v>25830.9</v>
      </c>
      <c r="E209" s="409">
        <f t="shared" si="18"/>
        <v>100</v>
      </c>
      <c r="F209" s="324">
        <v>25267</v>
      </c>
      <c r="G209" s="351">
        <f t="shared" si="16"/>
        <v>1.022317647524439</v>
      </c>
      <c r="H209" s="410">
        <v>15005</v>
      </c>
      <c r="I209" s="410">
        <v>15005</v>
      </c>
      <c r="J209" s="411">
        <f t="shared" si="17"/>
        <v>100</v>
      </c>
      <c r="K209" s="412">
        <v>-2.3</v>
      </c>
      <c r="M209" s="95"/>
      <c r="N209" s="95"/>
      <c r="O209" s="95"/>
      <c r="P209" s="95"/>
      <c r="Q209" s="95"/>
      <c r="R209" s="95"/>
    </row>
    <row r="210" spans="1:18" ht="12.75">
      <c r="A210" s="196" t="s">
        <v>272</v>
      </c>
      <c r="B210" s="408">
        <v>15950</v>
      </c>
      <c r="C210" s="408">
        <v>18307.6</v>
      </c>
      <c r="D210" s="324">
        <v>18307.6</v>
      </c>
      <c r="E210" s="409">
        <f t="shared" si="18"/>
        <v>100</v>
      </c>
      <c r="F210" s="324">
        <v>16825</v>
      </c>
      <c r="G210" s="351">
        <f t="shared" si="16"/>
        <v>1.088118870728083</v>
      </c>
      <c r="H210" s="410">
        <v>10086</v>
      </c>
      <c r="I210" s="410">
        <v>10086</v>
      </c>
      <c r="J210" s="411">
        <f t="shared" si="17"/>
        <v>100</v>
      </c>
      <c r="K210" s="412">
        <v>-1.1</v>
      </c>
      <c r="M210" s="95"/>
      <c r="N210" s="95"/>
      <c r="O210" s="95"/>
      <c r="P210" s="95"/>
      <c r="Q210" s="95"/>
      <c r="R210" s="95"/>
    </row>
    <row r="211" spans="1:18" ht="12.75">
      <c r="A211" s="196" t="s">
        <v>273</v>
      </c>
      <c r="B211" s="408">
        <v>4524</v>
      </c>
      <c r="C211" s="408">
        <v>4993.8</v>
      </c>
      <c r="D211" s="324">
        <v>4993.8</v>
      </c>
      <c r="E211" s="409">
        <f t="shared" si="18"/>
        <v>100</v>
      </c>
      <c r="F211" s="324">
        <v>4721</v>
      </c>
      <c r="G211" s="351">
        <f t="shared" si="16"/>
        <v>1.0577843677187038</v>
      </c>
      <c r="H211" s="410">
        <v>3326</v>
      </c>
      <c r="I211" s="410">
        <v>3326</v>
      </c>
      <c r="J211" s="411">
        <f t="shared" si="17"/>
        <v>100</v>
      </c>
      <c r="K211" s="412">
        <v>-0.4</v>
      </c>
      <c r="M211" s="95"/>
      <c r="N211" s="95"/>
      <c r="O211" s="95"/>
      <c r="P211" s="95"/>
      <c r="Q211" s="95"/>
      <c r="R211" s="95"/>
    </row>
    <row r="212" spans="1:18" ht="12.75">
      <c r="A212" s="196" t="s">
        <v>274</v>
      </c>
      <c r="B212" s="408">
        <v>8909</v>
      </c>
      <c r="C212" s="408">
        <v>10865.8</v>
      </c>
      <c r="D212" s="324">
        <v>10865.8</v>
      </c>
      <c r="E212" s="409">
        <f t="shared" si="18"/>
        <v>100</v>
      </c>
      <c r="F212" s="324">
        <v>22303</v>
      </c>
      <c r="G212" s="351">
        <f t="shared" si="16"/>
        <v>0.4871900641169349</v>
      </c>
      <c r="H212" s="324">
        <v>6115.7</v>
      </c>
      <c r="I212" s="410">
        <v>6115.7</v>
      </c>
      <c r="J212" s="411">
        <f>+(I212/H212)*100</f>
        <v>100</v>
      </c>
      <c r="K212" s="412">
        <v>0.5</v>
      </c>
      <c r="M212" s="95"/>
      <c r="N212" s="95"/>
      <c r="O212" s="95"/>
      <c r="P212" s="95"/>
      <c r="Q212" s="95"/>
      <c r="R212" s="95"/>
    </row>
    <row r="213" spans="1:18" ht="12.75">
      <c r="A213" s="196" t="s">
        <v>275</v>
      </c>
      <c r="B213" s="408">
        <v>8797</v>
      </c>
      <c r="C213" s="408">
        <v>10875.4</v>
      </c>
      <c r="D213" s="324">
        <v>10875.4</v>
      </c>
      <c r="E213" s="409">
        <f t="shared" si="18"/>
        <v>100</v>
      </c>
      <c r="F213" s="324">
        <v>10385.1</v>
      </c>
      <c r="G213" s="351">
        <f t="shared" si="16"/>
        <v>1.0472118708534341</v>
      </c>
      <c r="H213" s="410">
        <v>6369</v>
      </c>
      <c r="I213" s="410">
        <v>6369</v>
      </c>
      <c r="J213" s="411">
        <f t="shared" si="17"/>
        <v>100</v>
      </c>
      <c r="K213" s="412">
        <v>-1.1</v>
      </c>
      <c r="M213" s="95"/>
      <c r="N213" s="95"/>
      <c r="O213" s="95"/>
      <c r="P213" s="95"/>
      <c r="Q213" s="95"/>
      <c r="R213" s="95"/>
    </row>
    <row r="214" spans="1:18" ht="12.75">
      <c r="A214" s="196" t="s">
        <v>276</v>
      </c>
      <c r="B214" s="408">
        <v>19808</v>
      </c>
      <c r="C214" s="408">
        <v>23970.5</v>
      </c>
      <c r="D214" s="324">
        <v>23970.5</v>
      </c>
      <c r="E214" s="409">
        <f t="shared" si="18"/>
        <v>100</v>
      </c>
      <c r="F214" s="324">
        <v>20876</v>
      </c>
      <c r="G214" s="351">
        <f t="shared" si="16"/>
        <v>1.148232420003832</v>
      </c>
      <c r="H214" s="410">
        <v>13469</v>
      </c>
      <c r="I214" s="410">
        <v>13469</v>
      </c>
      <c r="J214" s="411">
        <f t="shared" si="17"/>
        <v>100</v>
      </c>
      <c r="K214" s="412">
        <v>0.2</v>
      </c>
      <c r="M214" s="95"/>
      <c r="N214" s="95"/>
      <c r="O214" s="95"/>
      <c r="P214" s="95"/>
      <c r="Q214" s="95"/>
      <c r="R214" s="95"/>
    </row>
    <row r="215" spans="1:18" ht="12.75">
      <c r="A215" s="196" t="s">
        <v>277</v>
      </c>
      <c r="B215" s="408">
        <v>8270</v>
      </c>
      <c r="C215" s="408">
        <v>9365.3</v>
      </c>
      <c r="D215" s="324">
        <v>9365.3</v>
      </c>
      <c r="E215" s="409">
        <f t="shared" si="18"/>
        <v>100</v>
      </c>
      <c r="F215" s="324">
        <v>6908</v>
      </c>
      <c r="G215" s="351">
        <f t="shared" si="16"/>
        <v>1.355718008106543</v>
      </c>
      <c r="H215" s="410">
        <v>6076</v>
      </c>
      <c r="I215" s="410">
        <v>6076</v>
      </c>
      <c r="J215" s="411">
        <f t="shared" si="17"/>
        <v>100</v>
      </c>
      <c r="K215" s="412">
        <v>-0.3</v>
      </c>
      <c r="M215" s="95"/>
      <c r="N215" s="95"/>
      <c r="O215" s="95"/>
      <c r="P215" s="95"/>
      <c r="Q215" s="95"/>
      <c r="R215" s="95"/>
    </row>
    <row r="216" spans="1:18" ht="12.75">
      <c r="A216" s="196" t="s">
        <v>278</v>
      </c>
      <c r="B216" s="408">
        <v>8115</v>
      </c>
      <c r="C216" s="408">
        <v>8705.3</v>
      </c>
      <c r="D216" s="324">
        <v>8705.3</v>
      </c>
      <c r="E216" s="409">
        <f t="shared" si="18"/>
        <v>100</v>
      </c>
      <c r="F216" s="324">
        <v>8418</v>
      </c>
      <c r="G216" s="351">
        <f t="shared" si="16"/>
        <v>1.0341292468519838</v>
      </c>
      <c r="H216" s="410">
        <v>5763</v>
      </c>
      <c r="I216" s="410">
        <v>5763</v>
      </c>
      <c r="J216" s="411">
        <f t="shared" si="17"/>
        <v>100</v>
      </c>
      <c r="K216" s="412">
        <v>0</v>
      </c>
      <c r="M216" s="95"/>
      <c r="N216" s="95"/>
      <c r="O216" s="95"/>
      <c r="P216" s="95"/>
      <c r="Q216" s="95"/>
      <c r="R216" s="95"/>
    </row>
    <row r="217" spans="1:18" ht="12.75">
      <c r="A217" s="196" t="s">
        <v>279</v>
      </c>
      <c r="B217" s="408">
        <v>15617</v>
      </c>
      <c r="C217" s="408">
        <v>18455.4</v>
      </c>
      <c r="D217" s="324">
        <v>18455.4</v>
      </c>
      <c r="E217" s="409">
        <f t="shared" si="18"/>
        <v>100</v>
      </c>
      <c r="F217" s="324">
        <v>16425</v>
      </c>
      <c r="G217" s="351">
        <f t="shared" si="16"/>
        <v>1.1236164383561644</v>
      </c>
      <c r="H217" s="410">
        <v>10162</v>
      </c>
      <c r="I217" s="410">
        <v>10162</v>
      </c>
      <c r="J217" s="411">
        <f t="shared" si="17"/>
        <v>100</v>
      </c>
      <c r="K217" s="412">
        <v>-0.5</v>
      </c>
      <c r="M217" s="95"/>
      <c r="N217" s="95"/>
      <c r="O217" s="95"/>
      <c r="P217" s="95"/>
      <c r="Q217" s="95"/>
      <c r="R217" s="95"/>
    </row>
    <row r="218" spans="1:18" ht="12.75">
      <c r="A218" s="196" t="s">
        <v>280</v>
      </c>
      <c r="B218" s="408">
        <v>10640</v>
      </c>
      <c r="C218" s="408">
        <v>18491.6</v>
      </c>
      <c r="D218" s="324">
        <v>18491.6</v>
      </c>
      <c r="E218" s="409">
        <f t="shared" si="18"/>
        <v>100</v>
      </c>
      <c r="F218" s="324">
        <v>15215</v>
      </c>
      <c r="G218" s="351">
        <f t="shared" si="16"/>
        <v>1.2153532697995397</v>
      </c>
      <c r="H218" s="410">
        <v>9180</v>
      </c>
      <c r="I218" s="410">
        <v>9180</v>
      </c>
      <c r="J218" s="411">
        <f t="shared" si="17"/>
        <v>100</v>
      </c>
      <c r="K218" s="412">
        <v>-0.1</v>
      </c>
      <c r="M218" s="95"/>
      <c r="N218" s="95"/>
      <c r="O218" s="95"/>
      <c r="P218" s="95"/>
      <c r="Q218" s="95"/>
      <c r="R218" s="95"/>
    </row>
    <row r="219" spans="1:18" ht="12.75">
      <c r="A219" s="196" t="s">
        <v>281</v>
      </c>
      <c r="B219" s="408">
        <v>9783</v>
      </c>
      <c r="C219" s="408">
        <v>10497.4</v>
      </c>
      <c r="D219" s="324">
        <v>10497.4</v>
      </c>
      <c r="E219" s="409">
        <f t="shared" si="18"/>
        <v>100</v>
      </c>
      <c r="F219" s="324">
        <v>10410</v>
      </c>
      <c r="G219" s="351">
        <f t="shared" si="16"/>
        <v>1.0083957732949087</v>
      </c>
      <c r="H219" s="410">
        <v>5707</v>
      </c>
      <c r="I219" s="410">
        <v>5704</v>
      </c>
      <c r="J219" s="411">
        <f t="shared" si="17"/>
        <v>99.94743297704574</v>
      </c>
      <c r="K219" s="412">
        <v>0.5</v>
      </c>
      <c r="M219" s="95"/>
      <c r="N219" s="95"/>
      <c r="O219" s="95"/>
      <c r="P219" s="95"/>
      <c r="Q219" s="95"/>
      <c r="R219" s="95"/>
    </row>
    <row r="220" spans="1:18" ht="12.75">
      <c r="A220" s="196" t="s">
        <v>282</v>
      </c>
      <c r="B220" s="408">
        <v>13726</v>
      </c>
      <c r="C220" s="408">
        <v>16288.9</v>
      </c>
      <c r="D220" s="324">
        <v>16288.9</v>
      </c>
      <c r="E220" s="409">
        <f t="shared" si="18"/>
        <v>100</v>
      </c>
      <c r="F220" s="324">
        <v>15360</v>
      </c>
      <c r="G220" s="351">
        <f t="shared" si="16"/>
        <v>1.0604752604166667</v>
      </c>
      <c r="H220" s="410">
        <v>8771</v>
      </c>
      <c r="I220" s="410">
        <v>8771</v>
      </c>
      <c r="J220" s="411">
        <f t="shared" si="17"/>
        <v>100</v>
      </c>
      <c r="K220" s="412">
        <v>-0.9</v>
      </c>
      <c r="M220" s="95"/>
      <c r="N220" s="95"/>
      <c r="O220" s="95"/>
      <c r="P220" s="95"/>
      <c r="Q220" s="95"/>
      <c r="R220" s="95"/>
    </row>
    <row r="221" spans="1:18" ht="12.75">
      <c r="A221" s="196" t="s">
        <v>283</v>
      </c>
      <c r="B221" s="408">
        <v>8407</v>
      </c>
      <c r="C221" s="408">
        <v>9539.1</v>
      </c>
      <c r="D221" s="324">
        <v>9539.1</v>
      </c>
      <c r="E221" s="409">
        <f t="shared" si="18"/>
        <v>100</v>
      </c>
      <c r="F221" s="324">
        <v>8914</v>
      </c>
      <c r="G221" s="351">
        <f t="shared" si="16"/>
        <v>1.0701256450527261</v>
      </c>
      <c r="H221" s="324">
        <v>5807.4</v>
      </c>
      <c r="I221" s="324">
        <v>5807.4</v>
      </c>
      <c r="J221" s="411">
        <f t="shared" si="17"/>
        <v>100</v>
      </c>
      <c r="K221" s="412">
        <v>-0.7</v>
      </c>
      <c r="M221" s="95"/>
      <c r="N221" s="95"/>
      <c r="O221" s="95"/>
      <c r="P221" s="95"/>
      <c r="Q221" s="95"/>
      <c r="R221" s="95"/>
    </row>
    <row r="222" spans="1:18" ht="12.75">
      <c r="A222" s="196" t="s">
        <v>284</v>
      </c>
      <c r="B222" s="408">
        <v>7208</v>
      </c>
      <c r="C222" s="408">
        <v>8090.8</v>
      </c>
      <c r="D222" s="324">
        <v>8090.8</v>
      </c>
      <c r="E222" s="409">
        <f t="shared" si="18"/>
        <v>100</v>
      </c>
      <c r="F222" s="324">
        <v>7538</v>
      </c>
      <c r="G222" s="351">
        <f t="shared" si="16"/>
        <v>1.073335102149111</v>
      </c>
      <c r="H222" s="410">
        <v>5091</v>
      </c>
      <c r="I222" s="410">
        <v>5091</v>
      </c>
      <c r="J222" s="411">
        <f t="shared" si="17"/>
        <v>100</v>
      </c>
      <c r="K222" s="412">
        <v>-0.2</v>
      </c>
      <c r="M222" s="95"/>
      <c r="N222" s="95"/>
      <c r="O222" s="95"/>
      <c r="P222" s="95"/>
      <c r="Q222" s="95"/>
      <c r="R222" s="95"/>
    </row>
    <row r="223" spans="1:18" ht="12.75">
      <c r="A223" s="196" t="s">
        <v>285</v>
      </c>
      <c r="B223" s="408">
        <v>4648</v>
      </c>
      <c r="C223" s="408">
        <v>5142.7</v>
      </c>
      <c r="D223" s="324">
        <v>5142.6</v>
      </c>
      <c r="E223" s="409">
        <f t="shared" si="18"/>
        <v>99.99805549614017</v>
      </c>
      <c r="F223" s="324">
        <v>4902</v>
      </c>
      <c r="G223" s="351">
        <f t="shared" si="16"/>
        <v>1.0490820073439413</v>
      </c>
      <c r="H223" s="410">
        <v>3188</v>
      </c>
      <c r="I223" s="410">
        <v>3188</v>
      </c>
      <c r="J223" s="411">
        <f t="shared" si="17"/>
        <v>100</v>
      </c>
      <c r="K223" s="412">
        <v>-0.8</v>
      </c>
      <c r="M223" s="95"/>
      <c r="N223" s="95"/>
      <c r="O223" s="95"/>
      <c r="P223" s="95"/>
      <c r="Q223" s="95"/>
      <c r="R223" s="95"/>
    </row>
    <row r="224" spans="1:18" ht="12.75">
      <c r="A224" s="200" t="s">
        <v>286</v>
      </c>
      <c r="B224" s="424">
        <v>12852</v>
      </c>
      <c r="C224" s="424">
        <v>14454.2</v>
      </c>
      <c r="D224" s="425">
        <v>14454.2</v>
      </c>
      <c r="E224" s="426">
        <f t="shared" si="18"/>
        <v>100</v>
      </c>
      <c r="F224" s="324">
        <v>14435</v>
      </c>
      <c r="G224" s="427">
        <f t="shared" si="16"/>
        <v>1.0013301004502946</v>
      </c>
      <c r="H224" s="309">
        <v>8964</v>
      </c>
      <c r="I224" s="309">
        <v>8964</v>
      </c>
      <c r="J224" s="428">
        <f t="shared" si="17"/>
        <v>100</v>
      </c>
      <c r="K224" s="429">
        <v>-1.4</v>
      </c>
      <c r="M224" s="95"/>
      <c r="N224" s="95"/>
      <c r="O224" s="95"/>
      <c r="P224" s="95"/>
      <c r="Q224" s="95"/>
      <c r="R224" s="95"/>
    </row>
    <row r="225" spans="1:18" ht="12.75">
      <c r="A225" s="110" t="s">
        <v>287</v>
      </c>
      <c r="B225" s="413">
        <v>9371</v>
      </c>
      <c r="C225" s="384">
        <v>10961.7</v>
      </c>
      <c r="D225" s="354">
        <v>10961.7</v>
      </c>
      <c r="E225" s="430">
        <f t="shared" si="18"/>
        <v>100</v>
      </c>
      <c r="F225" s="354">
        <v>10045</v>
      </c>
      <c r="G225" s="355">
        <f t="shared" si="16"/>
        <v>1.0912593330014932</v>
      </c>
      <c r="H225" s="431">
        <v>6715</v>
      </c>
      <c r="I225" s="431">
        <v>6715</v>
      </c>
      <c r="J225" s="355">
        <f t="shared" si="17"/>
        <v>100</v>
      </c>
      <c r="K225" s="357">
        <v>-0.6</v>
      </c>
      <c r="M225" s="95"/>
      <c r="N225" s="95"/>
      <c r="O225" s="95"/>
      <c r="P225" s="95"/>
      <c r="Q225" s="95"/>
      <c r="R225" s="95"/>
    </row>
    <row r="226" spans="1:18" ht="12.75">
      <c r="A226" s="196" t="s">
        <v>288</v>
      </c>
      <c r="B226" s="408">
        <v>7200</v>
      </c>
      <c r="C226" s="408">
        <v>8216.6</v>
      </c>
      <c r="D226" s="324">
        <v>8216.6</v>
      </c>
      <c r="E226" s="409">
        <f t="shared" si="18"/>
        <v>100</v>
      </c>
      <c r="F226" s="324">
        <v>9927</v>
      </c>
      <c r="G226" s="351">
        <f t="shared" si="16"/>
        <v>0.827702226251637</v>
      </c>
      <c r="H226" s="410">
        <v>5402</v>
      </c>
      <c r="I226" s="410">
        <v>5402</v>
      </c>
      <c r="J226" s="411">
        <f t="shared" si="17"/>
        <v>100</v>
      </c>
      <c r="K226" s="412">
        <v>-0.3</v>
      </c>
      <c r="M226" s="95"/>
      <c r="N226" s="95"/>
      <c r="O226" s="95"/>
      <c r="P226" s="95"/>
      <c r="Q226" s="95"/>
      <c r="R226" s="95"/>
    </row>
    <row r="227" spans="1:18" ht="12.75">
      <c r="A227" s="196" t="s">
        <v>289</v>
      </c>
      <c r="B227" s="408">
        <v>6204</v>
      </c>
      <c r="C227" s="408">
        <v>14226</v>
      </c>
      <c r="D227" s="324">
        <v>14226</v>
      </c>
      <c r="E227" s="409">
        <f t="shared" si="18"/>
        <v>100</v>
      </c>
      <c r="F227" s="324">
        <v>7007</v>
      </c>
      <c r="G227" s="351">
        <f t="shared" si="16"/>
        <v>2.0302554588268875</v>
      </c>
      <c r="H227" s="410">
        <v>8340</v>
      </c>
      <c r="I227" s="410">
        <v>8340</v>
      </c>
      <c r="J227" s="411">
        <f t="shared" si="17"/>
        <v>100</v>
      </c>
      <c r="K227" s="412">
        <v>3.4</v>
      </c>
      <c r="M227" s="95"/>
      <c r="N227" s="95"/>
      <c r="O227" s="95"/>
      <c r="P227" s="95"/>
      <c r="Q227" s="95"/>
      <c r="R227" s="95"/>
    </row>
    <row r="228" spans="1:18" ht="12.75">
      <c r="A228" s="196" t="s">
        <v>290</v>
      </c>
      <c r="B228" s="408">
        <v>11014</v>
      </c>
      <c r="C228" s="408">
        <v>5709</v>
      </c>
      <c r="D228" s="324">
        <v>5709</v>
      </c>
      <c r="E228" s="409">
        <f t="shared" si="18"/>
        <v>100</v>
      </c>
      <c r="F228" s="324">
        <v>11958</v>
      </c>
      <c r="G228" s="351">
        <f t="shared" si="16"/>
        <v>0.47742097340692424</v>
      </c>
      <c r="H228" s="410">
        <v>3421</v>
      </c>
      <c r="I228" s="410">
        <v>3421</v>
      </c>
      <c r="J228" s="411">
        <f t="shared" si="17"/>
        <v>100</v>
      </c>
      <c r="K228" s="412">
        <v>0</v>
      </c>
      <c r="M228" s="95"/>
      <c r="N228" s="95"/>
      <c r="O228" s="95"/>
      <c r="P228" s="95"/>
      <c r="Q228" s="95"/>
      <c r="R228" s="95"/>
    </row>
    <row r="229" spans="1:18" ht="12.75">
      <c r="A229" s="196" t="s">
        <v>291</v>
      </c>
      <c r="B229" s="408">
        <v>10266</v>
      </c>
      <c r="C229" s="408">
        <v>11646.7</v>
      </c>
      <c r="D229" s="324">
        <v>11646.7</v>
      </c>
      <c r="E229" s="409">
        <f t="shared" si="18"/>
        <v>100</v>
      </c>
      <c r="F229" s="324">
        <v>10626</v>
      </c>
      <c r="G229" s="351">
        <f t="shared" si="16"/>
        <v>1.0960568417090157</v>
      </c>
      <c r="H229" s="410">
        <v>7339</v>
      </c>
      <c r="I229" s="410">
        <v>7339</v>
      </c>
      <c r="J229" s="411">
        <f t="shared" si="17"/>
        <v>100</v>
      </c>
      <c r="K229" s="412">
        <v>-0.7</v>
      </c>
      <c r="M229" s="95"/>
      <c r="N229" s="95"/>
      <c r="O229" s="95"/>
      <c r="P229" s="95"/>
      <c r="Q229" s="95"/>
      <c r="R229" s="95"/>
    </row>
    <row r="230" spans="1:18" ht="12.75">
      <c r="A230" s="110" t="s">
        <v>292</v>
      </c>
      <c r="B230" s="413">
        <v>16816</v>
      </c>
      <c r="C230" s="413">
        <v>18255.1</v>
      </c>
      <c r="D230" s="317">
        <v>18255.1</v>
      </c>
      <c r="E230" s="414">
        <f t="shared" si="18"/>
        <v>100</v>
      </c>
      <c r="F230" s="317">
        <v>16543</v>
      </c>
      <c r="G230" s="355">
        <f t="shared" si="16"/>
        <v>1.103493924922928</v>
      </c>
      <c r="H230" s="415">
        <v>9534</v>
      </c>
      <c r="I230" s="415">
        <v>9534</v>
      </c>
      <c r="J230" s="416">
        <f t="shared" si="17"/>
        <v>100</v>
      </c>
      <c r="K230" s="417">
        <v>-1.2</v>
      </c>
      <c r="M230" s="95"/>
      <c r="N230" s="95"/>
      <c r="O230" s="95"/>
      <c r="P230" s="95"/>
      <c r="Q230" s="95"/>
      <c r="R230" s="95"/>
    </row>
    <row r="231" spans="1:18" ht="12.75">
      <c r="A231" s="196" t="s">
        <v>293</v>
      </c>
      <c r="B231" s="408">
        <v>11073</v>
      </c>
      <c r="C231" s="408">
        <v>11437.7</v>
      </c>
      <c r="D231" s="324">
        <v>11437.7</v>
      </c>
      <c r="E231" s="409">
        <f>+(D231/C231)*100</f>
        <v>100</v>
      </c>
      <c r="F231" s="324">
        <v>11526</v>
      </c>
      <c r="G231" s="351">
        <f>+(D231/F231)</f>
        <v>0.9923390595176124</v>
      </c>
      <c r="H231" s="410">
        <v>7231</v>
      </c>
      <c r="I231" s="410">
        <v>7231</v>
      </c>
      <c r="J231" s="411">
        <f>+(I231/H231)*100</f>
        <v>100</v>
      </c>
      <c r="K231" s="412">
        <v>0</v>
      </c>
      <c r="M231" s="95"/>
      <c r="N231" s="95"/>
      <c r="O231" s="95"/>
      <c r="P231" s="95"/>
      <c r="Q231" s="95"/>
      <c r="R231" s="95"/>
    </row>
    <row r="232" spans="1:18" ht="12.75">
      <c r="A232" s="196" t="s">
        <v>294</v>
      </c>
      <c r="B232" s="408">
        <v>2907</v>
      </c>
      <c r="C232" s="408">
        <v>4062.2</v>
      </c>
      <c r="D232" s="324">
        <v>4062.2</v>
      </c>
      <c r="E232" s="409">
        <f>+(D232/C232)*100</f>
        <v>100</v>
      </c>
      <c r="F232" s="324">
        <v>3080</v>
      </c>
      <c r="G232" s="351">
        <f>+(D232/F232)</f>
        <v>1.3188961038961038</v>
      </c>
      <c r="H232" s="324">
        <v>2310.9</v>
      </c>
      <c r="I232" s="324">
        <v>2310.9</v>
      </c>
      <c r="J232" s="411">
        <f>+(I232/H232)*100</f>
        <v>100</v>
      </c>
      <c r="K232" s="412">
        <v>-1.2</v>
      </c>
      <c r="M232" s="95"/>
      <c r="N232" s="95"/>
      <c r="O232" s="95"/>
      <c r="P232" s="95"/>
      <c r="Q232" s="95"/>
      <c r="R232" s="95"/>
    </row>
    <row r="233" spans="1:18" ht="13.5" thickBot="1">
      <c r="A233" s="388" t="s">
        <v>295</v>
      </c>
      <c r="B233" s="418">
        <v>2798</v>
      </c>
      <c r="C233" s="418">
        <v>1460.6</v>
      </c>
      <c r="D233" s="389">
        <v>1460.6</v>
      </c>
      <c r="E233" s="419">
        <f>+(D233/C233)*100</f>
        <v>100</v>
      </c>
      <c r="F233" s="389">
        <v>2787</v>
      </c>
      <c r="G233" s="391">
        <f>+(D233/F233)</f>
        <v>0.5240760674560458</v>
      </c>
      <c r="H233" s="420">
        <v>860</v>
      </c>
      <c r="I233" s="420">
        <v>860</v>
      </c>
      <c r="J233" s="421">
        <f>+(I233/H233)*100</f>
        <v>100</v>
      </c>
      <c r="K233" s="179">
        <v>0</v>
      </c>
      <c r="M233" s="95"/>
      <c r="N233" s="95"/>
      <c r="O233" s="95"/>
      <c r="P233" s="95"/>
      <c r="Q233" s="95"/>
      <c r="R233" s="95"/>
    </row>
    <row r="234" spans="1:18" ht="13.5" thickTop="1">
      <c r="A234" s="158"/>
      <c r="B234" s="298"/>
      <c r="C234" s="298"/>
      <c r="D234" s="366"/>
      <c r="E234" s="422"/>
      <c r="F234" s="366"/>
      <c r="G234" s="367"/>
      <c r="H234" s="423"/>
      <c r="I234" s="423"/>
      <c r="J234" s="367"/>
      <c r="K234" s="366"/>
      <c r="M234" s="95"/>
      <c r="N234" s="95"/>
      <c r="O234" s="95"/>
      <c r="P234" s="95"/>
      <c r="Q234" s="95"/>
      <c r="R234" s="95"/>
    </row>
    <row r="235" spans="1:18" ht="13.5" thickBot="1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 t="s">
        <v>37</v>
      </c>
      <c r="M235" s="95"/>
      <c r="N235" s="95"/>
      <c r="O235" s="95"/>
      <c r="P235" s="95"/>
      <c r="Q235" s="95"/>
      <c r="R235" s="95"/>
    </row>
    <row r="236" spans="1:18" ht="14.25" thickBot="1" thickTop="1">
      <c r="A236" s="228" t="s">
        <v>65</v>
      </c>
      <c r="B236" s="303" t="s">
        <v>2</v>
      </c>
      <c r="C236" s="303"/>
      <c r="D236" s="303"/>
      <c r="E236" s="303"/>
      <c r="F236" s="303"/>
      <c r="G236" s="304"/>
      <c r="H236" s="302" t="s">
        <v>95</v>
      </c>
      <c r="I236" s="305"/>
      <c r="J236" s="305"/>
      <c r="K236" s="306"/>
      <c r="M236" s="95"/>
      <c r="N236" s="95"/>
      <c r="O236" s="95"/>
      <c r="P236" s="95"/>
      <c r="Q236" s="95"/>
      <c r="R236" s="95"/>
    </row>
    <row r="237" spans="1:18" ht="12.75">
      <c r="A237" s="103"/>
      <c r="B237" s="133" t="s">
        <v>5</v>
      </c>
      <c r="C237" s="134" t="s">
        <v>6</v>
      </c>
      <c r="D237" s="134" t="s">
        <v>68</v>
      </c>
      <c r="E237" s="155" t="s">
        <v>8</v>
      </c>
      <c r="F237" s="134" t="s">
        <v>68</v>
      </c>
      <c r="G237" s="134" t="s">
        <v>10</v>
      </c>
      <c r="H237" s="134" t="s">
        <v>96</v>
      </c>
      <c r="I237" s="134" t="s">
        <v>68</v>
      </c>
      <c r="J237" s="134" t="s">
        <v>8</v>
      </c>
      <c r="K237" s="308" t="s">
        <v>71</v>
      </c>
      <c r="M237" s="95"/>
      <c r="N237" s="95"/>
      <c r="O237" s="95"/>
      <c r="P237" s="95"/>
      <c r="Q237" s="95"/>
      <c r="R237" s="95"/>
    </row>
    <row r="238" spans="1:18" ht="12.75">
      <c r="A238" s="106"/>
      <c r="B238" s="309"/>
      <c r="C238" s="310"/>
      <c r="D238" s="311" t="s">
        <v>97</v>
      </c>
      <c r="E238" s="155" t="s">
        <v>98</v>
      </c>
      <c r="F238" s="311" t="s">
        <v>97</v>
      </c>
      <c r="G238" s="134" t="s">
        <v>14</v>
      </c>
      <c r="H238" s="134" t="s">
        <v>15</v>
      </c>
      <c r="I238" s="312" t="s">
        <v>97</v>
      </c>
      <c r="J238" s="134"/>
      <c r="K238" s="308" t="s">
        <v>99</v>
      </c>
      <c r="M238" s="95"/>
      <c r="N238" s="95"/>
      <c r="O238" s="95"/>
      <c r="P238" s="95"/>
      <c r="Q238" s="95"/>
      <c r="R238" s="95"/>
    </row>
    <row r="239" spans="1:18" ht="13.5" thickBot="1">
      <c r="A239" s="107"/>
      <c r="B239" s="313"/>
      <c r="C239" s="314"/>
      <c r="D239" s="315">
        <v>38717</v>
      </c>
      <c r="E239" s="316"/>
      <c r="F239" s="315">
        <v>38352</v>
      </c>
      <c r="G239" s="313"/>
      <c r="H239" s="314" t="s">
        <v>17</v>
      </c>
      <c r="I239" s="315">
        <v>38717</v>
      </c>
      <c r="J239" s="314"/>
      <c r="K239" s="192" t="s">
        <v>100</v>
      </c>
      <c r="M239" s="95"/>
      <c r="N239" s="95"/>
      <c r="O239" s="95"/>
      <c r="P239" s="95"/>
      <c r="Q239" s="95"/>
      <c r="R239" s="95"/>
    </row>
    <row r="240" spans="1:18" ht="13.5" thickTop="1">
      <c r="A240" s="196" t="s">
        <v>296</v>
      </c>
      <c r="B240" s="408">
        <v>12612</v>
      </c>
      <c r="C240" s="408">
        <v>13727.8</v>
      </c>
      <c r="D240" s="324">
        <v>13727.8</v>
      </c>
      <c r="E240" s="409">
        <f t="shared" si="18"/>
        <v>100</v>
      </c>
      <c r="F240" s="324">
        <v>13029</v>
      </c>
      <c r="G240" s="351">
        <f t="shared" si="16"/>
        <v>1.0536342006293653</v>
      </c>
      <c r="H240" s="410">
        <v>8722</v>
      </c>
      <c r="I240" s="410">
        <v>8722</v>
      </c>
      <c r="J240" s="411">
        <f t="shared" si="17"/>
        <v>100</v>
      </c>
      <c r="K240" s="412">
        <v>0</v>
      </c>
      <c r="M240" s="95"/>
      <c r="N240" s="95"/>
      <c r="O240" s="95"/>
      <c r="P240" s="95"/>
      <c r="Q240" s="95"/>
      <c r="R240" s="95"/>
    </row>
    <row r="241" spans="1:18" ht="12.75">
      <c r="A241" s="196" t="s">
        <v>297</v>
      </c>
      <c r="B241" s="408">
        <v>8223</v>
      </c>
      <c r="C241" s="408">
        <v>8648.7</v>
      </c>
      <c r="D241" s="324">
        <v>8648.7</v>
      </c>
      <c r="E241" s="409">
        <f t="shared" si="18"/>
        <v>100</v>
      </c>
      <c r="F241" s="324">
        <v>8997.3</v>
      </c>
      <c r="G241" s="351">
        <f t="shared" si="16"/>
        <v>0.9612550431796207</v>
      </c>
      <c r="H241" s="410">
        <v>4774</v>
      </c>
      <c r="I241" s="410">
        <v>4774</v>
      </c>
      <c r="J241" s="411">
        <f t="shared" si="17"/>
        <v>100</v>
      </c>
      <c r="K241" s="412">
        <v>-0.8</v>
      </c>
      <c r="M241" s="95"/>
      <c r="N241" s="95"/>
      <c r="O241" s="95"/>
      <c r="P241" s="95"/>
      <c r="Q241" s="95"/>
      <c r="R241" s="95"/>
    </row>
    <row r="242" spans="1:18" ht="12.75">
      <c r="A242" s="196" t="s">
        <v>298</v>
      </c>
      <c r="B242" s="408">
        <v>4048</v>
      </c>
      <c r="C242" s="408">
        <v>2289</v>
      </c>
      <c r="D242" s="324">
        <v>2289</v>
      </c>
      <c r="E242" s="409">
        <f t="shared" si="18"/>
        <v>100</v>
      </c>
      <c r="F242" s="324">
        <v>4390</v>
      </c>
      <c r="G242" s="351">
        <f t="shared" si="16"/>
        <v>0.5214123006833713</v>
      </c>
      <c r="H242" s="410">
        <v>1241</v>
      </c>
      <c r="I242" s="410">
        <v>1241</v>
      </c>
      <c r="J242" s="411">
        <f t="shared" si="17"/>
        <v>100</v>
      </c>
      <c r="K242" s="412">
        <v>0</v>
      </c>
      <c r="M242" s="95"/>
      <c r="N242" s="95"/>
      <c r="O242" s="95"/>
      <c r="P242" s="95"/>
      <c r="Q242" s="95"/>
      <c r="R242" s="95"/>
    </row>
    <row r="243" spans="1:18" ht="12.75">
      <c r="A243" s="196" t="s">
        <v>299</v>
      </c>
      <c r="B243" s="408">
        <v>12694</v>
      </c>
      <c r="C243" s="408">
        <v>13649.5</v>
      </c>
      <c r="D243" s="324">
        <v>13649.5</v>
      </c>
      <c r="E243" s="409">
        <f t="shared" si="18"/>
        <v>100</v>
      </c>
      <c r="F243" s="324">
        <v>13227</v>
      </c>
      <c r="G243" s="351">
        <f t="shared" si="16"/>
        <v>1.031942239358887</v>
      </c>
      <c r="H243" s="410">
        <v>7934</v>
      </c>
      <c r="I243" s="410">
        <v>7934</v>
      </c>
      <c r="J243" s="411">
        <f t="shared" si="17"/>
        <v>100</v>
      </c>
      <c r="K243" s="412">
        <v>-1.6</v>
      </c>
      <c r="M243" s="95"/>
      <c r="N243" s="95"/>
      <c r="O243" s="95"/>
      <c r="P243" s="95"/>
      <c r="Q243" s="95"/>
      <c r="R243" s="95"/>
    </row>
    <row r="244" spans="1:18" ht="12.75">
      <c r="A244" s="196" t="s">
        <v>300</v>
      </c>
      <c r="B244" s="408">
        <v>6837</v>
      </c>
      <c r="C244" s="408">
        <v>12015.3</v>
      </c>
      <c r="D244" s="324">
        <v>12015.3</v>
      </c>
      <c r="E244" s="409">
        <f t="shared" si="18"/>
        <v>100</v>
      </c>
      <c r="F244" s="324">
        <v>7566</v>
      </c>
      <c r="G244" s="351">
        <f t="shared" si="16"/>
        <v>1.5880650277557493</v>
      </c>
      <c r="H244" s="410">
        <v>6339</v>
      </c>
      <c r="I244" s="410">
        <v>6337</v>
      </c>
      <c r="J244" s="411">
        <f t="shared" si="17"/>
        <v>99.96844928222117</v>
      </c>
      <c r="K244" s="412">
        <v>-0.4</v>
      </c>
      <c r="M244" s="95"/>
      <c r="N244" s="95"/>
      <c r="O244" s="95"/>
      <c r="P244" s="95"/>
      <c r="Q244" s="95"/>
      <c r="R244" s="95"/>
    </row>
    <row r="245" spans="1:18" ht="12.75">
      <c r="A245" s="196" t="s">
        <v>301</v>
      </c>
      <c r="B245" s="408">
        <v>5962</v>
      </c>
      <c r="C245" s="408">
        <v>7147.9</v>
      </c>
      <c r="D245" s="324">
        <v>7147.9</v>
      </c>
      <c r="E245" s="409">
        <f t="shared" si="18"/>
        <v>100</v>
      </c>
      <c r="F245" s="324">
        <v>6818</v>
      </c>
      <c r="G245" s="351">
        <f t="shared" si="16"/>
        <v>1.048386623643297</v>
      </c>
      <c r="H245" s="410">
        <v>4561</v>
      </c>
      <c r="I245" s="410">
        <v>4561</v>
      </c>
      <c r="J245" s="411">
        <f t="shared" si="17"/>
        <v>100</v>
      </c>
      <c r="K245" s="412">
        <v>-0.1</v>
      </c>
      <c r="M245" s="95"/>
      <c r="N245" s="95"/>
      <c r="O245" s="95"/>
      <c r="P245" s="95"/>
      <c r="Q245" s="95"/>
      <c r="R245" s="95"/>
    </row>
    <row r="246" spans="1:18" ht="12.75">
      <c r="A246" s="196" t="s">
        <v>302</v>
      </c>
      <c r="B246" s="408">
        <v>6335</v>
      </c>
      <c r="C246" s="408">
        <v>6772.9</v>
      </c>
      <c r="D246" s="324">
        <v>6772.9</v>
      </c>
      <c r="E246" s="409">
        <f t="shared" si="18"/>
        <v>100</v>
      </c>
      <c r="F246" s="324">
        <v>6717</v>
      </c>
      <c r="G246" s="351">
        <f t="shared" si="16"/>
        <v>1.0083221676343606</v>
      </c>
      <c r="H246" s="410">
        <v>4070</v>
      </c>
      <c r="I246" s="410">
        <v>4070</v>
      </c>
      <c r="J246" s="411">
        <f t="shared" si="17"/>
        <v>100</v>
      </c>
      <c r="K246" s="412">
        <v>-0.4</v>
      </c>
      <c r="M246" s="95"/>
      <c r="N246" s="95"/>
      <c r="O246" s="95"/>
      <c r="P246" s="95"/>
      <c r="Q246" s="95"/>
      <c r="R246" s="95"/>
    </row>
    <row r="247" spans="1:18" ht="12.75">
      <c r="A247" s="110" t="s">
        <v>303</v>
      </c>
      <c r="B247" s="413">
        <v>15219</v>
      </c>
      <c r="C247" s="413">
        <v>17083.8</v>
      </c>
      <c r="D247" s="317">
        <v>17083.8</v>
      </c>
      <c r="E247" s="409">
        <f t="shared" si="18"/>
        <v>100</v>
      </c>
      <c r="F247" s="324">
        <v>16728</v>
      </c>
      <c r="G247" s="411">
        <f t="shared" si="16"/>
        <v>1.0212697274031564</v>
      </c>
      <c r="H247" s="354">
        <v>9724.7</v>
      </c>
      <c r="I247" s="317">
        <v>9724.7</v>
      </c>
      <c r="J247" s="411">
        <f t="shared" si="17"/>
        <v>100</v>
      </c>
      <c r="K247" s="357">
        <v>0</v>
      </c>
      <c r="M247" s="95"/>
      <c r="N247" s="95"/>
      <c r="O247" s="95"/>
      <c r="P247" s="95"/>
      <c r="Q247" s="95"/>
      <c r="R247" s="95"/>
    </row>
    <row r="248" spans="1:18" ht="12.75">
      <c r="A248" s="196" t="s">
        <v>304</v>
      </c>
      <c r="B248" s="408">
        <v>31815</v>
      </c>
      <c r="C248" s="383">
        <v>36855.1</v>
      </c>
      <c r="D248" s="432">
        <v>36855.1</v>
      </c>
      <c r="E248" s="433">
        <f>D248/C248*100</f>
        <v>100</v>
      </c>
      <c r="F248" s="432">
        <v>34028.5</v>
      </c>
      <c r="G248" s="434">
        <f aca="true" t="shared" si="19" ref="G248:G296">D248/F248</f>
        <v>1.0830656655450577</v>
      </c>
      <c r="H248" s="435">
        <v>22432</v>
      </c>
      <c r="I248" s="435">
        <v>22432</v>
      </c>
      <c r="J248" s="434">
        <f>I248/H248*100</f>
        <v>100</v>
      </c>
      <c r="K248" s="399">
        <v>0.414</v>
      </c>
      <c r="M248" s="95"/>
      <c r="N248" s="95"/>
      <c r="O248" s="95"/>
      <c r="P248" s="95"/>
      <c r="Q248" s="95"/>
      <c r="R248" s="95"/>
    </row>
    <row r="249" spans="1:18" ht="12.75">
      <c r="A249" s="110" t="s">
        <v>305</v>
      </c>
      <c r="B249" s="408">
        <v>10865</v>
      </c>
      <c r="C249" s="383">
        <v>12165</v>
      </c>
      <c r="D249" s="432">
        <v>12165</v>
      </c>
      <c r="E249" s="433">
        <f aca="true" t="shared" si="20" ref="E249:E296">D249/C249*100</f>
        <v>100</v>
      </c>
      <c r="F249" s="432">
        <v>11491</v>
      </c>
      <c r="G249" s="434">
        <f t="shared" si="19"/>
        <v>1.0586545992515881</v>
      </c>
      <c r="H249" s="435">
        <v>6897.7</v>
      </c>
      <c r="I249" s="435">
        <v>6897.7</v>
      </c>
      <c r="J249" s="434">
        <f aca="true" t="shared" si="21" ref="J249:J296">I249/H249*100</f>
        <v>100</v>
      </c>
      <c r="K249" s="399">
        <v>-0.3</v>
      </c>
      <c r="M249" s="95"/>
      <c r="N249" s="95"/>
      <c r="O249" s="95"/>
      <c r="P249" s="95"/>
      <c r="Q249" s="95"/>
      <c r="R249" s="95"/>
    </row>
    <row r="250" spans="1:18" ht="12.75">
      <c r="A250" s="110" t="s">
        <v>306</v>
      </c>
      <c r="B250" s="408">
        <v>11328</v>
      </c>
      <c r="C250" s="383">
        <v>12336.5</v>
      </c>
      <c r="D250" s="432">
        <v>12336.6</v>
      </c>
      <c r="E250" s="433">
        <f t="shared" si="20"/>
        <v>100.00081060268309</v>
      </c>
      <c r="F250" s="432">
        <v>11581</v>
      </c>
      <c r="G250" s="434">
        <f t="shared" si="19"/>
        <v>1.0652447975131683</v>
      </c>
      <c r="H250" s="435">
        <v>6788.7</v>
      </c>
      <c r="I250" s="435">
        <v>6788.7</v>
      </c>
      <c r="J250" s="434">
        <f t="shared" si="21"/>
        <v>100</v>
      </c>
      <c r="K250" s="399">
        <v>-0.7</v>
      </c>
      <c r="M250" s="95"/>
      <c r="N250" s="95"/>
      <c r="O250" s="95"/>
      <c r="P250" s="95"/>
      <c r="Q250" s="95"/>
      <c r="R250" s="95"/>
    </row>
    <row r="251" spans="1:18" ht="12.75">
      <c r="A251" s="110" t="s">
        <v>307</v>
      </c>
      <c r="B251" s="408">
        <v>17377</v>
      </c>
      <c r="C251" s="383">
        <v>19783.4</v>
      </c>
      <c r="D251" s="432">
        <v>19783.4</v>
      </c>
      <c r="E251" s="433">
        <f t="shared" si="20"/>
        <v>100</v>
      </c>
      <c r="F251" s="432">
        <v>18080</v>
      </c>
      <c r="G251" s="434">
        <f t="shared" si="19"/>
        <v>1.0942146017699115</v>
      </c>
      <c r="H251" s="435">
        <v>10658.7</v>
      </c>
      <c r="I251" s="435">
        <v>10658.7</v>
      </c>
      <c r="J251" s="434">
        <f t="shared" si="21"/>
        <v>100</v>
      </c>
      <c r="K251" s="399">
        <v>-1.86</v>
      </c>
      <c r="M251" s="95"/>
      <c r="N251" s="95"/>
      <c r="O251" s="95"/>
      <c r="P251" s="95"/>
      <c r="Q251" s="95"/>
      <c r="R251" s="95"/>
    </row>
    <row r="252" spans="1:18" ht="12.75">
      <c r="A252" s="110" t="s">
        <v>308</v>
      </c>
      <c r="B252" s="408">
        <v>35692</v>
      </c>
      <c r="C252" s="383">
        <v>19486.6</v>
      </c>
      <c r="D252" s="432">
        <v>19486.6</v>
      </c>
      <c r="E252" s="433">
        <f t="shared" si="20"/>
        <v>100</v>
      </c>
      <c r="F252" s="432">
        <v>38469</v>
      </c>
      <c r="G252" s="434">
        <f t="shared" si="19"/>
        <v>0.5065533286542411</v>
      </c>
      <c r="H252" s="435">
        <v>0</v>
      </c>
      <c r="I252" s="435">
        <v>0</v>
      </c>
      <c r="J252" s="434">
        <v>0</v>
      </c>
      <c r="K252" s="399">
        <v>0</v>
      </c>
      <c r="M252" s="95"/>
      <c r="N252" s="95"/>
      <c r="O252" s="95"/>
      <c r="P252" s="95"/>
      <c r="Q252" s="95"/>
      <c r="R252" s="95"/>
    </row>
    <row r="253" spans="1:18" ht="12.75">
      <c r="A253" s="110" t="s">
        <v>309</v>
      </c>
      <c r="B253" s="408">
        <v>34110</v>
      </c>
      <c r="C253" s="383">
        <v>34536.2</v>
      </c>
      <c r="D253" s="432">
        <v>34536.1</v>
      </c>
      <c r="E253" s="433">
        <f t="shared" si="20"/>
        <v>99.99971044874654</v>
      </c>
      <c r="F253" s="432">
        <v>34468</v>
      </c>
      <c r="G253" s="434">
        <f t="shared" si="19"/>
        <v>1.001975745619125</v>
      </c>
      <c r="H253" s="435">
        <v>18287</v>
      </c>
      <c r="I253" s="435">
        <v>18287</v>
      </c>
      <c r="J253" s="434">
        <f t="shared" si="21"/>
        <v>100</v>
      </c>
      <c r="K253" s="399">
        <v>-0.9</v>
      </c>
      <c r="M253" s="95"/>
      <c r="N253" s="95"/>
      <c r="O253" s="95"/>
      <c r="P253" s="95"/>
      <c r="Q253" s="95"/>
      <c r="R253" s="95"/>
    </row>
    <row r="254" spans="1:18" ht="12.75">
      <c r="A254" s="110" t="s">
        <v>310</v>
      </c>
      <c r="B254" s="408">
        <v>28087</v>
      </c>
      <c r="C254" s="383">
        <v>32750.8</v>
      </c>
      <c r="D254" s="432">
        <v>32750.8</v>
      </c>
      <c r="E254" s="433">
        <f t="shared" si="20"/>
        <v>100</v>
      </c>
      <c r="F254" s="432">
        <v>29818.3</v>
      </c>
      <c r="G254" s="434">
        <f t="shared" si="19"/>
        <v>1.0983456468007902</v>
      </c>
      <c r="H254" s="435">
        <v>19009.7</v>
      </c>
      <c r="I254" s="435">
        <v>19009.7</v>
      </c>
      <c r="J254" s="434">
        <f t="shared" si="21"/>
        <v>100</v>
      </c>
      <c r="K254" s="399">
        <v>-1.4</v>
      </c>
      <c r="M254" s="95"/>
      <c r="N254" s="95"/>
      <c r="O254" s="95"/>
      <c r="P254" s="95"/>
      <c r="Q254" s="95"/>
      <c r="R254" s="95"/>
    </row>
    <row r="255" spans="1:18" ht="12.75">
      <c r="A255" s="110" t="s">
        <v>311</v>
      </c>
      <c r="B255" s="408">
        <v>0</v>
      </c>
      <c r="C255" s="383">
        <v>80.3</v>
      </c>
      <c r="D255" s="432">
        <v>80.3</v>
      </c>
      <c r="E255" s="433">
        <f t="shared" si="20"/>
        <v>100</v>
      </c>
      <c r="F255" s="436" t="s">
        <v>312</v>
      </c>
      <c r="G255" s="437" t="s">
        <v>313</v>
      </c>
      <c r="H255" s="435">
        <v>21.3</v>
      </c>
      <c r="I255" s="438">
        <v>21.22</v>
      </c>
      <c r="J255" s="434">
        <f t="shared" si="21"/>
        <v>99.6244131455399</v>
      </c>
      <c r="K255" s="399">
        <v>0</v>
      </c>
      <c r="M255" s="95"/>
      <c r="N255" s="95"/>
      <c r="O255" s="95"/>
      <c r="P255" s="95"/>
      <c r="Q255" s="95"/>
      <c r="R255" s="95"/>
    </row>
    <row r="256" spans="1:18" ht="12.75">
      <c r="A256" s="110" t="s">
        <v>314</v>
      </c>
      <c r="B256" s="408">
        <v>25852</v>
      </c>
      <c r="C256" s="383">
        <v>28308.8</v>
      </c>
      <c r="D256" s="432">
        <v>28308.8</v>
      </c>
      <c r="E256" s="433">
        <f t="shared" si="20"/>
        <v>100</v>
      </c>
      <c r="F256" s="432">
        <v>26042</v>
      </c>
      <c r="G256" s="434">
        <f t="shared" si="19"/>
        <v>1.0870440058367252</v>
      </c>
      <c r="H256" s="435">
        <v>17063.7</v>
      </c>
      <c r="I256" s="435">
        <v>17063.7</v>
      </c>
      <c r="J256" s="434">
        <f t="shared" si="21"/>
        <v>100</v>
      </c>
      <c r="K256" s="399">
        <v>-2.665</v>
      </c>
      <c r="M256" s="95"/>
      <c r="N256" s="95"/>
      <c r="O256" s="95"/>
      <c r="P256" s="95"/>
      <c r="Q256" s="95"/>
      <c r="R256" s="95"/>
    </row>
    <row r="257" spans="1:18" ht="12.75">
      <c r="A257" s="110" t="s">
        <v>315</v>
      </c>
      <c r="B257" s="408">
        <v>29732</v>
      </c>
      <c r="C257" s="383">
        <v>32581.1</v>
      </c>
      <c r="D257" s="432">
        <v>32581.1</v>
      </c>
      <c r="E257" s="433">
        <f t="shared" si="20"/>
        <v>100</v>
      </c>
      <c r="F257" s="432">
        <v>30644</v>
      </c>
      <c r="G257" s="434">
        <f t="shared" si="19"/>
        <v>1.0632130270199713</v>
      </c>
      <c r="H257" s="435">
        <v>18144.7</v>
      </c>
      <c r="I257" s="435">
        <v>18144.7</v>
      </c>
      <c r="J257" s="434">
        <f t="shared" si="21"/>
        <v>100</v>
      </c>
      <c r="K257" s="399">
        <v>-4.4</v>
      </c>
      <c r="M257" s="95"/>
      <c r="N257" s="95"/>
      <c r="O257" s="95"/>
      <c r="P257" s="95"/>
      <c r="Q257" s="95"/>
      <c r="R257" s="95"/>
    </row>
    <row r="258" spans="1:18" ht="12.75">
      <c r="A258" s="110" t="s">
        <v>316</v>
      </c>
      <c r="B258" s="408">
        <v>54392</v>
      </c>
      <c r="C258" s="383">
        <v>56991.8</v>
      </c>
      <c r="D258" s="432">
        <v>56991.8</v>
      </c>
      <c r="E258" s="433">
        <f t="shared" si="20"/>
        <v>100</v>
      </c>
      <c r="F258" s="432">
        <v>56928</v>
      </c>
      <c r="G258" s="434">
        <f t="shared" si="19"/>
        <v>1.0011207138842046</v>
      </c>
      <c r="H258" s="435">
        <v>34757.7</v>
      </c>
      <c r="I258" s="435">
        <v>34757.7</v>
      </c>
      <c r="J258" s="434">
        <f t="shared" si="21"/>
        <v>100</v>
      </c>
      <c r="K258" s="399">
        <v>-0.05</v>
      </c>
      <c r="M258" s="95"/>
      <c r="N258" s="95"/>
      <c r="O258" s="95"/>
      <c r="P258" s="95"/>
      <c r="Q258" s="95"/>
      <c r="R258" s="95"/>
    </row>
    <row r="259" spans="1:18" ht="12.75">
      <c r="A259" s="110" t="s">
        <v>317</v>
      </c>
      <c r="B259" s="408">
        <v>23940</v>
      </c>
      <c r="C259" s="383">
        <v>29796.9</v>
      </c>
      <c r="D259" s="432">
        <v>29759.8</v>
      </c>
      <c r="E259" s="433">
        <f t="shared" si="20"/>
        <v>99.8754904033641</v>
      </c>
      <c r="F259" s="432">
        <v>24680</v>
      </c>
      <c r="G259" s="434">
        <f t="shared" si="19"/>
        <v>1.2058265802269044</v>
      </c>
      <c r="H259" s="435">
        <v>15102.7</v>
      </c>
      <c r="I259" s="435">
        <v>15102.7</v>
      </c>
      <c r="J259" s="434">
        <f t="shared" si="21"/>
        <v>100</v>
      </c>
      <c r="K259" s="399">
        <v>-1.41</v>
      </c>
      <c r="M259" s="95"/>
      <c r="N259" s="95"/>
      <c r="O259" s="95"/>
      <c r="P259" s="95"/>
      <c r="Q259" s="95"/>
      <c r="R259" s="95"/>
    </row>
    <row r="260" spans="1:18" ht="12.75">
      <c r="A260" s="110" t="s">
        <v>318</v>
      </c>
      <c r="B260" s="408">
        <v>39038</v>
      </c>
      <c r="C260" s="383">
        <v>39659.4</v>
      </c>
      <c r="D260" s="432">
        <v>39659.4</v>
      </c>
      <c r="E260" s="433">
        <f t="shared" si="20"/>
        <v>100</v>
      </c>
      <c r="F260" s="432">
        <v>39424</v>
      </c>
      <c r="G260" s="434">
        <f t="shared" si="19"/>
        <v>1.005970982142857</v>
      </c>
      <c r="H260" s="435">
        <v>17707.4</v>
      </c>
      <c r="I260" s="435">
        <v>17653.6</v>
      </c>
      <c r="J260" s="434">
        <f t="shared" si="21"/>
        <v>99.69617222178296</v>
      </c>
      <c r="K260" s="399">
        <v>-2.8</v>
      </c>
      <c r="M260" s="95"/>
      <c r="N260" s="95"/>
      <c r="O260" s="95"/>
      <c r="P260" s="95"/>
      <c r="Q260" s="95"/>
      <c r="R260" s="95"/>
    </row>
    <row r="261" spans="1:18" ht="12.75">
      <c r="A261" s="110" t="s">
        <v>319</v>
      </c>
      <c r="B261" s="408">
        <v>14941</v>
      </c>
      <c r="C261" s="383">
        <v>16632.4</v>
      </c>
      <c r="D261" s="432">
        <v>16632.4</v>
      </c>
      <c r="E261" s="433">
        <f t="shared" si="20"/>
        <v>100</v>
      </c>
      <c r="F261" s="432">
        <v>15686</v>
      </c>
      <c r="G261" s="434">
        <f t="shared" si="19"/>
        <v>1.0603340558459775</v>
      </c>
      <c r="H261" s="435">
        <v>9510.7</v>
      </c>
      <c r="I261" s="435">
        <v>9510.7</v>
      </c>
      <c r="J261" s="434">
        <f t="shared" si="21"/>
        <v>100</v>
      </c>
      <c r="K261" s="399">
        <v>-4.99</v>
      </c>
      <c r="M261" s="95"/>
      <c r="N261" s="95"/>
      <c r="O261" s="95"/>
      <c r="P261" s="95"/>
      <c r="Q261" s="95"/>
      <c r="R261" s="95"/>
    </row>
    <row r="262" spans="1:18" ht="12.75">
      <c r="A262" s="110" t="s">
        <v>320</v>
      </c>
      <c r="B262" s="408">
        <v>23887</v>
      </c>
      <c r="C262" s="383">
        <v>25821.8</v>
      </c>
      <c r="D262" s="432">
        <v>25821.8</v>
      </c>
      <c r="E262" s="433">
        <f t="shared" si="20"/>
        <v>100</v>
      </c>
      <c r="F262" s="432">
        <v>29110</v>
      </c>
      <c r="G262" s="434">
        <f t="shared" si="19"/>
        <v>0.8870422535211268</v>
      </c>
      <c r="H262" s="435">
        <v>15308.7</v>
      </c>
      <c r="I262" s="435">
        <v>15308.1</v>
      </c>
      <c r="J262" s="434">
        <f t="shared" si="21"/>
        <v>99.99608066001684</v>
      </c>
      <c r="K262" s="399">
        <v>-2.074</v>
      </c>
      <c r="M262" s="95"/>
      <c r="N262" s="95"/>
      <c r="O262" s="95"/>
      <c r="P262" s="95"/>
      <c r="Q262" s="95"/>
      <c r="R262" s="95"/>
    </row>
    <row r="263" spans="1:18" ht="12.75">
      <c r="A263" s="110" t="s">
        <v>321</v>
      </c>
      <c r="B263" s="408">
        <v>29986</v>
      </c>
      <c r="C263" s="383">
        <v>33668.7</v>
      </c>
      <c r="D263" s="432">
        <v>33668.7</v>
      </c>
      <c r="E263" s="433">
        <f t="shared" si="20"/>
        <v>100</v>
      </c>
      <c r="F263" s="432">
        <v>30781.6</v>
      </c>
      <c r="G263" s="434">
        <f t="shared" si="19"/>
        <v>1.0937930451958313</v>
      </c>
      <c r="H263" s="435">
        <v>20485.7</v>
      </c>
      <c r="I263" s="435">
        <v>20485.7</v>
      </c>
      <c r="J263" s="434">
        <f t="shared" si="21"/>
        <v>100</v>
      </c>
      <c r="K263" s="399">
        <v>-3.962</v>
      </c>
      <c r="M263" s="95"/>
      <c r="N263" s="95"/>
      <c r="O263" s="95"/>
      <c r="P263" s="95"/>
      <c r="Q263" s="95"/>
      <c r="R263" s="95"/>
    </row>
    <row r="264" spans="1:18" ht="12.75">
      <c r="A264" s="110" t="s">
        <v>322</v>
      </c>
      <c r="B264" s="408">
        <v>43814</v>
      </c>
      <c r="C264" s="383">
        <v>49288.5</v>
      </c>
      <c r="D264" s="432">
        <v>49288.5</v>
      </c>
      <c r="E264" s="433">
        <f t="shared" si="20"/>
        <v>100</v>
      </c>
      <c r="F264" s="432">
        <v>46150</v>
      </c>
      <c r="G264" s="434">
        <f t="shared" si="19"/>
        <v>1.0680065005417119</v>
      </c>
      <c r="H264" s="435">
        <v>27848.7</v>
      </c>
      <c r="I264" s="435">
        <v>27848.7</v>
      </c>
      <c r="J264" s="434">
        <f t="shared" si="21"/>
        <v>100</v>
      </c>
      <c r="K264" s="399">
        <v>-1.826</v>
      </c>
      <c r="M264" s="95"/>
      <c r="N264" s="95"/>
      <c r="O264" s="95"/>
      <c r="P264" s="95"/>
      <c r="Q264" s="95"/>
      <c r="R264" s="95"/>
    </row>
    <row r="265" spans="1:18" ht="12.75">
      <c r="A265" s="110" t="s">
        <v>323</v>
      </c>
      <c r="B265" s="408">
        <v>21193</v>
      </c>
      <c r="C265" s="383">
        <v>26899.4</v>
      </c>
      <c r="D265" s="432">
        <v>26899.4</v>
      </c>
      <c r="E265" s="433">
        <f t="shared" si="20"/>
        <v>100</v>
      </c>
      <c r="F265" s="432">
        <v>34502</v>
      </c>
      <c r="G265" s="434">
        <f t="shared" si="19"/>
        <v>0.7796475566633819</v>
      </c>
      <c r="H265" s="435">
        <v>15065.7</v>
      </c>
      <c r="I265" s="435">
        <v>15065.7</v>
      </c>
      <c r="J265" s="434">
        <f t="shared" si="21"/>
        <v>100</v>
      </c>
      <c r="K265" s="399">
        <v>-0.143</v>
      </c>
      <c r="M265" s="95"/>
      <c r="N265" s="95"/>
      <c r="O265" s="95"/>
      <c r="P265" s="95"/>
      <c r="Q265" s="95"/>
      <c r="R265" s="95"/>
    </row>
    <row r="266" spans="1:18" ht="12.75">
      <c r="A266" s="110" t="s">
        <v>324</v>
      </c>
      <c r="B266" s="408">
        <v>24946</v>
      </c>
      <c r="C266" s="383">
        <v>24786.7</v>
      </c>
      <c r="D266" s="432">
        <v>24786.7</v>
      </c>
      <c r="E266" s="433">
        <f t="shared" si="20"/>
        <v>100</v>
      </c>
      <c r="F266" s="432">
        <v>25398</v>
      </c>
      <c r="G266" s="434">
        <f t="shared" si="19"/>
        <v>0.9759311756831247</v>
      </c>
      <c r="H266" s="435">
        <v>15200</v>
      </c>
      <c r="I266" s="435">
        <v>15200</v>
      </c>
      <c r="J266" s="434">
        <f t="shared" si="21"/>
        <v>100</v>
      </c>
      <c r="K266" s="399">
        <v>-4.593</v>
      </c>
      <c r="M266" s="95"/>
      <c r="N266" s="95"/>
      <c r="O266" s="95"/>
      <c r="P266" s="95"/>
      <c r="Q266" s="95"/>
      <c r="R266" s="95"/>
    </row>
    <row r="267" spans="1:18" ht="12.75">
      <c r="A267" s="110" t="s">
        <v>325</v>
      </c>
      <c r="B267" s="408">
        <v>27391</v>
      </c>
      <c r="C267" s="383">
        <v>29901.7</v>
      </c>
      <c r="D267" s="432">
        <v>29901.7</v>
      </c>
      <c r="E267" s="433">
        <f t="shared" si="20"/>
        <v>100</v>
      </c>
      <c r="F267" s="432">
        <v>28090</v>
      </c>
      <c r="G267" s="434">
        <f t="shared" si="19"/>
        <v>1.064496262014952</v>
      </c>
      <c r="H267" s="435">
        <v>17939.7</v>
      </c>
      <c r="I267" s="435">
        <v>17939.7</v>
      </c>
      <c r="J267" s="434">
        <f t="shared" si="21"/>
        <v>100</v>
      </c>
      <c r="K267" s="399">
        <v>-1.2</v>
      </c>
      <c r="M267" s="95"/>
      <c r="N267" s="95"/>
      <c r="O267" s="95"/>
      <c r="P267" s="95"/>
      <c r="Q267" s="95"/>
      <c r="R267" s="95"/>
    </row>
    <row r="268" spans="1:18" ht="12.75">
      <c r="A268" s="110" t="s">
        <v>326</v>
      </c>
      <c r="B268" s="413">
        <v>18333</v>
      </c>
      <c r="C268" s="384">
        <v>18113.9</v>
      </c>
      <c r="D268" s="439">
        <v>18113.9</v>
      </c>
      <c r="E268" s="430">
        <f t="shared" si="20"/>
        <v>100</v>
      </c>
      <c r="F268" s="439">
        <v>18122.8</v>
      </c>
      <c r="G268" s="440">
        <f t="shared" si="19"/>
        <v>0.9995089059085793</v>
      </c>
      <c r="H268" s="441">
        <v>7393.7</v>
      </c>
      <c r="I268" s="441">
        <v>7393.7</v>
      </c>
      <c r="J268" s="440">
        <f t="shared" si="21"/>
        <v>100</v>
      </c>
      <c r="K268" s="400">
        <v>0.3</v>
      </c>
      <c r="M268" s="95"/>
      <c r="N268" s="95"/>
      <c r="O268" s="95"/>
      <c r="P268" s="95"/>
      <c r="Q268" s="95"/>
      <c r="R268" s="95"/>
    </row>
    <row r="269" spans="1:18" ht="12.75">
      <c r="A269" s="196" t="s">
        <v>327</v>
      </c>
      <c r="B269" s="408">
        <v>24281</v>
      </c>
      <c r="C269" s="383">
        <v>29532.2</v>
      </c>
      <c r="D269" s="432">
        <v>29532.2</v>
      </c>
      <c r="E269" s="433">
        <f>D269/C269*100</f>
        <v>100</v>
      </c>
      <c r="F269" s="432">
        <v>27765</v>
      </c>
      <c r="G269" s="434">
        <f>D269/F269</f>
        <v>1.063648478300018</v>
      </c>
      <c r="H269" s="435">
        <v>15283.1</v>
      </c>
      <c r="I269" s="435">
        <v>15283.1</v>
      </c>
      <c r="J269" s="434">
        <f>I269/H269*100</f>
        <v>100</v>
      </c>
      <c r="K269" s="399">
        <v>-0.8</v>
      </c>
      <c r="M269" s="95"/>
      <c r="N269" s="95"/>
      <c r="O269" s="95"/>
      <c r="P269" s="95"/>
      <c r="Q269" s="95"/>
      <c r="R269" s="95"/>
    </row>
    <row r="270" spans="1:18" ht="12.75">
      <c r="A270" s="110" t="s">
        <v>328</v>
      </c>
      <c r="B270" s="408">
        <v>50981</v>
      </c>
      <c r="C270" s="383">
        <v>60765</v>
      </c>
      <c r="D270" s="432">
        <v>60765</v>
      </c>
      <c r="E270" s="433">
        <f>D270/C270*100</f>
        <v>100</v>
      </c>
      <c r="F270" s="432">
        <v>56501</v>
      </c>
      <c r="G270" s="434">
        <f>D270/F270</f>
        <v>1.0754676908373304</v>
      </c>
      <c r="H270" s="435">
        <v>32992.7</v>
      </c>
      <c r="I270" s="435">
        <v>32992.7</v>
      </c>
      <c r="J270" s="434">
        <f>I270/H270*100</f>
        <v>100</v>
      </c>
      <c r="K270" s="399">
        <v>0</v>
      </c>
      <c r="M270" s="95"/>
      <c r="N270" s="95"/>
      <c r="O270" s="95"/>
      <c r="P270" s="95"/>
      <c r="Q270" s="95"/>
      <c r="R270" s="95"/>
    </row>
    <row r="271" spans="1:18" ht="12.75">
      <c r="A271" s="110" t="s">
        <v>329</v>
      </c>
      <c r="B271" s="408">
        <v>12674</v>
      </c>
      <c r="C271" s="383">
        <v>15375</v>
      </c>
      <c r="D271" s="432">
        <v>15375</v>
      </c>
      <c r="E271" s="433">
        <f>D271/C271*100</f>
        <v>100</v>
      </c>
      <c r="F271" s="432">
        <v>13248.5</v>
      </c>
      <c r="G271" s="434">
        <f>D271/F271</f>
        <v>1.1605087368381326</v>
      </c>
      <c r="H271" s="435">
        <v>8805.8</v>
      </c>
      <c r="I271" s="435">
        <v>8805.8</v>
      </c>
      <c r="J271" s="434">
        <f>I271/H271*100</f>
        <v>100</v>
      </c>
      <c r="K271" s="399">
        <v>-0.479</v>
      </c>
      <c r="M271" s="95"/>
      <c r="N271" s="95"/>
      <c r="O271" s="95"/>
      <c r="P271" s="95"/>
      <c r="Q271" s="95"/>
      <c r="R271" s="95"/>
    </row>
    <row r="272" spans="1:18" ht="13.5" thickBot="1">
      <c r="A272" s="360" t="s">
        <v>330</v>
      </c>
      <c r="B272" s="418">
        <v>29493</v>
      </c>
      <c r="C272" s="442">
        <v>31629</v>
      </c>
      <c r="D272" s="443">
        <v>31629</v>
      </c>
      <c r="E272" s="444">
        <f>D272/C272*100</f>
        <v>100</v>
      </c>
      <c r="F272" s="443">
        <v>31141</v>
      </c>
      <c r="G272" s="445">
        <f>D272/F272</f>
        <v>1.015670659259497</v>
      </c>
      <c r="H272" s="446">
        <v>17429</v>
      </c>
      <c r="I272" s="446">
        <v>17429</v>
      </c>
      <c r="J272" s="445">
        <f>I272/H272*100</f>
        <v>100</v>
      </c>
      <c r="K272" s="404">
        <v>-0.35</v>
      </c>
      <c r="M272" s="95"/>
      <c r="N272" s="95"/>
      <c r="O272" s="95"/>
      <c r="P272" s="95"/>
      <c r="Q272" s="95"/>
      <c r="R272" s="95"/>
    </row>
    <row r="273" spans="1:18" ht="13.5" thickTop="1">
      <c r="A273" s="158"/>
      <c r="B273" s="298"/>
      <c r="C273" s="298"/>
      <c r="D273" s="366"/>
      <c r="E273" s="422"/>
      <c r="F273" s="366"/>
      <c r="G273" s="367"/>
      <c r="H273" s="366"/>
      <c r="I273" s="366"/>
      <c r="J273" s="367"/>
      <c r="K273" s="407"/>
      <c r="M273" s="95"/>
      <c r="N273" s="95"/>
      <c r="O273" s="95"/>
      <c r="P273" s="95"/>
      <c r="Q273" s="95"/>
      <c r="R273" s="95"/>
    </row>
    <row r="274" spans="1:18" ht="13.5" thickBot="1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 t="s">
        <v>37</v>
      </c>
      <c r="M274" s="95"/>
      <c r="N274" s="95"/>
      <c r="O274" s="95"/>
      <c r="P274" s="95"/>
      <c r="Q274" s="95"/>
      <c r="R274" s="95"/>
    </row>
    <row r="275" spans="1:18" ht="14.25" thickBot="1" thickTop="1">
      <c r="A275" s="228" t="s">
        <v>65</v>
      </c>
      <c r="B275" s="302" t="s">
        <v>2</v>
      </c>
      <c r="C275" s="303"/>
      <c r="D275" s="303"/>
      <c r="E275" s="303"/>
      <c r="F275" s="303"/>
      <c r="G275" s="304"/>
      <c r="H275" s="302" t="s">
        <v>95</v>
      </c>
      <c r="I275" s="305"/>
      <c r="J275" s="305"/>
      <c r="K275" s="306"/>
      <c r="M275" s="95"/>
      <c r="N275" s="95"/>
      <c r="O275" s="95"/>
      <c r="P275" s="95"/>
      <c r="Q275" s="95"/>
      <c r="R275" s="95"/>
    </row>
    <row r="276" spans="1:18" ht="12.75">
      <c r="A276" s="307"/>
      <c r="B276" s="133" t="s">
        <v>5</v>
      </c>
      <c r="C276" s="134" t="s">
        <v>6</v>
      </c>
      <c r="D276" s="134" t="s">
        <v>68</v>
      </c>
      <c r="E276" s="155" t="s">
        <v>8</v>
      </c>
      <c r="F276" s="134" t="s">
        <v>68</v>
      </c>
      <c r="G276" s="134" t="s">
        <v>10</v>
      </c>
      <c r="H276" s="134" t="s">
        <v>96</v>
      </c>
      <c r="I276" s="134" t="s">
        <v>68</v>
      </c>
      <c r="J276" s="134" t="s">
        <v>8</v>
      </c>
      <c r="K276" s="308" t="s">
        <v>71</v>
      </c>
      <c r="M276" s="95"/>
      <c r="N276" s="95"/>
      <c r="O276" s="95"/>
      <c r="P276" s="95"/>
      <c r="Q276" s="95"/>
      <c r="R276" s="95"/>
    </row>
    <row r="277" spans="1:18" ht="12.75">
      <c r="A277" s="106"/>
      <c r="B277" s="309"/>
      <c r="C277" s="310"/>
      <c r="D277" s="311" t="s">
        <v>97</v>
      </c>
      <c r="E277" s="155" t="s">
        <v>98</v>
      </c>
      <c r="F277" s="311" t="s">
        <v>97</v>
      </c>
      <c r="G277" s="134" t="s">
        <v>14</v>
      </c>
      <c r="H277" s="134" t="s">
        <v>15</v>
      </c>
      <c r="I277" s="312" t="s">
        <v>97</v>
      </c>
      <c r="J277" s="134"/>
      <c r="K277" s="308" t="s">
        <v>99</v>
      </c>
      <c r="M277" s="95"/>
      <c r="N277" s="95"/>
      <c r="O277" s="95"/>
      <c r="P277" s="95"/>
      <c r="Q277" s="95"/>
      <c r="R277" s="95"/>
    </row>
    <row r="278" spans="1:18" ht="13.5" thickBot="1">
      <c r="A278" s="107"/>
      <c r="B278" s="313"/>
      <c r="C278" s="314"/>
      <c r="D278" s="315">
        <v>38717</v>
      </c>
      <c r="E278" s="316"/>
      <c r="F278" s="315">
        <v>38352</v>
      </c>
      <c r="G278" s="313"/>
      <c r="H278" s="314" t="s">
        <v>17</v>
      </c>
      <c r="I278" s="315">
        <v>38717</v>
      </c>
      <c r="J278" s="314"/>
      <c r="K278" s="192" t="s">
        <v>100</v>
      </c>
      <c r="M278" s="95"/>
      <c r="N278" s="95"/>
      <c r="O278" s="95"/>
      <c r="P278" s="95"/>
      <c r="Q278" s="95"/>
      <c r="R278" s="95"/>
    </row>
    <row r="279" spans="1:18" ht="13.5" thickTop="1">
      <c r="A279" s="110" t="s">
        <v>331</v>
      </c>
      <c r="B279" s="408">
        <v>17374</v>
      </c>
      <c r="C279" s="383">
        <v>19081</v>
      </c>
      <c r="D279" s="432">
        <v>19081</v>
      </c>
      <c r="E279" s="433">
        <f t="shared" si="20"/>
        <v>100</v>
      </c>
      <c r="F279" s="432">
        <v>18161</v>
      </c>
      <c r="G279" s="434">
        <f t="shared" si="19"/>
        <v>1.050658003413909</v>
      </c>
      <c r="H279" s="435">
        <v>11555</v>
      </c>
      <c r="I279" s="435">
        <v>11555</v>
      </c>
      <c r="J279" s="434">
        <f t="shared" si="21"/>
        <v>100</v>
      </c>
      <c r="K279" s="399">
        <v>-0.3</v>
      </c>
      <c r="M279" s="95"/>
      <c r="N279" s="95"/>
      <c r="O279" s="95"/>
      <c r="P279" s="95"/>
      <c r="Q279" s="95"/>
      <c r="R279" s="95"/>
    </row>
    <row r="280" spans="1:18" ht="12.75">
      <c r="A280" s="110" t="s">
        <v>332</v>
      </c>
      <c r="B280" s="408">
        <v>10395</v>
      </c>
      <c r="C280" s="383">
        <v>10827.4</v>
      </c>
      <c r="D280" s="432">
        <v>10827.4</v>
      </c>
      <c r="E280" s="433">
        <f t="shared" si="20"/>
        <v>100</v>
      </c>
      <c r="F280" s="432">
        <v>10888</v>
      </c>
      <c r="G280" s="434">
        <f>D280/F280</f>
        <v>0.9944342395297575</v>
      </c>
      <c r="H280" s="435">
        <v>5268.7</v>
      </c>
      <c r="I280" s="435">
        <v>5268.7</v>
      </c>
      <c r="J280" s="434">
        <f>I280/H280*100</f>
        <v>100</v>
      </c>
      <c r="K280" s="399">
        <v>-0.57</v>
      </c>
      <c r="M280" s="95"/>
      <c r="N280" s="95"/>
      <c r="O280" s="95"/>
      <c r="P280" s="95"/>
      <c r="Q280" s="95"/>
      <c r="R280" s="95"/>
    </row>
    <row r="281" spans="1:18" ht="12.75">
      <c r="A281" s="110" t="s">
        <v>333</v>
      </c>
      <c r="B281" s="408">
        <v>14756</v>
      </c>
      <c r="C281" s="383">
        <v>16692.9</v>
      </c>
      <c r="D281" s="432">
        <v>16692.9</v>
      </c>
      <c r="E281" s="433">
        <f t="shared" si="20"/>
        <v>100</v>
      </c>
      <c r="F281" s="432">
        <v>15300</v>
      </c>
      <c r="G281" s="434">
        <f t="shared" si="19"/>
        <v>1.0910392156862747</v>
      </c>
      <c r="H281" s="435">
        <v>8822.7</v>
      </c>
      <c r="I281" s="435">
        <v>8822.7</v>
      </c>
      <c r="J281" s="434">
        <f t="shared" si="21"/>
        <v>100</v>
      </c>
      <c r="K281" s="399">
        <v>-0.572</v>
      </c>
      <c r="M281" s="95"/>
      <c r="N281" s="95"/>
      <c r="O281" s="95"/>
      <c r="P281" s="95"/>
      <c r="Q281" s="95"/>
      <c r="R281" s="95"/>
    </row>
    <row r="282" spans="1:18" ht="12.75">
      <c r="A282" s="200" t="s">
        <v>334</v>
      </c>
      <c r="B282" s="408">
        <v>9812</v>
      </c>
      <c r="C282" s="383">
        <v>11899.7</v>
      </c>
      <c r="D282" s="432">
        <v>11899.7</v>
      </c>
      <c r="E282" s="433">
        <f t="shared" si="20"/>
        <v>100</v>
      </c>
      <c r="F282" s="432">
        <v>10121</v>
      </c>
      <c r="G282" s="434">
        <f t="shared" si="19"/>
        <v>1.175743503606363</v>
      </c>
      <c r="H282" s="435">
        <v>5156.7</v>
      </c>
      <c r="I282" s="435">
        <v>5156.7</v>
      </c>
      <c r="J282" s="434">
        <f t="shared" si="21"/>
        <v>100</v>
      </c>
      <c r="K282" s="399">
        <v>-0.1</v>
      </c>
      <c r="M282" s="95"/>
      <c r="N282" s="95"/>
      <c r="O282" s="95"/>
      <c r="P282" s="95"/>
      <c r="Q282" s="95"/>
      <c r="R282" s="95"/>
    </row>
    <row r="283" spans="1:18" ht="12.75">
      <c r="A283" s="200" t="s">
        <v>335</v>
      </c>
      <c r="B283" s="408">
        <v>19248</v>
      </c>
      <c r="C283" s="383">
        <v>22431.9</v>
      </c>
      <c r="D283" s="432">
        <v>22431.9</v>
      </c>
      <c r="E283" s="433">
        <f t="shared" si="20"/>
        <v>100</v>
      </c>
      <c r="F283" s="432">
        <v>20126.8</v>
      </c>
      <c r="G283" s="434">
        <f t="shared" si="19"/>
        <v>1.1145288868573247</v>
      </c>
      <c r="H283" s="435">
        <v>11726</v>
      </c>
      <c r="I283" s="435">
        <v>11726</v>
      </c>
      <c r="J283" s="434">
        <f t="shared" si="21"/>
        <v>100</v>
      </c>
      <c r="K283" s="399">
        <v>-1.644</v>
      </c>
      <c r="M283" s="95"/>
      <c r="N283" s="95"/>
      <c r="O283" s="95"/>
      <c r="P283" s="95"/>
      <c r="Q283" s="95"/>
      <c r="R283" s="95"/>
    </row>
    <row r="284" spans="1:18" ht="12.75">
      <c r="A284" s="200" t="s">
        <v>336</v>
      </c>
      <c r="B284" s="408">
        <v>15991</v>
      </c>
      <c r="C284" s="383">
        <v>18246.3</v>
      </c>
      <c r="D284" s="432">
        <v>18246.3</v>
      </c>
      <c r="E284" s="433">
        <f t="shared" si="20"/>
        <v>100</v>
      </c>
      <c r="F284" s="432">
        <v>22257.8</v>
      </c>
      <c r="G284" s="434">
        <f t="shared" si="19"/>
        <v>0.8197710465544663</v>
      </c>
      <c r="H284" s="435">
        <v>10941.7</v>
      </c>
      <c r="I284" s="435">
        <v>10941.7</v>
      </c>
      <c r="J284" s="434">
        <f t="shared" si="21"/>
        <v>100</v>
      </c>
      <c r="K284" s="399">
        <v>-1.071</v>
      </c>
      <c r="M284" s="95"/>
      <c r="N284" s="95"/>
      <c r="O284" s="95"/>
      <c r="P284" s="95"/>
      <c r="Q284" s="95"/>
      <c r="R284" s="95"/>
    </row>
    <row r="285" spans="1:18" ht="12.75">
      <c r="A285" s="200" t="s">
        <v>337</v>
      </c>
      <c r="B285" s="408">
        <v>77540</v>
      </c>
      <c r="C285" s="383">
        <v>86724.9</v>
      </c>
      <c r="D285" s="432">
        <v>86724.9</v>
      </c>
      <c r="E285" s="433">
        <f t="shared" si="20"/>
        <v>100</v>
      </c>
      <c r="F285" s="432">
        <v>98393.9</v>
      </c>
      <c r="G285" s="434">
        <f t="shared" si="19"/>
        <v>0.8814052497156836</v>
      </c>
      <c r="H285" s="435">
        <v>39756</v>
      </c>
      <c r="I285" s="435">
        <v>39756</v>
      </c>
      <c r="J285" s="434">
        <f t="shared" si="21"/>
        <v>100</v>
      </c>
      <c r="K285" s="399">
        <v>-5.203</v>
      </c>
      <c r="M285" s="95"/>
      <c r="N285" s="95"/>
      <c r="O285" s="95"/>
      <c r="P285" s="95"/>
      <c r="Q285" s="95"/>
      <c r="R285" s="95"/>
    </row>
    <row r="286" spans="1:18" ht="12.75">
      <c r="A286" s="200" t="s">
        <v>338</v>
      </c>
      <c r="B286" s="408">
        <v>18646</v>
      </c>
      <c r="C286" s="383">
        <v>21597.5</v>
      </c>
      <c r="D286" s="432">
        <v>21597.5</v>
      </c>
      <c r="E286" s="433">
        <f t="shared" si="20"/>
        <v>100</v>
      </c>
      <c r="F286" s="432">
        <v>21210</v>
      </c>
      <c r="G286" s="434">
        <f t="shared" si="19"/>
        <v>1.0182696841112682</v>
      </c>
      <c r="H286" s="435">
        <v>11397.7</v>
      </c>
      <c r="I286" s="435">
        <v>11397.7</v>
      </c>
      <c r="J286" s="434">
        <f t="shared" si="21"/>
        <v>100</v>
      </c>
      <c r="K286" s="399">
        <v>-2</v>
      </c>
      <c r="M286" s="95"/>
      <c r="N286" s="95"/>
      <c r="O286" s="95"/>
      <c r="P286" s="95"/>
      <c r="Q286" s="95"/>
      <c r="R286" s="95"/>
    </row>
    <row r="287" spans="1:18" ht="12.75">
      <c r="A287" s="200" t="s">
        <v>339</v>
      </c>
      <c r="B287" s="408">
        <v>27022</v>
      </c>
      <c r="C287" s="383">
        <v>28423.1</v>
      </c>
      <c r="D287" s="432">
        <v>28423.1</v>
      </c>
      <c r="E287" s="433">
        <f t="shared" si="20"/>
        <v>100</v>
      </c>
      <c r="F287" s="432">
        <v>33407.5</v>
      </c>
      <c r="G287" s="434">
        <f t="shared" si="19"/>
        <v>0.8507999700666018</v>
      </c>
      <c r="H287" s="435">
        <v>15403.7</v>
      </c>
      <c r="I287" s="435">
        <v>15403.7</v>
      </c>
      <c r="J287" s="434">
        <f t="shared" si="21"/>
        <v>100</v>
      </c>
      <c r="K287" s="399">
        <v>-0.25</v>
      </c>
      <c r="M287" s="95"/>
      <c r="N287" s="95"/>
      <c r="O287" s="95"/>
      <c r="P287" s="95"/>
      <c r="Q287" s="95"/>
      <c r="R287" s="95"/>
    </row>
    <row r="288" spans="1:18" ht="12.75">
      <c r="A288" s="200" t="s">
        <v>340</v>
      </c>
      <c r="B288" s="408">
        <v>18230</v>
      </c>
      <c r="C288" s="383">
        <v>20545.7</v>
      </c>
      <c r="D288" s="432">
        <v>20545.7</v>
      </c>
      <c r="E288" s="433">
        <f t="shared" si="20"/>
        <v>100</v>
      </c>
      <c r="F288" s="432">
        <v>20148.5</v>
      </c>
      <c r="G288" s="434">
        <f t="shared" si="19"/>
        <v>1.0197136263245403</v>
      </c>
      <c r="H288" s="435">
        <v>10645.7</v>
      </c>
      <c r="I288" s="435">
        <v>10645.7</v>
      </c>
      <c r="J288" s="434">
        <f t="shared" si="21"/>
        <v>100</v>
      </c>
      <c r="K288" s="399">
        <v>-0.12</v>
      </c>
      <c r="M288" s="95"/>
      <c r="N288" s="95"/>
      <c r="O288" s="95"/>
      <c r="P288" s="95"/>
      <c r="Q288" s="95"/>
      <c r="R288" s="95"/>
    </row>
    <row r="289" spans="1:18" ht="12.75">
      <c r="A289" s="200" t="s">
        <v>341</v>
      </c>
      <c r="B289" s="408">
        <v>44973</v>
      </c>
      <c r="C289" s="383">
        <v>46417</v>
      </c>
      <c r="D289" s="432">
        <v>46417</v>
      </c>
      <c r="E289" s="433">
        <f t="shared" si="20"/>
        <v>100</v>
      </c>
      <c r="F289" s="432">
        <v>46435.6</v>
      </c>
      <c r="G289" s="434">
        <f t="shared" si="19"/>
        <v>0.999599445253211</v>
      </c>
      <c r="H289" s="435">
        <v>24813</v>
      </c>
      <c r="I289" s="435">
        <v>24813</v>
      </c>
      <c r="J289" s="434">
        <f t="shared" si="21"/>
        <v>100</v>
      </c>
      <c r="K289" s="399">
        <v>-0.506</v>
      </c>
      <c r="M289" s="95"/>
      <c r="N289" s="95"/>
      <c r="O289" s="95"/>
      <c r="P289" s="95"/>
      <c r="Q289" s="95"/>
      <c r="R289" s="95"/>
    </row>
    <row r="290" spans="1:18" ht="12.75">
      <c r="A290" s="200" t="s">
        <v>342</v>
      </c>
      <c r="B290" s="408">
        <v>35063</v>
      </c>
      <c r="C290" s="383">
        <v>35821.7</v>
      </c>
      <c r="D290" s="432">
        <v>35821.7</v>
      </c>
      <c r="E290" s="433">
        <f t="shared" si="20"/>
        <v>100</v>
      </c>
      <c r="F290" s="432">
        <v>39143</v>
      </c>
      <c r="G290" s="434">
        <f t="shared" si="19"/>
        <v>0.9151495797460593</v>
      </c>
      <c r="H290" s="435">
        <v>17665.7</v>
      </c>
      <c r="I290" s="435">
        <v>17665.7</v>
      </c>
      <c r="J290" s="434">
        <f t="shared" si="21"/>
        <v>100</v>
      </c>
      <c r="K290" s="399">
        <v>-0.432</v>
      </c>
      <c r="M290" s="95"/>
      <c r="N290" s="95"/>
      <c r="O290" s="95"/>
      <c r="P290" s="95"/>
      <c r="Q290" s="95"/>
      <c r="R290" s="95"/>
    </row>
    <row r="291" spans="1:18" ht="12.75">
      <c r="A291" s="200" t="s">
        <v>343</v>
      </c>
      <c r="B291" s="408">
        <v>21955</v>
      </c>
      <c r="C291" s="383">
        <v>24926.3</v>
      </c>
      <c r="D291" s="432">
        <v>24926.4</v>
      </c>
      <c r="E291" s="433">
        <f t="shared" si="20"/>
        <v>100.00040118268656</v>
      </c>
      <c r="F291" s="432">
        <v>23276.8</v>
      </c>
      <c r="G291" s="434">
        <f>D291/F291</f>
        <v>1.0708688479516086</v>
      </c>
      <c r="H291" s="435">
        <v>13673</v>
      </c>
      <c r="I291" s="435">
        <v>13673</v>
      </c>
      <c r="J291" s="434">
        <f>I291/H291*100</f>
        <v>100</v>
      </c>
      <c r="K291" s="399">
        <v>-2.3</v>
      </c>
      <c r="M291" s="95"/>
      <c r="N291" s="95"/>
      <c r="O291" s="95"/>
      <c r="P291" s="95"/>
      <c r="Q291" s="95"/>
      <c r="R291" s="95"/>
    </row>
    <row r="292" spans="1:18" ht="12.75">
      <c r="A292" s="200" t="s">
        <v>344</v>
      </c>
      <c r="B292" s="408">
        <v>14641</v>
      </c>
      <c r="C292" s="383">
        <v>16145.2</v>
      </c>
      <c r="D292" s="432">
        <v>16145.2</v>
      </c>
      <c r="E292" s="433">
        <f t="shared" si="20"/>
        <v>100</v>
      </c>
      <c r="F292" s="432">
        <v>15077</v>
      </c>
      <c r="G292" s="434">
        <f t="shared" si="19"/>
        <v>1.0708496385222526</v>
      </c>
      <c r="H292" s="435">
        <v>8979.7</v>
      </c>
      <c r="I292" s="435">
        <v>8979.7</v>
      </c>
      <c r="J292" s="434">
        <f t="shared" si="21"/>
        <v>100</v>
      </c>
      <c r="K292" s="399">
        <v>-1.293</v>
      </c>
      <c r="M292" s="95"/>
      <c r="N292" s="95"/>
      <c r="O292" s="95"/>
      <c r="P292" s="95"/>
      <c r="Q292" s="95"/>
      <c r="R292" s="95"/>
    </row>
    <row r="293" spans="1:18" ht="12.75">
      <c r="A293" s="200" t="s">
        <v>345</v>
      </c>
      <c r="B293" s="408">
        <v>36876</v>
      </c>
      <c r="C293" s="383">
        <v>41603.4</v>
      </c>
      <c r="D293" s="432">
        <v>41603.5</v>
      </c>
      <c r="E293" s="433">
        <f t="shared" si="20"/>
        <v>100.00024036497017</v>
      </c>
      <c r="F293" s="432">
        <v>38667.3</v>
      </c>
      <c r="G293" s="434">
        <f t="shared" si="19"/>
        <v>1.0759349631342245</v>
      </c>
      <c r="H293" s="435">
        <v>21185</v>
      </c>
      <c r="I293" s="435">
        <v>21185</v>
      </c>
      <c r="J293" s="434">
        <f t="shared" si="21"/>
        <v>100</v>
      </c>
      <c r="K293" s="399">
        <v>-2.99</v>
      </c>
      <c r="M293" s="95"/>
      <c r="N293" s="95"/>
      <c r="O293" s="95"/>
      <c r="P293" s="95"/>
      <c r="Q293" s="95"/>
      <c r="R293" s="95"/>
    </row>
    <row r="294" spans="1:18" ht="12.75">
      <c r="A294" s="200" t="s">
        <v>346</v>
      </c>
      <c r="B294" s="408">
        <v>18644</v>
      </c>
      <c r="C294" s="383">
        <v>20238</v>
      </c>
      <c r="D294" s="432">
        <v>20238</v>
      </c>
      <c r="E294" s="433">
        <f t="shared" si="20"/>
        <v>100</v>
      </c>
      <c r="F294" s="432">
        <v>19380</v>
      </c>
      <c r="G294" s="434">
        <f t="shared" si="19"/>
        <v>1.0442724458204333</v>
      </c>
      <c r="H294" s="435">
        <v>11882.7</v>
      </c>
      <c r="I294" s="435">
        <v>11882.7</v>
      </c>
      <c r="J294" s="434">
        <f t="shared" si="21"/>
        <v>100</v>
      </c>
      <c r="K294" s="399">
        <v>-1.04</v>
      </c>
      <c r="M294" s="95"/>
      <c r="N294" s="95"/>
      <c r="O294" s="95"/>
      <c r="P294" s="95"/>
      <c r="Q294" s="95"/>
      <c r="R294" s="95"/>
    </row>
    <row r="295" spans="1:18" ht="12.75">
      <c r="A295" s="110" t="s">
        <v>347</v>
      </c>
      <c r="B295" s="413">
        <v>22439</v>
      </c>
      <c r="C295" s="413">
        <v>23365</v>
      </c>
      <c r="D295" s="432">
        <v>23365.1</v>
      </c>
      <c r="E295" s="433">
        <f t="shared" si="20"/>
        <v>100.0004279905842</v>
      </c>
      <c r="F295" s="432">
        <v>22312</v>
      </c>
      <c r="G295" s="434">
        <f t="shared" si="19"/>
        <v>1.047198816780208</v>
      </c>
      <c r="H295" s="354">
        <v>12981.7</v>
      </c>
      <c r="I295" s="435">
        <v>12981.7</v>
      </c>
      <c r="J295" s="434">
        <f t="shared" si="21"/>
        <v>100</v>
      </c>
      <c r="K295" s="399">
        <v>-1.429</v>
      </c>
      <c r="M295" s="95"/>
      <c r="N295" s="95"/>
      <c r="O295" s="95"/>
      <c r="P295" s="95"/>
      <c r="Q295" s="95"/>
      <c r="R295" s="95"/>
    </row>
    <row r="296" spans="1:18" ht="13.5" thickBot="1">
      <c r="A296" s="447" t="s">
        <v>348</v>
      </c>
      <c r="B296" s="408">
        <v>53133</v>
      </c>
      <c r="C296" s="383">
        <v>55410.8</v>
      </c>
      <c r="D296" s="395">
        <v>55410.9</v>
      </c>
      <c r="E296" s="433">
        <f t="shared" si="20"/>
        <v>100.00018047023325</v>
      </c>
      <c r="F296" s="395">
        <v>49154.7</v>
      </c>
      <c r="G296" s="355">
        <f t="shared" si="19"/>
        <v>1.127275723379453</v>
      </c>
      <c r="H296" s="435">
        <v>28072.7</v>
      </c>
      <c r="I296" s="354">
        <v>28072.7</v>
      </c>
      <c r="J296" s="448">
        <f t="shared" si="21"/>
        <v>100</v>
      </c>
      <c r="K296" s="400">
        <v>-6.18</v>
      </c>
      <c r="M296" s="95"/>
      <c r="N296" s="95"/>
      <c r="O296" s="95"/>
      <c r="P296" s="95"/>
      <c r="Q296" s="95"/>
      <c r="R296" s="95"/>
    </row>
    <row r="297" spans="1:18" ht="13.5" thickBot="1">
      <c r="A297" s="449" t="s">
        <v>31</v>
      </c>
      <c r="B297" s="450">
        <v>6844755.9</v>
      </c>
      <c r="C297" s="450">
        <v>7532000.7</v>
      </c>
      <c r="D297" s="450">
        <v>7531829.3</v>
      </c>
      <c r="E297" s="451">
        <f>D297/C297*100</f>
        <v>99.99772437620723</v>
      </c>
      <c r="F297" s="450">
        <v>5479454.8</v>
      </c>
      <c r="G297" s="451">
        <f>D297/F297</f>
        <v>1.3745581585963627</v>
      </c>
      <c r="H297" s="450">
        <v>4708116.8</v>
      </c>
      <c r="I297" s="450">
        <v>4706840.9</v>
      </c>
      <c r="J297" s="451"/>
      <c r="K297" s="452">
        <v>-538.5</v>
      </c>
      <c r="L297" s="95"/>
      <c r="M297" s="95"/>
      <c r="N297" s="95"/>
      <c r="O297" s="95"/>
      <c r="P297" s="95"/>
      <c r="Q297" s="95"/>
      <c r="R297" s="95"/>
    </row>
    <row r="298" spans="1:18" ht="14.25" thickBot="1" thickTop="1">
      <c r="A298" s="453"/>
      <c r="B298" s="454"/>
      <c r="C298" s="454"/>
      <c r="D298" s="454"/>
      <c r="E298" s="455"/>
      <c r="F298" s="454"/>
      <c r="G298" s="456"/>
      <c r="H298" s="457"/>
      <c r="I298" s="457"/>
      <c r="J298" s="456"/>
      <c r="K298" s="157" t="s">
        <v>37</v>
      </c>
      <c r="L298" s="95"/>
      <c r="M298" s="95"/>
      <c r="N298" s="95"/>
      <c r="O298" s="95"/>
      <c r="P298" s="95"/>
      <c r="Q298" s="95"/>
      <c r="R298" s="95"/>
    </row>
    <row r="299" spans="1:18" ht="13.5" thickTop="1">
      <c r="A299" s="183"/>
      <c r="B299" s="458" t="s">
        <v>5</v>
      </c>
      <c r="C299" s="459" t="s">
        <v>6</v>
      </c>
      <c r="D299" s="459" t="s">
        <v>68</v>
      </c>
      <c r="E299" s="186" t="s">
        <v>8</v>
      </c>
      <c r="F299" s="459" t="s">
        <v>68</v>
      </c>
      <c r="G299" s="459" t="s">
        <v>10</v>
      </c>
      <c r="H299" s="460"/>
      <c r="I299" s="460"/>
      <c r="J299" s="460"/>
      <c r="K299" s="461"/>
      <c r="L299" s="95"/>
      <c r="M299" s="95"/>
      <c r="N299" s="95"/>
      <c r="O299" s="95"/>
      <c r="P299" s="95"/>
      <c r="Q299" s="95"/>
      <c r="R299" s="95"/>
    </row>
    <row r="300" spans="1:18" ht="12.75">
      <c r="A300" s="106" t="s">
        <v>349</v>
      </c>
      <c r="B300" s="309"/>
      <c r="C300" s="310"/>
      <c r="D300" s="311" t="s">
        <v>97</v>
      </c>
      <c r="E300" s="155" t="s">
        <v>98</v>
      </c>
      <c r="F300" s="311" t="s">
        <v>97</v>
      </c>
      <c r="G300" s="134" t="s">
        <v>14</v>
      </c>
      <c r="H300" s="462"/>
      <c r="I300" s="463"/>
      <c r="J300" s="462"/>
      <c r="K300" s="464"/>
      <c r="L300" s="158"/>
      <c r="M300" s="95"/>
      <c r="N300" s="95"/>
      <c r="O300" s="95"/>
      <c r="P300" s="95"/>
      <c r="Q300" s="95"/>
      <c r="R300" s="95"/>
    </row>
    <row r="301" spans="1:18" ht="13.5" thickBot="1">
      <c r="A301" s="107"/>
      <c r="B301" s="313"/>
      <c r="C301" s="314"/>
      <c r="D301" s="315">
        <v>39082</v>
      </c>
      <c r="E301" s="316"/>
      <c r="F301" s="315">
        <v>38717</v>
      </c>
      <c r="G301" s="314"/>
      <c r="H301" s="465"/>
      <c r="I301" s="466"/>
      <c r="J301" s="467"/>
      <c r="K301" s="468"/>
      <c r="L301" s="158"/>
      <c r="M301" s="95"/>
      <c r="N301" s="95"/>
      <c r="O301" s="95"/>
      <c r="P301" s="95"/>
      <c r="Q301" s="95"/>
      <c r="R301" s="95"/>
    </row>
    <row r="302" spans="1:18" ht="13.5" thickTop="1">
      <c r="A302" s="136" t="s">
        <v>350</v>
      </c>
      <c r="B302" s="469">
        <v>27500</v>
      </c>
      <c r="C302" s="470">
        <v>12820</v>
      </c>
      <c r="D302" s="470">
        <v>12705</v>
      </c>
      <c r="E302" s="471">
        <f>D302/C302*100</f>
        <v>99.10296411856474</v>
      </c>
      <c r="F302" s="470">
        <v>11558.8</v>
      </c>
      <c r="G302" s="471">
        <f>D302/F302</f>
        <v>1.0991625428245146</v>
      </c>
      <c r="H302" s="472" t="s">
        <v>351</v>
      </c>
      <c r="I302" s="472"/>
      <c r="J302" s="473"/>
      <c r="K302" s="474"/>
      <c r="L302" s="158"/>
      <c r="M302" s="95"/>
      <c r="N302" s="95"/>
      <c r="O302" s="95"/>
      <c r="P302" s="95"/>
      <c r="Q302" s="95"/>
      <c r="R302" s="95"/>
    </row>
    <row r="303" spans="1:18" ht="13.5" thickBot="1">
      <c r="A303" s="103" t="s">
        <v>352</v>
      </c>
      <c r="B303" s="425">
        <v>10000</v>
      </c>
      <c r="C303" s="475">
        <v>4217.2</v>
      </c>
      <c r="D303" s="475">
        <v>4217.2</v>
      </c>
      <c r="E303" s="476">
        <f>D303/C303*100</f>
        <v>100</v>
      </c>
      <c r="F303" s="475">
        <v>5140.7</v>
      </c>
      <c r="G303" s="477">
        <f>D303/F303</f>
        <v>0.8203552045441282</v>
      </c>
      <c r="H303" s="368" t="s">
        <v>353</v>
      </c>
      <c r="I303" s="368"/>
      <c r="J303" s="462"/>
      <c r="K303" s="464"/>
      <c r="L303" s="158"/>
      <c r="M303" s="95"/>
      <c r="N303" s="95"/>
      <c r="O303" s="95"/>
      <c r="P303" s="95"/>
      <c r="Q303" s="95"/>
      <c r="R303" s="95"/>
    </row>
    <row r="304" spans="1:18" ht="13.5" thickBot="1">
      <c r="A304" s="478" t="s">
        <v>58</v>
      </c>
      <c r="B304" s="479">
        <f>SUM(B302:B303)</f>
        <v>37500</v>
      </c>
      <c r="C304" s="480">
        <f>SUM(C302:C303)</f>
        <v>17037.2</v>
      </c>
      <c r="D304" s="480">
        <f>SUM(D302:D303)</f>
        <v>16922.2</v>
      </c>
      <c r="E304" s="481">
        <f>SUM(E302:E303)</f>
        <v>199.10296411856473</v>
      </c>
      <c r="F304" s="480">
        <f>SUM(F302)</f>
        <v>11558.8</v>
      </c>
      <c r="G304" s="482">
        <v>0.7</v>
      </c>
      <c r="H304" s="483"/>
      <c r="I304" s="484"/>
      <c r="J304" s="485"/>
      <c r="K304" s="486"/>
      <c r="L304" s="158"/>
      <c r="M304" s="95"/>
      <c r="N304" s="95"/>
      <c r="O304" s="95"/>
      <c r="P304" s="95"/>
      <c r="Q304" s="95"/>
      <c r="R304" s="95"/>
    </row>
    <row r="305" spans="1:18" ht="13.5" thickTop="1">
      <c r="A305" s="106" t="s">
        <v>354</v>
      </c>
      <c r="B305" s="425"/>
      <c r="C305" s="475"/>
      <c r="D305" s="475"/>
      <c r="E305" s="134"/>
      <c r="F305" s="475"/>
      <c r="G305" s="477"/>
      <c r="H305" s="487"/>
      <c r="I305" s="368"/>
      <c r="J305" s="462"/>
      <c r="K305" s="464"/>
      <c r="L305" s="95"/>
      <c r="M305" s="95"/>
      <c r="N305" s="95"/>
      <c r="O305" s="95"/>
      <c r="P305" s="95"/>
      <c r="Q305" s="95"/>
      <c r="R305" s="95"/>
    </row>
    <row r="306" spans="1:18" ht="12.75">
      <c r="A306" s="349" t="s">
        <v>355</v>
      </c>
      <c r="B306" s="488">
        <f>B304+B297+B29+B28</f>
        <v>6982730</v>
      </c>
      <c r="C306" s="489">
        <f>C304+C297+C29+C28</f>
        <v>8346964.5</v>
      </c>
      <c r="D306" s="489">
        <f>D304+D297+D29+D28</f>
        <v>8336157.5</v>
      </c>
      <c r="E306" s="489">
        <f>D306/C306*100</f>
        <v>99.87052778288442</v>
      </c>
      <c r="F306" s="489">
        <f>F304+F297+F29+F28</f>
        <v>6208644.8</v>
      </c>
      <c r="G306" s="490">
        <f>D306/F306</f>
        <v>1.342669417970247</v>
      </c>
      <c r="H306" s="487"/>
      <c r="I306" s="368"/>
      <c r="J306" s="462"/>
      <c r="K306" s="464"/>
      <c r="L306" s="95"/>
      <c r="M306" s="95"/>
      <c r="N306" s="95"/>
      <c r="O306" s="95"/>
      <c r="P306" s="95"/>
      <c r="Q306" s="95"/>
      <c r="R306" s="95"/>
    </row>
    <row r="307" spans="1:18" ht="12.75">
      <c r="A307" s="106"/>
      <c r="B307" s="425"/>
      <c r="C307" s="475"/>
      <c r="D307" s="475"/>
      <c r="E307" s="427"/>
      <c r="F307" s="475"/>
      <c r="G307" s="477"/>
      <c r="H307" s="487"/>
      <c r="I307" s="368"/>
      <c r="J307" s="462"/>
      <c r="K307" s="464"/>
      <c r="L307" s="95"/>
      <c r="M307" s="95"/>
      <c r="N307" s="95"/>
      <c r="O307" s="95"/>
      <c r="P307" s="95"/>
      <c r="Q307" s="95"/>
      <c r="R307" s="95"/>
    </row>
    <row r="308" spans="1:18" ht="13.5" thickBot="1">
      <c r="A308" s="286" t="s">
        <v>356</v>
      </c>
      <c r="B308" s="491">
        <v>1341889</v>
      </c>
      <c r="C308" s="149">
        <v>1426703.5</v>
      </c>
      <c r="D308" s="149">
        <v>1410599.02</v>
      </c>
      <c r="E308" s="148">
        <f>D308/C308*100</f>
        <v>98.8712104512255</v>
      </c>
      <c r="F308" s="149">
        <v>3187165.83</v>
      </c>
      <c r="G308" s="148">
        <f>D308/F308</f>
        <v>0.4425872688274899</v>
      </c>
      <c r="H308" s="487"/>
      <c r="I308" s="368"/>
      <c r="J308" s="462"/>
      <c r="K308" s="464"/>
      <c r="L308" s="95"/>
      <c r="M308" s="95"/>
      <c r="N308" s="95"/>
      <c r="O308" s="95"/>
      <c r="P308" s="95"/>
      <c r="Q308" s="95"/>
      <c r="R308" s="95"/>
    </row>
    <row r="309" spans="1:18" ht="12.75">
      <c r="A309" s="103"/>
      <c r="B309" s="492"/>
      <c r="C309" s="493"/>
      <c r="D309" s="493"/>
      <c r="E309" s="494"/>
      <c r="F309" s="493"/>
      <c r="G309" s="495"/>
      <c r="H309" s="487"/>
      <c r="I309" s="368"/>
      <c r="J309" s="462"/>
      <c r="K309" s="464"/>
      <c r="L309" s="95"/>
      <c r="M309" s="95"/>
      <c r="N309" s="95"/>
      <c r="O309" s="95"/>
      <c r="P309" s="95"/>
      <c r="Q309" s="95"/>
      <c r="R309" s="95"/>
    </row>
    <row r="310" spans="1:18" ht="13.5" thickBot="1">
      <c r="A310" s="172" t="s">
        <v>357</v>
      </c>
      <c r="B310" s="496">
        <f>SUM(B306:B309)</f>
        <v>8324619</v>
      </c>
      <c r="C310" s="497">
        <f>SUM(C306:C309)</f>
        <v>9773668</v>
      </c>
      <c r="D310" s="497">
        <f>SUM(D306:D309)</f>
        <v>9746756.52</v>
      </c>
      <c r="E310" s="498">
        <f>D310/C310*100</f>
        <v>99.72465322128805</v>
      </c>
      <c r="F310" s="497">
        <f>SUM(F306:F309)</f>
        <v>9395810.629999999</v>
      </c>
      <c r="G310" s="499">
        <f>D310/F310</f>
        <v>1.0373513157959422</v>
      </c>
      <c r="H310" s="500"/>
      <c r="I310" s="501"/>
      <c r="J310" s="502"/>
      <c r="K310" s="503"/>
      <c r="L310" s="95"/>
      <c r="M310" s="95"/>
      <c r="N310" s="95"/>
      <c r="O310" s="95"/>
      <c r="P310" s="95"/>
      <c r="Q310" s="95"/>
      <c r="R310" s="95"/>
    </row>
    <row r="311" spans="1:18" ht="13.5" thickTop="1">
      <c r="A311" s="95"/>
      <c r="B311" s="95"/>
      <c r="C311" s="95"/>
      <c r="D311" s="95"/>
      <c r="E311" s="95"/>
      <c r="F311" s="95"/>
      <c r="G311" s="95"/>
      <c r="H311" s="504"/>
      <c r="I311" s="504"/>
      <c r="J311" s="504"/>
      <c r="K311" s="504"/>
      <c r="L311" s="95"/>
      <c r="M311" s="95"/>
      <c r="N311" s="95"/>
      <c r="O311" s="95"/>
      <c r="P311" s="95"/>
      <c r="Q311" s="95"/>
      <c r="R311" s="95"/>
    </row>
    <row r="312" spans="1:18" ht="12.75">
      <c r="A312" s="95"/>
      <c r="B312" s="95"/>
      <c r="C312" s="95"/>
      <c r="D312" s="95"/>
      <c r="E312" s="95"/>
      <c r="F312" s="95"/>
      <c r="G312" s="95"/>
      <c r="H312" s="504"/>
      <c r="I312" s="504"/>
      <c r="J312" s="504"/>
      <c r="K312" s="504"/>
      <c r="L312" s="95"/>
      <c r="M312" s="95"/>
      <c r="N312" s="95"/>
      <c r="O312" s="95"/>
      <c r="P312" s="95"/>
      <c r="Q312" s="95"/>
      <c r="R312" s="95"/>
    </row>
    <row r="313" spans="1:18" ht="12.75">
      <c r="A313" s="95"/>
      <c r="B313" s="95"/>
      <c r="C313" s="95"/>
      <c r="D313" s="95"/>
      <c r="E313" s="95"/>
      <c r="F313" s="95"/>
      <c r="G313" s="95"/>
      <c r="H313" s="504"/>
      <c r="I313" s="504"/>
      <c r="J313" s="504"/>
      <c r="K313" s="504"/>
      <c r="L313" s="95"/>
      <c r="M313" s="95"/>
      <c r="N313" s="95"/>
      <c r="O313" s="95"/>
      <c r="P313" s="95"/>
      <c r="Q313" s="95"/>
      <c r="R313" s="95"/>
    </row>
    <row r="314" spans="1:18" ht="12.75">
      <c r="A314" s="95"/>
      <c r="B314" s="95"/>
      <c r="C314" s="95"/>
      <c r="D314" s="95"/>
      <c r="E314" s="95"/>
      <c r="F314" s="95"/>
      <c r="G314" s="95"/>
      <c r="H314" s="504"/>
      <c r="I314" s="504"/>
      <c r="J314" s="504"/>
      <c r="K314" s="504"/>
      <c r="L314" s="95"/>
      <c r="M314" s="95"/>
      <c r="N314" s="95"/>
      <c r="O314" s="95"/>
      <c r="P314" s="95"/>
      <c r="Q314" s="95"/>
      <c r="R314" s="95"/>
    </row>
    <row r="315" spans="1:18" ht="12.75">
      <c r="A315" s="95"/>
      <c r="B315" s="182"/>
      <c r="C315" s="182"/>
      <c r="D315" s="182"/>
      <c r="E315" s="95"/>
      <c r="F315" s="95"/>
      <c r="G315" s="95"/>
      <c r="H315" s="504"/>
      <c r="I315" s="504"/>
      <c r="J315" s="504"/>
      <c r="K315" s="504"/>
      <c r="L315" s="95"/>
      <c r="M315" s="95"/>
      <c r="N315" s="95"/>
      <c r="O315" s="95"/>
      <c r="P315" s="95"/>
      <c r="Q315" s="95"/>
      <c r="R315" s="95"/>
    </row>
    <row r="316" spans="1:18" ht="12.75">
      <c r="A316" s="95"/>
      <c r="B316" s="182"/>
      <c r="C316" s="182"/>
      <c r="D316" s="182"/>
      <c r="E316" s="95"/>
      <c r="F316" s="95"/>
      <c r="G316" s="95"/>
      <c r="H316" s="504"/>
      <c r="I316" s="504"/>
      <c r="J316" s="504"/>
      <c r="K316" s="504"/>
      <c r="L316" s="95"/>
      <c r="M316" s="95"/>
      <c r="N316" s="95"/>
      <c r="O316" s="95"/>
      <c r="P316" s="95"/>
      <c r="Q316" s="95"/>
      <c r="R316" s="95"/>
    </row>
    <row r="317" spans="1:18" ht="12.75">
      <c r="A317" s="95"/>
      <c r="B317" s="182"/>
      <c r="C317" s="182"/>
      <c r="D317" s="182"/>
      <c r="E317" s="95"/>
      <c r="F317" s="95"/>
      <c r="G317" s="95"/>
      <c r="H317" s="504"/>
      <c r="I317" s="504"/>
      <c r="J317" s="504"/>
      <c r="K317" s="504"/>
      <c r="L317" s="95"/>
      <c r="M317" s="95"/>
      <c r="N317" s="95"/>
      <c r="O317" s="95"/>
      <c r="P317" s="95"/>
      <c r="Q317" s="95"/>
      <c r="R317" s="95"/>
    </row>
    <row r="318" spans="1:18" ht="12.75">
      <c r="A318" s="95"/>
      <c r="B318" s="182"/>
      <c r="C318" s="182"/>
      <c r="D318" s="182"/>
      <c r="E318" s="95"/>
      <c r="F318" s="95"/>
      <c r="G318" s="95"/>
      <c r="H318" s="504"/>
      <c r="I318" s="504"/>
      <c r="J318" s="504"/>
      <c r="K318" s="504"/>
      <c r="L318" s="95"/>
      <c r="M318" s="95"/>
      <c r="N318" s="95"/>
      <c r="O318" s="95"/>
      <c r="P318" s="95"/>
      <c r="Q318" s="95"/>
      <c r="R318" s="95"/>
    </row>
    <row r="319" spans="1:18" ht="12.75">
      <c r="A319" s="95"/>
      <c r="B319" s="182"/>
      <c r="C319" s="182"/>
      <c r="D319" s="182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1:18" ht="12.7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505"/>
      <c r="M320" s="95"/>
      <c r="N320" s="95"/>
      <c r="O320" s="95"/>
      <c r="P320" s="95"/>
      <c r="Q320" s="95"/>
      <c r="R320" s="95"/>
    </row>
    <row r="321" spans="1:18" ht="12.7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506"/>
      <c r="M321" s="95"/>
      <c r="N321" s="95"/>
      <c r="O321" s="95"/>
      <c r="P321" s="95"/>
      <c r="Q321" s="95"/>
      <c r="R321" s="95"/>
    </row>
    <row r="322" spans="1:18" ht="12.7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1:18" ht="12.7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1:18" ht="12.7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1:18" ht="12.7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1:18" ht="12.7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12:18" ht="12.75">
      <c r="L327" s="95"/>
      <c r="M327" s="95"/>
      <c r="N327" s="95"/>
      <c r="O327" s="95"/>
      <c r="P327" s="95"/>
      <c r="Q327" s="95"/>
      <c r="R327" s="95"/>
    </row>
    <row r="328" spans="12:18" ht="12.75">
      <c r="L328" s="95"/>
      <c r="M328" s="95"/>
      <c r="N328" s="95"/>
      <c r="O328" s="95"/>
      <c r="P328" s="95"/>
      <c r="Q328" s="95"/>
      <c r="R328" s="95"/>
    </row>
    <row r="329" spans="12:18" ht="12.75">
      <c r="L329" s="95"/>
      <c r="M329" s="95"/>
      <c r="N329" s="95"/>
      <c r="O329" s="95"/>
      <c r="P329" s="95"/>
      <c r="Q329" s="95"/>
      <c r="R329" s="95"/>
    </row>
    <row r="330" spans="12:18" ht="12.75">
      <c r="L330" s="95"/>
      <c r="M330" s="95"/>
      <c r="N330" s="95"/>
      <c r="O330" s="95"/>
      <c r="P330" s="95"/>
      <c r="Q330" s="95"/>
      <c r="R330" s="95"/>
    </row>
    <row r="331" spans="12:18" ht="12.75">
      <c r="L331" s="95"/>
      <c r="M331" s="95"/>
      <c r="N331" s="95"/>
      <c r="O331" s="95"/>
      <c r="P331" s="95"/>
      <c r="Q331" s="95"/>
      <c r="R331" s="95"/>
    </row>
    <row r="332" spans="12:18" ht="12.75">
      <c r="L332" s="95"/>
      <c r="M332" s="95"/>
      <c r="N332" s="95"/>
      <c r="O332" s="95"/>
      <c r="P332" s="95"/>
      <c r="Q332" s="95"/>
      <c r="R332" s="95"/>
    </row>
    <row r="333" spans="12:18" ht="12.75">
      <c r="L333" s="95"/>
      <c r="M333" s="95"/>
      <c r="N333" s="95"/>
      <c r="O333" s="95"/>
      <c r="P333" s="95"/>
      <c r="Q333" s="95"/>
      <c r="R333" s="95"/>
    </row>
    <row r="334" spans="12:18" ht="12.75">
      <c r="L334" s="95"/>
      <c r="M334" s="95"/>
      <c r="N334" s="95"/>
      <c r="O334" s="95"/>
      <c r="P334" s="95"/>
      <c r="Q334" s="95"/>
      <c r="R334" s="95"/>
    </row>
    <row r="335" spans="12:18" ht="12.75">
      <c r="L335" s="95"/>
      <c r="M335" s="95"/>
      <c r="N335" s="95"/>
      <c r="O335" s="95"/>
      <c r="P335" s="95"/>
      <c r="Q335" s="95"/>
      <c r="R335" s="95"/>
    </row>
    <row r="336" spans="12:18" ht="12.75">
      <c r="L336" s="95"/>
      <c r="M336" s="95"/>
      <c r="N336" s="95"/>
      <c r="O336" s="95"/>
      <c r="P336" s="95"/>
      <c r="Q336" s="95"/>
      <c r="R336" s="95"/>
    </row>
    <row r="337" spans="12:18" ht="12.75">
      <c r="L337" s="95"/>
      <c r="M337" s="95"/>
      <c r="N337" s="95"/>
      <c r="O337" s="95"/>
      <c r="P337" s="95"/>
      <c r="Q337" s="95"/>
      <c r="R337" s="95"/>
    </row>
    <row r="338" spans="12:18" ht="12.75">
      <c r="L338" s="95"/>
      <c r="M338" s="95"/>
      <c r="N338" s="95"/>
      <c r="O338" s="95"/>
      <c r="P338" s="95"/>
      <c r="Q338" s="95"/>
      <c r="R338" s="95"/>
    </row>
    <row r="339" spans="12:18" ht="12.75">
      <c r="L339" s="95"/>
      <c r="M339" s="95"/>
      <c r="N339" s="95"/>
      <c r="O339" s="95"/>
      <c r="P339" s="95"/>
      <c r="Q339" s="95"/>
      <c r="R339" s="95"/>
    </row>
    <row r="340" spans="12:18" ht="12.75">
      <c r="L340" s="95"/>
      <c r="M340" s="95"/>
      <c r="N340" s="95"/>
      <c r="O340" s="95"/>
      <c r="P340" s="95"/>
      <c r="Q340" s="95"/>
      <c r="R340" s="95"/>
    </row>
    <row r="341" spans="12:18" ht="12.75">
      <c r="L341" s="95"/>
      <c r="M341" s="95"/>
      <c r="N341" s="95"/>
      <c r="O341" s="95"/>
      <c r="P341" s="95"/>
      <c r="Q341" s="95"/>
      <c r="R341" s="95"/>
    </row>
    <row r="342" spans="12:18" ht="12.75">
      <c r="L342" s="95"/>
      <c r="M342" s="95"/>
      <c r="N342" s="95"/>
      <c r="O342" s="95"/>
      <c r="P342" s="95"/>
      <c r="Q342" s="95"/>
      <c r="R342" s="95"/>
    </row>
    <row r="343" spans="12:18" ht="12.75">
      <c r="L343" s="95"/>
      <c r="M343" s="95"/>
      <c r="N343" s="95"/>
      <c r="O343" s="95"/>
      <c r="P343" s="95"/>
      <c r="Q343" s="95"/>
      <c r="R343" s="95"/>
    </row>
    <row r="344" spans="12:18" ht="12.75">
      <c r="L344" s="95"/>
      <c r="M344" s="95"/>
      <c r="N344" s="95"/>
      <c r="O344" s="95"/>
      <c r="P344" s="95"/>
      <c r="Q344" s="95"/>
      <c r="R344" s="95"/>
    </row>
    <row r="345" spans="12:18" ht="12.75">
      <c r="L345" s="95"/>
      <c r="M345" s="95"/>
      <c r="N345" s="95"/>
      <c r="O345" s="95"/>
      <c r="P345" s="95"/>
      <c r="Q345" s="95"/>
      <c r="R345" s="95"/>
    </row>
    <row r="346" spans="12:18" ht="12.75">
      <c r="L346" s="95"/>
      <c r="M346" s="95"/>
      <c r="N346" s="95"/>
      <c r="O346" s="95"/>
      <c r="P346" s="95"/>
      <c r="Q346" s="95"/>
      <c r="R346" s="95"/>
    </row>
    <row r="347" spans="12:18" ht="12.75">
      <c r="L347" s="95"/>
      <c r="M347" s="95"/>
      <c r="N347" s="95"/>
      <c r="O347" s="95"/>
      <c r="P347" s="95"/>
      <c r="Q347" s="95"/>
      <c r="R347" s="95"/>
    </row>
    <row r="348" spans="12:18" ht="12.75">
      <c r="L348" s="95"/>
      <c r="M348" s="95"/>
      <c r="N348" s="95"/>
      <c r="O348" s="95"/>
      <c r="P348" s="95"/>
      <c r="Q348" s="95"/>
      <c r="R348" s="95"/>
    </row>
    <row r="349" spans="12:18" ht="12.75">
      <c r="L349" s="95"/>
      <c r="M349" s="95"/>
      <c r="N349" s="95"/>
      <c r="O349" s="95"/>
      <c r="P349" s="95"/>
      <c r="Q349" s="95"/>
      <c r="R349" s="95"/>
    </row>
    <row r="350" spans="12:18" ht="12.75">
      <c r="L350" s="95"/>
      <c r="M350" s="95"/>
      <c r="N350" s="95"/>
      <c r="O350" s="95"/>
      <c r="P350" s="95"/>
      <c r="Q350" s="95"/>
      <c r="R350" s="95"/>
    </row>
    <row r="351" spans="12:18" ht="12.75">
      <c r="L351" s="95"/>
      <c r="M351" s="95"/>
      <c r="N351" s="95"/>
      <c r="O351" s="95"/>
      <c r="P351" s="95"/>
      <c r="Q351" s="95"/>
      <c r="R351" s="95"/>
    </row>
    <row r="352" spans="12:18" ht="12.75">
      <c r="L352" s="95"/>
      <c r="M352" s="95"/>
      <c r="N352" s="95"/>
      <c r="O352" s="95"/>
      <c r="P352" s="95"/>
      <c r="Q352" s="95"/>
      <c r="R352" s="95"/>
    </row>
    <row r="353" spans="12:18" ht="12.75">
      <c r="L353" s="95"/>
      <c r="M353" s="95"/>
      <c r="N353" s="95"/>
      <c r="O353" s="95"/>
      <c r="P353" s="95"/>
      <c r="Q353" s="95"/>
      <c r="R353" s="95"/>
    </row>
    <row r="354" spans="12:18" ht="12.75">
      <c r="L354" s="95"/>
      <c r="M354" s="95"/>
      <c r="N354" s="95"/>
      <c r="O354" s="95"/>
      <c r="P354" s="95"/>
      <c r="Q354" s="95"/>
      <c r="R354" s="95"/>
    </row>
    <row r="355" spans="12:18" ht="12.75">
      <c r="L355" s="95"/>
      <c r="M355" s="95"/>
      <c r="N355" s="95"/>
      <c r="O355" s="95"/>
      <c r="P355" s="95"/>
      <c r="Q355" s="95"/>
      <c r="R355" s="95"/>
    </row>
    <row r="356" spans="12:18" ht="12.75">
      <c r="L356" s="95"/>
      <c r="M356" s="95"/>
      <c r="N356" s="95"/>
      <c r="O356" s="95"/>
      <c r="P356" s="95"/>
      <c r="Q356" s="95"/>
      <c r="R356" s="95"/>
    </row>
    <row r="357" spans="12:18" ht="12.75">
      <c r="L357" s="95"/>
      <c r="M357" s="95"/>
      <c r="N357" s="95"/>
      <c r="O357" s="95"/>
      <c r="P357" s="95"/>
      <c r="Q357" s="95"/>
      <c r="R357" s="95"/>
    </row>
    <row r="358" spans="12:18" ht="12.75">
      <c r="L358" s="95"/>
      <c r="M358" s="95"/>
      <c r="N358" s="95"/>
      <c r="O358" s="95"/>
      <c r="P358" s="95"/>
      <c r="Q358" s="95"/>
      <c r="R358" s="95"/>
    </row>
    <row r="359" spans="12:18" ht="12.75">
      <c r="L359" s="95"/>
      <c r="M359" s="95"/>
      <c r="N359" s="95"/>
      <c r="O359" s="95"/>
      <c r="P359" s="95"/>
      <c r="Q359" s="95"/>
      <c r="R359" s="95"/>
    </row>
    <row r="360" spans="12:18" ht="12.75">
      <c r="L360" s="95"/>
      <c r="M360" s="95"/>
      <c r="N360" s="95"/>
      <c r="O360" s="95"/>
      <c r="P360" s="95"/>
      <c r="Q360" s="95"/>
      <c r="R360" s="95"/>
    </row>
    <row r="361" spans="12:18" ht="12.75">
      <c r="L361" s="95"/>
      <c r="M361" s="95"/>
      <c r="N361" s="95"/>
      <c r="O361" s="95"/>
      <c r="P361" s="95"/>
      <c r="Q361" s="95"/>
      <c r="R361" s="95"/>
    </row>
    <row r="362" spans="12:18" ht="12.75">
      <c r="L362" s="95"/>
      <c r="M362" s="95"/>
      <c r="N362" s="95"/>
      <c r="O362" s="95"/>
      <c r="P362" s="95"/>
      <c r="Q362" s="95"/>
      <c r="R362" s="95"/>
    </row>
    <row r="363" spans="12:18" ht="12.75">
      <c r="L363" s="95"/>
      <c r="M363" s="95"/>
      <c r="N363" s="95"/>
      <c r="O363" s="95"/>
      <c r="P363" s="95"/>
      <c r="Q363" s="95"/>
      <c r="R363" s="95"/>
    </row>
    <row r="364" spans="12:18" ht="12.75">
      <c r="L364" s="95"/>
      <c r="M364" s="95"/>
      <c r="N364" s="95"/>
      <c r="O364" s="95"/>
      <c r="P364" s="95"/>
      <c r="Q364" s="95"/>
      <c r="R364" s="95"/>
    </row>
    <row r="365" spans="12:18" ht="12.75">
      <c r="L365" s="95"/>
      <c r="M365" s="95"/>
      <c r="N365" s="95"/>
      <c r="O365" s="95"/>
      <c r="P365" s="95"/>
      <c r="Q365" s="95"/>
      <c r="R365" s="95"/>
    </row>
    <row r="366" spans="12:18" ht="12.75">
      <c r="L366" s="95"/>
      <c r="M366" s="95"/>
      <c r="N366" s="95"/>
      <c r="O366" s="95"/>
      <c r="P366" s="95"/>
      <c r="Q366" s="95"/>
      <c r="R366" s="95"/>
    </row>
    <row r="367" spans="12:18" ht="12.75">
      <c r="L367" s="95"/>
      <c r="M367" s="95"/>
      <c r="N367" s="95"/>
      <c r="O367" s="95"/>
      <c r="P367" s="95"/>
      <c r="Q367" s="95"/>
      <c r="R367" s="95"/>
    </row>
    <row r="368" spans="12:18" ht="12.75">
      <c r="L368" s="95"/>
      <c r="M368" s="95"/>
      <c r="N368" s="95"/>
      <c r="O368" s="95"/>
      <c r="P368" s="95"/>
      <c r="Q368" s="95"/>
      <c r="R368" s="95"/>
    </row>
    <row r="369" spans="12:18" ht="12.75">
      <c r="L369" s="95"/>
      <c r="M369" s="95"/>
      <c r="N369" s="95"/>
      <c r="O369" s="95"/>
      <c r="P369" s="95"/>
      <c r="Q369" s="95"/>
      <c r="R369" s="95"/>
    </row>
    <row r="370" spans="12:18" ht="12.75">
      <c r="L370" s="95"/>
      <c r="M370" s="95"/>
      <c r="N370" s="95"/>
      <c r="O370" s="95"/>
      <c r="P370" s="95"/>
      <c r="Q370" s="95"/>
      <c r="R370" s="95"/>
    </row>
    <row r="371" spans="12:18" ht="12.75">
      <c r="L371" s="95"/>
      <c r="M371" s="95"/>
      <c r="N371" s="95"/>
      <c r="O371" s="95"/>
      <c r="P371" s="95"/>
      <c r="Q371" s="95"/>
      <c r="R371" s="95"/>
    </row>
    <row r="372" spans="12:18" ht="12.75">
      <c r="L372" s="95"/>
      <c r="M372" s="95"/>
      <c r="N372" s="95"/>
      <c r="O372" s="95"/>
      <c r="P372" s="95"/>
      <c r="Q372" s="95"/>
      <c r="R372" s="95"/>
    </row>
    <row r="373" spans="12:18" ht="12.75">
      <c r="L373" s="95"/>
      <c r="M373" s="95"/>
      <c r="N373" s="95"/>
      <c r="O373" s="95"/>
      <c r="P373" s="95"/>
      <c r="Q373" s="95"/>
      <c r="R373" s="95"/>
    </row>
    <row r="374" spans="12:18" ht="12.75">
      <c r="L374" s="95"/>
      <c r="M374" s="95"/>
      <c r="N374" s="95"/>
      <c r="O374" s="95"/>
      <c r="P374" s="95"/>
      <c r="Q374" s="95"/>
      <c r="R374" s="95"/>
    </row>
    <row r="375" spans="12:18" ht="12.75">
      <c r="L375" s="95"/>
      <c r="M375" s="95"/>
      <c r="N375" s="95"/>
      <c r="O375" s="95"/>
      <c r="P375" s="95"/>
      <c r="Q375" s="95"/>
      <c r="R375" s="95"/>
    </row>
    <row r="376" spans="12:18" ht="12.75">
      <c r="L376" s="95"/>
      <c r="M376" s="95"/>
      <c r="N376" s="95"/>
      <c r="O376" s="95"/>
      <c r="P376" s="95"/>
      <c r="Q376" s="95"/>
      <c r="R376" s="95"/>
    </row>
    <row r="377" spans="12:18" ht="12.75">
      <c r="L377" s="95"/>
      <c r="M377" s="95"/>
      <c r="N377" s="95"/>
      <c r="O377" s="95"/>
      <c r="P377" s="95"/>
      <c r="Q377" s="95"/>
      <c r="R377" s="95"/>
    </row>
    <row r="378" spans="12:18" ht="12.75">
      <c r="L378" s="95"/>
      <c r="M378" s="95"/>
      <c r="N378" s="95"/>
      <c r="O378" s="95"/>
      <c r="P378" s="95"/>
      <c r="Q378" s="95"/>
      <c r="R378" s="95"/>
    </row>
    <row r="379" spans="12:18" ht="12.75">
      <c r="L379" s="95"/>
      <c r="M379" s="95"/>
      <c r="N379" s="95"/>
      <c r="O379" s="95"/>
      <c r="P379" s="95"/>
      <c r="Q379" s="95"/>
      <c r="R379" s="95"/>
    </row>
    <row r="380" spans="12:18" ht="12.75">
      <c r="L380" s="95"/>
      <c r="M380" s="95"/>
      <c r="N380" s="95"/>
      <c r="O380" s="95"/>
      <c r="P380" s="95"/>
      <c r="Q380" s="95"/>
      <c r="R380" s="95"/>
    </row>
    <row r="381" spans="12:18" ht="12.75">
      <c r="L381" s="95"/>
      <c r="M381" s="95"/>
      <c r="N381" s="95"/>
      <c r="O381" s="95"/>
      <c r="P381" s="95"/>
      <c r="Q381" s="95"/>
      <c r="R381" s="95"/>
    </row>
    <row r="382" spans="12:18" ht="12.75">
      <c r="L382" s="95"/>
      <c r="M382" s="95"/>
      <c r="N382" s="95"/>
      <c r="O382" s="95"/>
      <c r="P382" s="95"/>
      <c r="Q382" s="95"/>
      <c r="R382" s="95"/>
    </row>
    <row r="383" spans="12:18" ht="12.75">
      <c r="L383" s="95"/>
      <c r="M383" s="95"/>
      <c r="N383" s="95"/>
      <c r="O383" s="95"/>
      <c r="P383" s="95"/>
      <c r="Q383" s="95"/>
      <c r="R383" s="95"/>
    </row>
    <row r="384" spans="12:18" ht="12.75">
      <c r="L384" s="95"/>
      <c r="M384" s="95"/>
      <c r="N384" s="95"/>
      <c r="O384" s="95"/>
      <c r="P384" s="95"/>
      <c r="Q384" s="95"/>
      <c r="R384" s="95"/>
    </row>
    <row r="385" spans="12:18" ht="12.75">
      <c r="L385" s="95"/>
      <c r="M385" s="95"/>
      <c r="N385" s="95"/>
      <c r="O385" s="95"/>
      <c r="P385" s="95"/>
      <c r="Q385" s="95"/>
      <c r="R385" s="95"/>
    </row>
    <row r="386" spans="12:18" ht="12.75">
      <c r="L386" s="95"/>
      <c r="M386" s="95"/>
      <c r="N386" s="95"/>
      <c r="O386" s="95"/>
      <c r="P386" s="95"/>
      <c r="Q386" s="95"/>
      <c r="R386" s="95"/>
    </row>
    <row r="387" spans="12:18" ht="12.75">
      <c r="L387" s="95"/>
      <c r="M387" s="95"/>
      <c r="N387" s="95"/>
      <c r="O387" s="95"/>
      <c r="P387" s="95"/>
      <c r="Q387" s="95"/>
      <c r="R387" s="95"/>
    </row>
    <row r="388" spans="12:18" ht="12.75">
      <c r="L388" s="95"/>
      <c r="M388" s="95"/>
      <c r="N388" s="95"/>
      <c r="O388" s="95"/>
      <c r="P388" s="95"/>
      <c r="Q388" s="95"/>
      <c r="R388" s="95"/>
    </row>
    <row r="389" spans="12:18" ht="12.75">
      <c r="L389" s="95"/>
      <c r="M389" s="95"/>
      <c r="N389" s="95"/>
      <c r="O389" s="95"/>
      <c r="P389" s="95"/>
      <c r="Q389" s="95"/>
      <c r="R389" s="95"/>
    </row>
    <row r="390" spans="12:18" ht="12.75">
      <c r="L390" s="95"/>
      <c r="M390" s="95"/>
      <c r="N390" s="95"/>
      <c r="O390" s="95"/>
      <c r="P390" s="95"/>
      <c r="Q390" s="95"/>
      <c r="R390" s="95"/>
    </row>
    <row r="391" spans="12:18" ht="12.75">
      <c r="L391" s="95"/>
      <c r="M391" s="95"/>
      <c r="N391" s="95"/>
      <c r="O391" s="95"/>
      <c r="P391" s="95"/>
      <c r="Q391" s="95"/>
      <c r="R391" s="95"/>
    </row>
    <row r="392" spans="12:18" ht="12.75">
      <c r="L392" s="95"/>
      <c r="M392" s="95"/>
      <c r="N392" s="95"/>
      <c r="O392" s="95"/>
      <c r="P392" s="95"/>
      <c r="Q392" s="95"/>
      <c r="R392" s="95"/>
    </row>
    <row r="393" spans="12:18" ht="12.75">
      <c r="L393" s="95"/>
      <c r="M393" s="95"/>
      <c r="N393" s="95"/>
      <c r="O393" s="95"/>
      <c r="P393" s="95"/>
      <c r="Q393" s="95"/>
      <c r="R393" s="95"/>
    </row>
    <row r="394" spans="12:18" ht="12.75">
      <c r="L394" s="95"/>
      <c r="M394" s="95"/>
      <c r="N394" s="95"/>
      <c r="O394" s="95"/>
      <c r="P394" s="95"/>
      <c r="Q394" s="95"/>
      <c r="R394" s="95"/>
    </row>
    <row r="395" spans="12:18" ht="12.75">
      <c r="L395" s="95"/>
      <c r="M395" s="95"/>
      <c r="N395" s="95"/>
      <c r="O395" s="95"/>
      <c r="P395" s="95"/>
      <c r="Q395" s="95"/>
      <c r="R395" s="95"/>
    </row>
    <row r="396" spans="12:18" ht="12.75">
      <c r="L396" s="95"/>
      <c r="M396" s="95"/>
      <c r="N396" s="95"/>
      <c r="O396" s="95"/>
      <c r="P396" s="95"/>
      <c r="Q396" s="95"/>
      <c r="R396" s="95"/>
    </row>
    <row r="397" spans="12:18" ht="12.75">
      <c r="L397" s="95"/>
      <c r="M397" s="95"/>
      <c r="N397" s="95"/>
      <c r="O397" s="95"/>
      <c r="P397" s="95"/>
      <c r="Q397" s="95"/>
      <c r="R397" s="95"/>
    </row>
    <row r="398" spans="12:18" ht="12.75">
      <c r="L398" s="95"/>
      <c r="M398" s="95"/>
      <c r="N398" s="95"/>
      <c r="O398" s="95"/>
      <c r="P398" s="95"/>
      <c r="Q398" s="95"/>
      <c r="R398" s="95"/>
    </row>
    <row r="399" spans="12:18" ht="12.75">
      <c r="L399" s="95"/>
      <c r="M399" s="95"/>
      <c r="N399" s="95"/>
      <c r="O399" s="95"/>
      <c r="P399" s="95"/>
      <c r="Q399" s="95"/>
      <c r="R399" s="95"/>
    </row>
    <row r="400" spans="12:18" ht="12.75">
      <c r="L400" s="95"/>
      <c r="M400" s="95"/>
      <c r="N400" s="95"/>
      <c r="O400" s="95"/>
      <c r="P400" s="95"/>
      <c r="Q400" s="95"/>
      <c r="R400" s="95"/>
    </row>
    <row r="401" spans="12:18" ht="12.75">
      <c r="L401" s="95"/>
      <c r="M401" s="95"/>
      <c r="N401" s="95"/>
      <c r="O401" s="95"/>
      <c r="P401" s="95"/>
      <c r="Q401" s="95"/>
      <c r="R401" s="95"/>
    </row>
    <row r="402" spans="12:18" ht="12.75">
      <c r="L402" s="95"/>
      <c r="M402" s="95"/>
      <c r="N402" s="95"/>
      <c r="O402" s="95"/>
      <c r="P402" s="95"/>
      <c r="Q402" s="95"/>
      <c r="R402" s="95"/>
    </row>
    <row r="403" spans="12:18" ht="12.75">
      <c r="L403" s="95"/>
      <c r="M403" s="95"/>
      <c r="N403" s="95"/>
      <c r="O403" s="95"/>
      <c r="P403" s="95"/>
      <c r="Q403" s="95"/>
      <c r="R403" s="95"/>
    </row>
    <row r="404" spans="12:18" ht="12.75">
      <c r="L404" s="158"/>
      <c r="M404" s="95"/>
      <c r="N404" s="95"/>
      <c r="O404" s="95"/>
      <c r="P404" s="95"/>
      <c r="Q404" s="95"/>
      <c r="R404" s="95"/>
    </row>
    <row r="405" spans="12:18" ht="12.75">
      <c r="L405" s="158"/>
      <c r="M405" s="95"/>
      <c r="N405" s="95"/>
      <c r="O405" s="95"/>
      <c r="P405" s="95"/>
      <c r="Q405" s="95"/>
      <c r="R405" s="95"/>
    </row>
    <row r="406" spans="12:18" ht="12.75">
      <c r="L406" s="158"/>
      <c r="M406" s="95"/>
      <c r="N406" s="95"/>
      <c r="O406" s="95"/>
      <c r="P406" s="95"/>
      <c r="Q406" s="95"/>
      <c r="R406" s="95"/>
    </row>
    <row r="407" spans="12:18" ht="12.75">
      <c r="L407" s="95"/>
      <c r="M407" s="95"/>
      <c r="N407" s="95"/>
      <c r="O407" s="95"/>
      <c r="P407" s="95"/>
      <c r="Q407" s="95"/>
      <c r="R407" s="95"/>
    </row>
    <row r="408" spans="12:18" ht="12.75">
      <c r="L408" s="95"/>
      <c r="M408" s="95"/>
      <c r="N408" s="95"/>
      <c r="O408" s="95"/>
      <c r="P408" s="95"/>
      <c r="Q408" s="95"/>
      <c r="R408" s="95"/>
    </row>
    <row r="409" spans="12:18" ht="12.75">
      <c r="L409" s="95"/>
      <c r="M409" s="95"/>
      <c r="N409" s="95"/>
      <c r="O409" s="95"/>
      <c r="P409" s="95"/>
      <c r="Q409" s="95"/>
      <c r="R409" s="95"/>
    </row>
    <row r="410" spans="12:18" ht="12.75">
      <c r="L410" s="95"/>
      <c r="M410" s="95"/>
      <c r="N410" s="95"/>
      <c r="O410" s="95"/>
      <c r="P410" s="95"/>
      <c r="Q410" s="95"/>
      <c r="R410" s="95"/>
    </row>
    <row r="411" spans="12:18" ht="12.75">
      <c r="L411" s="95"/>
      <c r="M411" s="95"/>
      <c r="N411" s="95"/>
      <c r="O411" s="95"/>
      <c r="P411" s="95"/>
      <c r="Q411" s="95"/>
      <c r="R411" s="95"/>
    </row>
    <row r="412" spans="12:18" ht="12.75">
      <c r="L412" s="95"/>
      <c r="M412" s="95"/>
      <c r="N412" s="95"/>
      <c r="O412" s="95"/>
      <c r="P412" s="95"/>
      <c r="Q412" s="95"/>
      <c r="R412" s="95"/>
    </row>
    <row r="413" spans="12:18" ht="12.75">
      <c r="L413" s="95"/>
      <c r="M413" s="95"/>
      <c r="N413" s="95"/>
      <c r="O413" s="95"/>
      <c r="P413" s="95"/>
      <c r="Q413" s="95"/>
      <c r="R413" s="95"/>
    </row>
    <row r="414" spans="12:18" ht="12.75">
      <c r="L414" s="95"/>
      <c r="M414" s="95"/>
      <c r="N414" s="95"/>
      <c r="O414" s="95"/>
      <c r="P414" s="95"/>
      <c r="Q414" s="95"/>
      <c r="R414" s="95"/>
    </row>
    <row r="415" spans="12:18" ht="12.75">
      <c r="L415" s="95"/>
      <c r="M415" s="95"/>
      <c r="N415" s="95"/>
      <c r="O415" s="95"/>
      <c r="P415" s="95"/>
      <c r="Q415" s="95"/>
      <c r="R415" s="95"/>
    </row>
    <row r="416" spans="12:18" ht="12.75">
      <c r="L416" s="95"/>
      <c r="M416" s="95"/>
      <c r="N416" s="95"/>
      <c r="O416" s="95"/>
      <c r="P416" s="95"/>
      <c r="Q416" s="95"/>
      <c r="R416" s="95"/>
    </row>
    <row r="417" spans="12:18" ht="12.75">
      <c r="L417" s="95"/>
      <c r="M417" s="95"/>
      <c r="N417" s="95"/>
      <c r="O417" s="95"/>
      <c r="P417" s="95"/>
      <c r="Q417" s="95"/>
      <c r="R417" s="95"/>
    </row>
    <row r="418" spans="12:18" ht="12.75">
      <c r="L418" s="95"/>
      <c r="M418" s="95"/>
      <c r="N418" s="95"/>
      <c r="O418" s="95"/>
      <c r="P418" s="95"/>
      <c r="Q418" s="95"/>
      <c r="R418" s="95"/>
    </row>
    <row r="419" spans="12:18" ht="12.75">
      <c r="L419" s="95"/>
      <c r="M419" s="95"/>
      <c r="N419" s="95"/>
      <c r="O419" s="95"/>
      <c r="P419" s="95"/>
      <c r="Q419" s="95"/>
      <c r="R419" s="95"/>
    </row>
    <row r="420" spans="12:18" ht="12.75">
      <c r="L420" s="95"/>
      <c r="M420" s="95"/>
      <c r="N420" s="95"/>
      <c r="O420" s="95"/>
      <c r="P420" s="95"/>
      <c r="Q420" s="95"/>
      <c r="R420" s="95"/>
    </row>
    <row r="421" spans="12:18" ht="12.75">
      <c r="L421" s="95"/>
      <c r="M421" s="95"/>
      <c r="N421" s="95"/>
      <c r="O421" s="95"/>
      <c r="P421" s="95"/>
      <c r="Q421" s="95"/>
      <c r="R421" s="95"/>
    </row>
    <row r="422" spans="12:18" ht="12.75">
      <c r="L422" s="95"/>
      <c r="M422" s="95"/>
      <c r="N422" s="95"/>
      <c r="O422" s="95"/>
      <c r="P422" s="95"/>
      <c r="Q422" s="95"/>
      <c r="R422" s="95"/>
    </row>
    <row r="423" spans="12:18" ht="12.75">
      <c r="L423" s="95"/>
      <c r="M423" s="95"/>
      <c r="N423" s="95"/>
      <c r="O423" s="95"/>
      <c r="P423" s="95"/>
      <c r="Q423" s="95"/>
      <c r="R423" s="95"/>
    </row>
    <row r="424" spans="12:18" ht="12.75">
      <c r="L424" s="95"/>
      <c r="M424" s="95"/>
      <c r="N424" s="95"/>
      <c r="O424" s="95"/>
      <c r="P424" s="95"/>
      <c r="Q424" s="95"/>
      <c r="R424" s="95"/>
    </row>
    <row r="425" spans="12:18" ht="12.75">
      <c r="L425" s="95"/>
      <c r="M425" s="95"/>
      <c r="N425" s="95"/>
      <c r="O425" s="95"/>
      <c r="P425" s="95"/>
      <c r="Q425" s="95"/>
      <c r="R425" s="95"/>
    </row>
    <row r="426" spans="12:18" ht="12.75">
      <c r="L426" s="95"/>
      <c r="M426" s="95"/>
      <c r="N426" s="95"/>
      <c r="O426" s="95"/>
      <c r="P426" s="95"/>
      <c r="Q426" s="95"/>
      <c r="R426" s="95"/>
    </row>
    <row r="427" spans="12:18" ht="12.75">
      <c r="L427" s="95"/>
      <c r="M427" s="95"/>
      <c r="N427" s="95"/>
      <c r="O427" s="95"/>
      <c r="P427" s="95"/>
      <c r="Q427" s="95"/>
      <c r="R427" s="95"/>
    </row>
    <row r="428" spans="12:18" ht="12.75">
      <c r="L428" s="95"/>
      <c r="M428" s="95"/>
      <c r="N428" s="95"/>
      <c r="O428" s="95"/>
      <c r="P428" s="95"/>
      <c r="Q428" s="95"/>
      <c r="R428" s="95"/>
    </row>
    <row r="429" spans="12:18" ht="12.75">
      <c r="L429" s="95"/>
      <c r="M429" s="95"/>
      <c r="N429" s="95"/>
      <c r="O429" s="95"/>
      <c r="P429" s="95"/>
      <c r="Q429" s="95"/>
      <c r="R429" s="95"/>
    </row>
    <row r="430" spans="12:18" ht="12.75">
      <c r="L430" s="95"/>
      <c r="M430" s="95"/>
      <c r="N430" s="95"/>
      <c r="O430" s="95"/>
      <c r="P430" s="95"/>
      <c r="Q430" s="95"/>
      <c r="R430" s="95"/>
    </row>
    <row r="431" spans="12:18" ht="12.75">
      <c r="L431" s="95"/>
      <c r="M431" s="95"/>
      <c r="N431" s="95"/>
      <c r="O431" s="95"/>
      <c r="P431" s="95"/>
      <c r="Q431" s="95"/>
      <c r="R431" s="95"/>
    </row>
    <row r="432" spans="12:18" ht="12.75">
      <c r="L432" s="95"/>
      <c r="M432" s="95"/>
      <c r="N432" s="95"/>
      <c r="O432" s="95"/>
      <c r="P432" s="95"/>
      <c r="Q432" s="95"/>
      <c r="R432" s="95"/>
    </row>
    <row r="433" spans="12:18" ht="12.75">
      <c r="L433" s="95"/>
      <c r="M433" s="95"/>
      <c r="N433" s="95"/>
      <c r="O433" s="95"/>
      <c r="P433" s="95"/>
      <c r="Q433" s="95"/>
      <c r="R433" s="95"/>
    </row>
    <row r="434" spans="12:18" ht="12.75">
      <c r="L434" s="95"/>
      <c r="M434" s="95"/>
      <c r="N434" s="95"/>
      <c r="O434" s="95"/>
      <c r="P434" s="95"/>
      <c r="Q434" s="95"/>
      <c r="R434" s="95"/>
    </row>
    <row r="435" spans="12:18" ht="12.75">
      <c r="L435" s="95"/>
      <c r="M435" s="95"/>
      <c r="N435" s="95"/>
      <c r="O435" s="95"/>
      <c r="P435" s="95"/>
      <c r="Q435" s="95"/>
      <c r="R435" s="95"/>
    </row>
    <row r="436" spans="12:18" ht="12.75">
      <c r="L436" s="95"/>
      <c r="M436" s="95"/>
      <c r="N436" s="95"/>
      <c r="O436" s="95"/>
      <c r="P436" s="95"/>
      <c r="Q436" s="95"/>
      <c r="R436" s="95"/>
    </row>
    <row r="437" spans="12:18" ht="12.75">
      <c r="L437" s="95"/>
      <c r="M437" s="95"/>
      <c r="N437" s="95"/>
      <c r="O437" s="95"/>
      <c r="P437" s="95"/>
      <c r="Q437" s="95"/>
      <c r="R437" s="95"/>
    </row>
    <row r="438" spans="12:18" ht="12.75">
      <c r="L438" s="95"/>
      <c r="M438" s="95"/>
      <c r="N438" s="95"/>
      <c r="O438" s="95"/>
      <c r="P438" s="95"/>
      <c r="Q438" s="95"/>
      <c r="R438" s="95"/>
    </row>
    <row r="439" spans="12:18" ht="12.75">
      <c r="L439" s="95"/>
      <c r="M439" s="95"/>
      <c r="N439" s="95"/>
      <c r="O439" s="95"/>
      <c r="P439" s="95"/>
      <c r="Q439" s="95"/>
      <c r="R439" s="95"/>
    </row>
    <row r="440" spans="12:18" ht="12.75">
      <c r="L440" s="95"/>
      <c r="M440" s="95"/>
      <c r="N440" s="95"/>
      <c r="O440" s="95"/>
      <c r="P440" s="95"/>
      <c r="Q440" s="95"/>
      <c r="R440" s="95"/>
    </row>
    <row r="441" spans="12:18" ht="12.75">
      <c r="L441" s="95"/>
      <c r="M441" s="95"/>
      <c r="N441" s="95"/>
      <c r="O441" s="95"/>
      <c r="P441" s="95"/>
      <c r="Q441" s="95"/>
      <c r="R441" s="95"/>
    </row>
    <row r="442" spans="12:18" ht="12.75">
      <c r="L442" s="95"/>
      <c r="M442" s="95"/>
      <c r="N442" s="95"/>
      <c r="O442" s="95"/>
      <c r="P442" s="95"/>
      <c r="Q442" s="95"/>
      <c r="R442" s="95"/>
    </row>
    <row r="443" spans="12:18" ht="12.75">
      <c r="L443" s="95"/>
      <c r="M443" s="95"/>
      <c r="N443" s="95"/>
      <c r="O443" s="95"/>
      <c r="P443" s="95"/>
      <c r="Q443" s="95"/>
      <c r="R443" s="95"/>
    </row>
    <row r="444" spans="12:18" ht="12.75">
      <c r="L444" s="95"/>
      <c r="M444" s="95"/>
      <c r="N444" s="95"/>
      <c r="O444" s="95"/>
      <c r="P444" s="95"/>
      <c r="Q444" s="95"/>
      <c r="R444" s="95"/>
    </row>
    <row r="445" spans="12:18" ht="12.75">
      <c r="L445" s="95"/>
      <c r="M445" s="95"/>
      <c r="N445" s="95"/>
      <c r="O445" s="95"/>
      <c r="P445" s="95"/>
      <c r="Q445" s="95"/>
      <c r="R445" s="95"/>
    </row>
    <row r="446" spans="12:18" ht="12.75">
      <c r="L446" s="95"/>
      <c r="M446" s="95"/>
      <c r="N446" s="95"/>
      <c r="O446" s="95"/>
      <c r="P446" s="95"/>
      <c r="Q446" s="95"/>
      <c r="R446" s="95"/>
    </row>
    <row r="447" spans="13:18" ht="12.75">
      <c r="M447" s="95"/>
      <c r="N447" s="95"/>
      <c r="O447" s="95"/>
      <c r="P447" s="95"/>
      <c r="Q447" s="95"/>
      <c r="R447" s="95"/>
    </row>
    <row r="448" spans="13:18" ht="12.75">
      <c r="M448" s="95"/>
      <c r="N448" s="95"/>
      <c r="O448" s="95"/>
      <c r="P448" s="95"/>
      <c r="Q448" s="95"/>
      <c r="R448" s="95"/>
    </row>
    <row r="449" spans="13:18" ht="12.75">
      <c r="M449" s="95"/>
      <c r="N449" s="95"/>
      <c r="O449" s="95"/>
      <c r="P449" s="95"/>
      <c r="Q449" s="95"/>
      <c r="R449" s="95"/>
    </row>
    <row r="450" spans="13:18" ht="12.75">
      <c r="M450" s="95"/>
      <c r="N450" s="95"/>
      <c r="O450" s="95"/>
      <c r="P450" s="95"/>
      <c r="Q450" s="95"/>
      <c r="R450" s="95"/>
    </row>
    <row r="451" spans="13:18" ht="12.75">
      <c r="M451" s="95"/>
      <c r="N451" s="95"/>
      <c r="O451" s="95"/>
      <c r="P451" s="95"/>
      <c r="Q451" s="95"/>
      <c r="R451" s="95"/>
    </row>
    <row r="452" spans="13:18" ht="12.75">
      <c r="M452" s="95"/>
      <c r="N452" s="95"/>
      <c r="O452" s="95"/>
      <c r="P452" s="95"/>
      <c r="Q452" s="95"/>
      <c r="R452" s="95"/>
    </row>
    <row r="453" spans="13:18" ht="12.75">
      <c r="M453" s="95"/>
      <c r="N453" s="95"/>
      <c r="O453" s="95"/>
      <c r="P453" s="95"/>
      <c r="Q453" s="95"/>
      <c r="R453" s="95"/>
    </row>
    <row r="454" spans="13:18" ht="12.75">
      <c r="M454" s="95"/>
      <c r="N454" s="95"/>
      <c r="O454" s="95"/>
      <c r="P454" s="95"/>
      <c r="Q454" s="95"/>
      <c r="R454" s="95"/>
    </row>
    <row r="455" spans="13:18" ht="12.75">
      <c r="M455" s="95"/>
      <c r="N455" s="95"/>
      <c r="O455" s="95"/>
      <c r="P455" s="95"/>
      <c r="Q455" s="95"/>
      <c r="R455" s="95"/>
    </row>
    <row r="456" spans="13:18" ht="12.75">
      <c r="M456" s="95"/>
      <c r="N456" s="95"/>
      <c r="O456" s="95"/>
      <c r="P456" s="95"/>
      <c r="Q456" s="95"/>
      <c r="R456" s="95"/>
    </row>
    <row r="457" spans="13:18" ht="12.75">
      <c r="M457" s="95"/>
      <c r="N457" s="95"/>
      <c r="O457" s="95"/>
      <c r="P457" s="95"/>
      <c r="Q457" s="95"/>
      <c r="R457" s="95"/>
    </row>
    <row r="458" spans="13:18" ht="12.75">
      <c r="M458" s="95"/>
      <c r="N458" s="95"/>
      <c r="O458" s="95"/>
      <c r="P458" s="95"/>
      <c r="Q458" s="95"/>
      <c r="R458" s="95"/>
    </row>
    <row r="459" spans="13:18" ht="12.75">
      <c r="M459" s="95"/>
      <c r="N459" s="95"/>
      <c r="O459" s="95"/>
      <c r="P459" s="95"/>
      <c r="Q459" s="95"/>
      <c r="R459" s="95"/>
    </row>
    <row r="460" spans="13:18" ht="12.75">
      <c r="M460" s="95"/>
      <c r="N460" s="95"/>
      <c r="O460" s="95"/>
      <c r="P460" s="95"/>
      <c r="Q460" s="95"/>
      <c r="R460" s="95"/>
    </row>
    <row r="461" spans="13:18" ht="12.75">
      <c r="M461" s="95"/>
      <c r="N461" s="95"/>
      <c r="O461" s="95"/>
      <c r="P461" s="95"/>
      <c r="Q461" s="95"/>
      <c r="R461" s="95"/>
    </row>
    <row r="462" spans="13:18" ht="12.75">
      <c r="M462" s="95"/>
      <c r="N462" s="95"/>
      <c r="O462" s="95"/>
      <c r="P462" s="95"/>
      <c r="Q462" s="95"/>
      <c r="R462" s="95"/>
    </row>
    <row r="463" spans="13:18" ht="12.75">
      <c r="M463" s="95"/>
      <c r="N463" s="95"/>
      <c r="O463" s="95"/>
      <c r="P463" s="95"/>
      <c r="Q463" s="95"/>
      <c r="R463" s="95"/>
    </row>
    <row r="464" spans="13:18" ht="12.75">
      <c r="M464" s="95"/>
      <c r="N464" s="95"/>
      <c r="O464" s="95"/>
      <c r="P464" s="95"/>
      <c r="Q464" s="95"/>
      <c r="R464" s="95"/>
    </row>
    <row r="465" spans="13:18" ht="12.75">
      <c r="M465" s="95"/>
      <c r="N465" s="95"/>
      <c r="O465" s="95"/>
      <c r="P465" s="95"/>
      <c r="Q465" s="95"/>
      <c r="R465" s="95"/>
    </row>
    <row r="466" spans="13:18" ht="12.75">
      <c r="M466" s="95"/>
      <c r="N466" s="95"/>
      <c r="O466" s="95"/>
      <c r="P466" s="95"/>
      <c r="Q466" s="95"/>
      <c r="R466" s="95"/>
    </row>
    <row r="467" spans="13:18" ht="12.75">
      <c r="M467" s="95"/>
      <c r="N467" s="95"/>
      <c r="O467" s="95"/>
      <c r="P467" s="95"/>
      <c r="Q467" s="95"/>
      <c r="R467" s="95"/>
    </row>
    <row r="468" spans="13:18" ht="12.75">
      <c r="M468" s="95"/>
      <c r="N468" s="95"/>
      <c r="O468" s="95"/>
      <c r="P468" s="95"/>
      <c r="Q468" s="95"/>
      <c r="R468" s="95"/>
    </row>
    <row r="469" spans="13:18" ht="12.75">
      <c r="M469" s="95"/>
      <c r="N469" s="95"/>
      <c r="O469" s="95"/>
      <c r="P469" s="95"/>
      <c r="Q469" s="95"/>
      <c r="R469" s="95"/>
    </row>
    <row r="470" spans="13:18" ht="12.75">
      <c r="M470" s="95"/>
      <c r="N470" s="95"/>
      <c r="O470" s="95"/>
      <c r="P470" s="95"/>
      <c r="Q470" s="95"/>
      <c r="R470" s="95"/>
    </row>
    <row r="471" spans="13:18" ht="12.75">
      <c r="M471" s="95"/>
      <c r="N471" s="95"/>
      <c r="O471" s="95"/>
      <c r="P471" s="95"/>
      <c r="Q471" s="95"/>
      <c r="R471" s="95"/>
    </row>
    <row r="472" spans="13:18" ht="12.75">
      <c r="M472" s="95"/>
      <c r="N472" s="95"/>
      <c r="O472" s="95"/>
      <c r="P472" s="95"/>
      <c r="Q472" s="95"/>
      <c r="R472" s="95"/>
    </row>
    <row r="473" spans="13:18" ht="12.75">
      <c r="M473" s="95"/>
      <c r="N473" s="95"/>
      <c r="O473" s="95"/>
      <c r="P473" s="95"/>
      <c r="Q473" s="95"/>
      <c r="R473" s="95"/>
    </row>
    <row r="474" spans="13:18" ht="12.75">
      <c r="M474" s="95"/>
      <c r="N474" s="95"/>
      <c r="O474" s="95"/>
      <c r="P474" s="95"/>
      <c r="Q474" s="95"/>
      <c r="R474" s="95"/>
    </row>
    <row r="475" spans="13:18" ht="12.75">
      <c r="M475" s="95"/>
      <c r="N475" s="95"/>
      <c r="O475" s="95"/>
      <c r="P475" s="95"/>
      <c r="Q475" s="95"/>
      <c r="R475" s="95"/>
    </row>
    <row r="476" spans="13:18" ht="12.75">
      <c r="M476" s="95"/>
      <c r="N476" s="95"/>
      <c r="O476" s="95"/>
      <c r="P476" s="95"/>
      <c r="Q476" s="95"/>
      <c r="R476" s="95"/>
    </row>
    <row r="477" spans="13:18" ht="12.75">
      <c r="M477" s="95"/>
      <c r="N477" s="95"/>
      <c r="O477" s="95"/>
      <c r="P477" s="95"/>
      <c r="Q477" s="95"/>
      <c r="R477" s="95"/>
    </row>
    <row r="478" spans="13:18" ht="12.75">
      <c r="M478" s="95"/>
      <c r="N478" s="95"/>
      <c r="O478" s="95"/>
      <c r="P478" s="95"/>
      <c r="Q478" s="95"/>
      <c r="R478" s="95"/>
    </row>
    <row r="479" spans="13:18" ht="12.75">
      <c r="M479" s="95"/>
      <c r="N479" s="95"/>
      <c r="O479" s="95"/>
      <c r="P479" s="95"/>
      <c r="Q479" s="95"/>
      <c r="R479" s="95"/>
    </row>
    <row r="480" spans="13:18" ht="12.75">
      <c r="M480" s="95"/>
      <c r="N480" s="95"/>
      <c r="O480" s="95"/>
      <c r="P480" s="95"/>
      <c r="Q480" s="95"/>
      <c r="R480" s="95"/>
    </row>
    <row r="481" spans="13:18" ht="12.75">
      <c r="M481" s="95"/>
      <c r="N481" s="95"/>
      <c r="O481" s="95"/>
      <c r="P481" s="95"/>
      <c r="Q481" s="95"/>
      <c r="R481" s="95"/>
    </row>
    <row r="482" spans="13:18" ht="12.75">
      <c r="M482" s="95"/>
      <c r="N482" s="95"/>
      <c r="O482" s="95"/>
      <c r="P482" s="95"/>
      <c r="Q482" s="95"/>
      <c r="R482" s="95"/>
    </row>
    <row r="483" spans="13:18" ht="12.75">
      <c r="M483" s="95"/>
      <c r="N483" s="95"/>
      <c r="O483" s="95"/>
      <c r="P483" s="95"/>
      <c r="Q483" s="95"/>
      <c r="R483" s="95"/>
    </row>
    <row r="484" spans="13:18" ht="12.75">
      <c r="M484" s="95"/>
      <c r="N484" s="95"/>
      <c r="O484" s="95"/>
      <c r="P484" s="95"/>
      <c r="Q484" s="95"/>
      <c r="R484" s="95"/>
    </row>
    <row r="485" spans="13:18" ht="12.75">
      <c r="M485" s="95"/>
      <c r="N485" s="95"/>
      <c r="O485" s="95"/>
      <c r="P485" s="95"/>
      <c r="Q485" s="95"/>
      <c r="R485" s="95"/>
    </row>
    <row r="486" spans="13:18" ht="12.75">
      <c r="M486" s="95"/>
      <c r="N486" s="95"/>
      <c r="O486" s="95"/>
      <c r="P486" s="95"/>
      <c r="Q486" s="95"/>
      <c r="R486" s="95"/>
    </row>
    <row r="487" spans="13:18" ht="12.75">
      <c r="M487" s="95"/>
      <c r="N487" s="95"/>
      <c r="O487" s="95"/>
      <c r="P487" s="95"/>
      <c r="Q487" s="95"/>
      <c r="R487" s="95"/>
    </row>
    <row r="488" spans="13:18" ht="12.75">
      <c r="M488" s="95"/>
      <c r="N488" s="95"/>
      <c r="O488" s="95"/>
      <c r="P488" s="95"/>
      <c r="Q488" s="95"/>
      <c r="R488" s="95"/>
    </row>
    <row r="489" spans="13:18" ht="12.75">
      <c r="M489" s="95"/>
      <c r="N489" s="95"/>
      <c r="O489" s="95"/>
      <c r="P489" s="95"/>
      <c r="Q489" s="95"/>
      <c r="R489" s="95"/>
    </row>
    <row r="490" spans="13:18" ht="12.75">
      <c r="M490" s="95"/>
      <c r="N490" s="95"/>
      <c r="O490" s="95"/>
      <c r="P490" s="95"/>
      <c r="Q490" s="95"/>
      <c r="R490" s="95"/>
    </row>
    <row r="491" spans="13:18" ht="12.75">
      <c r="M491" s="95"/>
      <c r="N491" s="95"/>
      <c r="O491" s="95"/>
      <c r="P491" s="95"/>
      <c r="Q491" s="95"/>
      <c r="R491" s="95"/>
    </row>
    <row r="492" spans="13:18" ht="12.75">
      <c r="M492" s="95"/>
      <c r="N492" s="95"/>
      <c r="O492" s="95"/>
      <c r="P492" s="95"/>
      <c r="Q492" s="95"/>
      <c r="R492" s="95"/>
    </row>
    <row r="493" spans="13:18" ht="12.75">
      <c r="M493" s="95"/>
      <c r="N493" s="95"/>
      <c r="O493" s="95"/>
      <c r="P493" s="95"/>
      <c r="Q493" s="95"/>
      <c r="R493" s="95"/>
    </row>
    <row r="494" spans="13:18" ht="12.75">
      <c r="M494" s="95"/>
      <c r="N494" s="95"/>
      <c r="O494" s="95"/>
      <c r="P494" s="95"/>
      <c r="Q494" s="95"/>
      <c r="R494" s="95"/>
    </row>
    <row r="495" spans="13:18" ht="12.75">
      <c r="M495" s="95"/>
      <c r="N495" s="95"/>
      <c r="O495" s="95"/>
      <c r="P495" s="95"/>
      <c r="Q495" s="95"/>
      <c r="R495" s="95"/>
    </row>
    <row r="496" spans="13:18" ht="12.75">
      <c r="M496" s="95"/>
      <c r="N496" s="95"/>
      <c r="O496" s="95"/>
      <c r="P496" s="95"/>
      <c r="Q496" s="95"/>
      <c r="R496" s="95"/>
    </row>
    <row r="497" spans="13:18" ht="12.75">
      <c r="M497" s="95"/>
      <c r="N497" s="95"/>
      <c r="O497" s="95"/>
      <c r="P497" s="95"/>
      <c r="Q497" s="95"/>
      <c r="R497" s="95"/>
    </row>
    <row r="498" spans="13:18" ht="12.75">
      <c r="M498" s="95"/>
      <c r="N498" s="95"/>
      <c r="O498" s="95"/>
      <c r="P498" s="95"/>
      <c r="Q498" s="95"/>
      <c r="R498" s="95"/>
    </row>
    <row r="499" spans="13:18" ht="12.75">
      <c r="M499" s="95"/>
      <c r="N499" s="95"/>
      <c r="O499" s="95"/>
      <c r="P499" s="95"/>
      <c r="Q499" s="95"/>
      <c r="R499" s="95"/>
    </row>
    <row r="500" spans="13:18" ht="12.75">
      <c r="M500" s="95"/>
      <c r="N500" s="95"/>
      <c r="O500" s="95"/>
      <c r="P500" s="95"/>
      <c r="Q500" s="95"/>
      <c r="R500" s="95"/>
    </row>
    <row r="501" spans="13:18" ht="12.75">
      <c r="M501" s="95"/>
      <c r="N501" s="95"/>
      <c r="O501" s="95"/>
      <c r="P501" s="95"/>
      <c r="Q501" s="95"/>
      <c r="R501" s="95"/>
    </row>
    <row r="502" spans="13:18" ht="12.75">
      <c r="M502" s="95"/>
      <c r="N502" s="95"/>
      <c r="O502" s="95"/>
      <c r="P502" s="95"/>
      <c r="Q502" s="95"/>
      <c r="R502" s="95"/>
    </row>
    <row r="503" spans="13:18" ht="12.75">
      <c r="M503" s="95"/>
      <c r="N503" s="95"/>
      <c r="O503" s="95"/>
      <c r="P503" s="95"/>
      <c r="Q503" s="95"/>
      <c r="R503" s="95"/>
    </row>
    <row r="504" spans="13:18" ht="12.75">
      <c r="M504" s="95"/>
      <c r="N504" s="95"/>
      <c r="O504" s="95"/>
      <c r="P504" s="95"/>
      <c r="Q504" s="95"/>
      <c r="R504" s="95"/>
    </row>
    <row r="505" spans="13:18" ht="12.75">
      <c r="M505" s="95"/>
      <c r="N505" s="95"/>
      <c r="O505" s="95"/>
      <c r="P505" s="95"/>
      <c r="Q505" s="95"/>
      <c r="R505" s="95"/>
    </row>
    <row r="506" spans="13:18" ht="12.75">
      <c r="M506" s="95"/>
      <c r="N506" s="95"/>
      <c r="O506" s="95"/>
      <c r="P506" s="95"/>
      <c r="Q506" s="95"/>
      <c r="R506" s="95"/>
    </row>
    <row r="507" spans="13:18" ht="12.75">
      <c r="M507" s="95"/>
      <c r="N507" s="95"/>
      <c r="O507" s="95"/>
      <c r="P507" s="95"/>
      <c r="Q507" s="95"/>
      <c r="R507" s="95"/>
    </row>
    <row r="508" spans="13:18" ht="12.75">
      <c r="M508" s="95"/>
      <c r="N508" s="95"/>
      <c r="O508" s="95"/>
      <c r="P508" s="95"/>
      <c r="Q508" s="95"/>
      <c r="R508" s="95"/>
    </row>
    <row r="509" spans="13:18" ht="12.75">
      <c r="M509" s="95"/>
      <c r="N509" s="95"/>
      <c r="O509" s="95"/>
      <c r="P509" s="95"/>
      <c r="Q509" s="95"/>
      <c r="R509" s="95"/>
    </row>
    <row r="510" spans="13:18" ht="12.75">
      <c r="M510" s="95"/>
      <c r="N510" s="95"/>
      <c r="O510" s="95"/>
      <c r="P510" s="95"/>
      <c r="Q510" s="95"/>
      <c r="R510" s="95"/>
    </row>
    <row r="511" spans="13:18" ht="12.75">
      <c r="M511" s="95"/>
      <c r="N511" s="95"/>
      <c r="O511" s="95"/>
      <c r="P511" s="95"/>
      <c r="Q511" s="95"/>
      <c r="R511" s="95"/>
    </row>
  </sheetData>
  <mergeCells count="16">
    <mergeCell ref="B236:G236"/>
    <mergeCell ref="H236:K236"/>
    <mergeCell ref="B275:G275"/>
    <mergeCell ref="H275:K275"/>
    <mergeCell ref="B158:G158"/>
    <mergeCell ref="H158:K158"/>
    <mergeCell ref="B197:G197"/>
    <mergeCell ref="H197:K197"/>
    <mergeCell ref="B80:G80"/>
    <mergeCell ref="H80:K80"/>
    <mergeCell ref="B119:G119"/>
    <mergeCell ref="H119:K119"/>
    <mergeCell ref="B4:G4"/>
    <mergeCell ref="H4:K4"/>
    <mergeCell ref="B41:G41"/>
    <mergeCell ref="H41:K4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3"/>
  <sheetViews>
    <sheetView workbookViewId="0" topLeftCell="A1">
      <selection activeCell="C18" sqref="C18"/>
    </sheetView>
  </sheetViews>
  <sheetFormatPr defaultColWidth="9.00390625" defaultRowHeight="12.75"/>
  <cols>
    <col min="1" max="1" width="30.75390625" style="0" customWidth="1"/>
    <col min="2" max="3" width="9.75390625" style="0" customWidth="1"/>
    <col min="4" max="4" width="10.125" style="0" customWidth="1"/>
    <col min="5" max="5" width="7.75390625" style="0" customWidth="1"/>
    <col min="6" max="6" width="10.25390625" style="0" customWidth="1"/>
    <col min="7" max="7" width="9.00390625" style="0" customWidth="1"/>
    <col min="8" max="8" width="10.00390625" style="0" customWidth="1"/>
    <col min="9" max="9" width="9.375" style="0" customWidth="1"/>
    <col min="10" max="10" width="8.125" style="0" customWidth="1"/>
    <col min="11" max="11" width="11.75390625" style="0" customWidth="1"/>
  </cols>
  <sheetData>
    <row r="2" ht="18.75">
      <c r="A2" s="301" t="s">
        <v>358</v>
      </c>
    </row>
    <row r="4" ht="13.5" thickBot="1">
      <c r="K4" s="95" t="s">
        <v>37</v>
      </c>
    </row>
    <row r="5" spans="1:11" ht="14.25" thickBot="1" thickTop="1">
      <c r="A5" s="507" t="s">
        <v>65</v>
      </c>
      <c r="B5" s="508"/>
      <c r="C5" s="509" t="s">
        <v>2</v>
      </c>
      <c r="D5" s="510"/>
      <c r="E5" s="100"/>
      <c r="F5" s="100"/>
      <c r="G5" s="229"/>
      <c r="H5" s="509" t="s">
        <v>3</v>
      </c>
      <c r="I5" s="511"/>
      <c r="J5" s="511"/>
      <c r="K5" s="512"/>
    </row>
    <row r="6" spans="1:11" ht="12.75">
      <c r="A6" s="307"/>
      <c r="B6" s="8" t="s">
        <v>5</v>
      </c>
      <c r="C6" s="8" t="s">
        <v>6</v>
      </c>
      <c r="D6" s="232" t="s">
        <v>68</v>
      </c>
      <c r="E6" s="232" t="s">
        <v>8</v>
      </c>
      <c r="F6" s="232" t="s">
        <v>68</v>
      </c>
      <c r="G6" s="8" t="s">
        <v>10</v>
      </c>
      <c r="H6" s="8" t="s">
        <v>69</v>
      </c>
      <c r="I6" s="232" t="s">
        <v>68</v>
      </c>
      <c r="J6" s="232" t="s">
        <v>8</v>
      </c>
      <c r="K6" s="513" t="s">
        <v>12</v>
      </c>
    </row>
    <row r="7" spans="1:11" ht="14.25">
      <c r="A7" s="514" t="s">
        <v>359</v>
      </c>
      <c r="B7" s="217"/>
      <c r="C7" s="217"/>
      <c r="D7" s="11" t="s">
        <v>73</v>
      </c>
      <c r="E7" s="11" t="s">
        <v>39</v>
      </c>
      <c r="F7" s="11" t="s">
        <v>73</v>
      </c>
      <c r="G7" s="11" t="s">
        <v>14</v>
      </c>
      <c r="H7" s="11" t="s">
        <v>360</v>
      </c>
      <c r="I7" s="11" t="s">
        <v>73</v>
      </c>
      <c r="J7" s="217"/>
      <c r="K7" s="13" t="s">
        <v>41</v>
      </c>
    </row>
    <row r="8" spans="1:11" ht="13.5" thickBot="1">
      <c r="A8" s="107"/>
      <c r="B8" s="219"/>
      <c r="C8" s="219"/>
      <c r="D8" s="108">
        <v>38717</v>
      </c>
      <c r="E8" s="14">
        <v>2005</v>
      </c>
      <c r="F8" s="108">
        <v>38352</v>
      </c>
      <c r="G8" s="219"/>
      <c r="H8" s="14" t="s">
        <v>17</v>
      </c>
      <c r="I8" s="108">
        <v>38717</v>
      </c>
      <c r="J8" s="219"/>
      <c r="K8" s="515" t="s">
        <v>361</v>
      </c>
    </row>
    <row r="9" spans="1:11" s="521" customFormat="1" ht="13.5" thickTop="1">
      <c r="A9" s="516" t="s">
        <v>362</v>
      </c>
      <c r="B9" s="517">
        <v>12760</v>
      </c>
      <c r="C9" s="517">
        <v>9319.2</v>
      </c>
      <c r="D9" s="517">
        <v>9056.8</v>
      </c>
      <c r="E9" s="517">
        <f aca="true" t="shared" si="0" ref="E9:E18">(D9/C9*100)</f>
        <v>97.18430766589405</v>
      </c>
      <c r="F9" s="517">
        <v>1903.2</v>
      </c>
      <c r="G9" s="518">
        <f>(D9/F9)</f>
        <v>4.758722152164775</v>
      </c>
      <c r="H9" s="519" t="s">
        <v>134</v>
      </c>
      <c r="I9" s="519" t="s">
        <v>134</v>
      </c>
      <c r="J9" s="519" t="s">
        <v>134</v>
      </c>
      <c r="K9" s="520" t="s">
        <v>134</v>
      </c>
    </row>
    <row r="10" spans="1:11" s="521" customFormat="1" ht="12.75">
      <c r="A10" s="522" t="s">
        <v>363</v>
      </c>
      <c r="B10" s="523">
        <f>SUM(B11:B13)</f>
        <v>78400</v>
      </c>
      <c r="C10" s="523">
        <f>SUM(C11:C14)</f>
        <v>260947.2</v>
      </c>
      <c r="D10" s="523">
        <f>SUM(D11:D14)</f>
        <v>260739.1</v>
      </c>
      <c r="E10" s="517">
        <f t="shared" si="0"/>
        <v>99.9202520663184</v>
      </c>
      <c r="F10" s="523">
        <v>163188.3</v>
      </c>
      <c r="G10" s="518">
        <f>(D10/F10)</f>
        <v>1.5977806006925743</v>
      </c>
      <c r="H10" s="524" t="s">
        <v>134</v>
      </c>
      <c r="I10" s="524" t="s">
        <v>134</v>
      </c>
      <c r="J10" s="524" t="s">
        <v>134</v>
      </c>
      <c r="K10" s="525" t="s">
        <v>134</v>
      </c>
    </row>
    <row r="11" spans="1:11" ht="12.75">
      <c r="A11" s="526" t="s">
        <v>364</v>
      </c>
      <c r="B11" s="527">
        <v>50000</v>
      </c>
      <c r="C11" s="527">
        <v>232639</v>
      </c>
      <c r="D11" s="527">
        <v>232630.6</v>
      </c>
      <c r="E11" s="528">
        <f t="shared" si="0"/>
        <v>99.99638925545588</v>
      </c>
      <c r="F11" s="527">
        <v>137678</v>
      </c>
      <c r="G11" s="529">
        <f>(D11/F11)</f>
        <v>1.6896715524629935</v>
      </c>
      <c r="H11" s="530" t="s">
        <v>134</v>
      </c>
      <c r="I11" s="530" t="s">
        <v>134</v>
      </c>
      <c r="J11" s="530" t="s">
        <v>134</v>
      </c>
      <c r="K11" s="531" t="s">
        <v>134</v>
      </c>
    </row>
    <row r="12" spans="1:11" ht="12.75">
      <c r="A12" s="526" t="s">
        <v>365</v>
      </c>
      <c r="B12" s="527">
        <v>10880</v>
      </c>
      <c r="C12" s="527">
        <v>10418</v>
      </c>
      <c r="D12" s="527">
        <v>10418</v>
      </c>
      <c r="E12" s="528">
        <f t="shared" si="0"/>
        <v>100</v>
      </c>
      <c r="F12" s="527">
        <v>10030</v>
      </c>
      <c r="G12" s="529">
        <f>(D12/F12)</f>
        <v>1.0386839481555334</v>
      </c>
      <c r="H12" s="530" t="s">
        <v>134</v>
      </c>
      <c r="I12" s="530" t="s">
        <v>134</v>
      </c>
      <c r="J12" s="530" t="s">
        <v>134</v>
      </c>
      <c r="K12" s="531" t="s">
        <v>134</v>
      </c>
    </row>
    <row r="13" spans="1:11" ht="12.75">
      <c r="A13" s="526" t="s">
        <v>366</v>
      </c>
      <c r="B13" s="527">
        <v>17520</v>
      </c>
      <c r="C13" s="527">
        <v>15710.2</v>
      </c>
      <c r="D13" s="527">
        <v>15510.5</v>
      </c>
      <c r="E13" s="528">
        <f t="shared" si="0"/>
        <v>98.72885131952489</v>
      </c>
      <c r="F13" s="527">
        <v>15480.3</v>
      </c>
      <c r="G13" s="529">
        <f>(D13/F13)</f>
        <v>1.001950866585273</v>
      </c>
      <c r="H13" s="530" t="s">
        <v>134</v>
      </c>
      <c r="I13" s="530" t="s">
        <v>134</v>
      </c>
      <c r="J13" s="530" t="s">
        <v>134</v>
      </c>
      <c r="K13" s="531" t="s">
        <v>134</v>
      </c>
    </row>
    <row r="14" spans="1:11" ht="12.75">
      <c r="A14" s="526" t="s">
        <v>367</v>
      </c>
      <c r="B14" s="527">
        <v>0</v>
      </c>
      <c r="C14" s="527">
        <v>2180</v>
      </c>
      <c r="D14" s="527">
        <v>2180</v>
      </c>
      <c r="E14" s="528">
        <f t="shared" si="0"/>
        <v>100</v>
      </c>
      <c r="F14" s="527">
        <v>0</v>
      </c>
      <c r="G14" s="529">
        <v>0</v>
      </c>
      <c r="H14" s="530" t="s">
        <v>134</v>
      </c>
      <c r="I14" s="530" t="s">
        <v>134</v>
      </c>
      <c r="J14" s="530" t="s">
        <v>134</v>
      </c>
      <c r="K14" s="531" t="s">
        <v>134</v>
      </c>
    </row>
    <row r="15" spans="1:11" s="521" customFormat="1" ht="12.75">
      <c r="A15" s="522" t="s">
        <v>368</v>
      </c>
      <c r="B15" s="523">
        <v>3490</v>
      </c>
      <c r="C15" s="523">
        <v>3490</v>
      </c>
      <c r="D15" s="523">
        <v>3346.6</v>
      </c>
      <c r="E15" s="517">
        <f t="shared" si="0"/>
        <v>95.89111747851003</v>
      </c>
      <c r="F15" s="523">
        <v>3246.8</v>
      </c>
      <c r="G15" s="518">
        <f>(D15/F15)</f>
        <v>1.0307379573734137</v>
      </c>
      <c r="H15" s="524" t="s">
        <v>134</v>
      </c>
      <c r="I15" s="524" t="s">
        <v>134</v>
      </c>
      <c r="J15" s="524" t="s">
        <v>134</v>
      </c>
      <c r="K15" s="525" t="s">
        <v>134</v>
      </c>
    </row>
    <row r="16" spans="1:11" s="521" customFormat="1" ht="12.75">
      <c r="A16" s="522" t="s">
        <v>369</v>
      </c>
      <c r="B16" s="523">
        <v>0</v>
      </c>
      <c r="C16" s="523">
        <v>233.8</v>
      </c>
      <c r="D16" s="523">
        <v>14.8</v>
      </c>
      <c r="E16" s="517">
        <f t="shared" si="0"/>
        <v>6.330196749358426</v>
      </c>
      <c r="F16" s="523">
        <v>0</v>
      </c>
      <c r="G16" s="518">
        <v>0</v>
      </c>
      <c r="H16" s="524" t="s">
        <v>134</v>
      </c>
      <c r="I16" s="524" t="s">
        <v>134</v>
      </c>
      <c r="J16" s="524" t="s">
        <v>134</v>
      </c>
      <c r="K16" s="525" t="s">
        <v>134</v>
      </c>
    </row>
    <row r="17" spans="1:11" s="532" customFormat="1" ht="12.75">
      <c r="A17" s="522" t="s">
        <v>45</v>
      </c>
      <c r="B17" s="523">
        <v>240</v>
      </c>
      <c r="C17" s="523">
        <v>10020</v>
      </c>
      <c r="D17" s="523">
        <v>9675.6</v>
      </c>
      <c r="E17" s="517">
        <f t="shared" si="0"/>
        <v>96.562874251497</v>
      </c>
      <c r="F17" s="523">
        <v>240</v>
      </c>
      <c r="G17" s="518">
        <v>0</v>
      </c>
      <c r="H17" s="524" t="s">
        <v>134</v>
      </c>
      <c r="I17" s="524" t="s">
        <v>134</v>
      </c>
      <c r="J17" s="524" t="s">
        <v>134</v>
      </c>
      <c r="K17" s="525" t="s">
        <v>134</v>
      </c>
    </row>
    <row r="18" spans="1:11" s="532" customFormat="1" ht="12.75">
      <c r="A18" s="522" t="s">
        <v>370</v>
      </c>
      <c r="B18" s="523">
        <v>0</v>
      </c>
      <c r="C18" s="523">
        <v>10967.3</v>
      </c>
      <c r="D18" s="523">
        <v>6328.9</v>
      </c>
      <c r="E18" s="517">
        <f t="shared" si="0"/>
        <v>57.70700172330473</v>
      </c>
      <c r="F18" s="523">
        <v>0</v>
      </c>
      <c r="G18" s="518">
        <v>0</v>
      </c>
      <c r="H18" s="524" t="s">
        <v>134</v>
      </c>
      <c r="I18" s="524" t="s">
        <v>134</v>
      </c>
      <c r="J18" s="524" t="s">
        <v>134</v>
      </c>
      <c r="K18" s="525" t="s">
        <v>134</v>
      </c>
    </row>
    <row r="19" spans="1:11" s="521" customFormat="1" ht="13.5" thickBot="1">
      <c r="A19" s="522" t="s">
        <v>371</v>
      </c>
      <c r="B19" s="523">
        <v>53993</v>
      </c>
      <c r="C19" s="523">
        <v>0</v>
      </c>
      <c r="D19" s="523">
        <v>0</v>
      </c>
      <c r="E19" s="517">
        <v>0</v>
      </c>
      <c r="F19" s="523">
        <v>0</v>
      </c>
      <c r="G19" s="518">
        <v>0</v>
      </c>
      <c r="H19" s="524" t="s">
        <v>134</v>
      </c>
      <c r="I19" s="524" t="s">
        <v>134</v>
      </c>
      <c r="J19" s="524" t="s">
        <v>134</v>
      </c>
      <c r="K19" s="525" t="s">
        <v>134</v>
      </c>
    </row>
    <row r="20" spans="1:11" s="521" customFormat="1" ht="13.5" thickBot="1">
      <c r="A20" s="533" t="s">
        <v>82</v>
      </c>
      <c r="B20" s="534">
        <v>148883</v>
      </c>
      <c r="C20" s="534">
        <v>294977.5</v>
      </c>
      <c r="D20" s="534">
        <v>289161.8</v>
      </c>
      <c r="E20" s="534">
        <f>(D20/C20*100)</f>
        <v>98.02842589689044</v>
      </c>
      <c r="F20" s="534">
        <v>168578.3</v>
      </c>
      <c r="G20" s="535">
        <f>(D20/F20)</f>
        <v>1.7152966900247542</v>
      </c>
      <c r="H20" s="534"/>
      <c r="I20" s="534"/>
      <c r="J20" s="534"/>
      <c r="K20" s="536"/>
    </row>
    <row r="21" spans="3:4" ht="13.5" thickTop="1">
      <c r="C21" s="537"/>
      <c r="D21" s="537"/>
    </row>
    <row r="22" ht="13.5" thickBot="1">
      <c r="K22" s="95" t="s">
        <v>37</v>
      </c>
    </row>
    <row r="23" spans="1:11" s="532" customFormat="1" ht="14.25" thickBot="1" thickTop="1">
      <c r="A23" s="507" t="s">
        <v>28</v>
      </c>
      <c r="B23" s="538"/>
      <c r="C23" s="539" t="s">
        <v>26</v>
      </c>
      <c r="D23" s="539"/>
      <c r="E23" s="539"/>
      <c r="F23" s="539"/>
      <c r="G23" s="229"/>
      <c r="H23" s="539" t="s">
        <v>3</v>
      </c>
      <c r="I23" s="539"/>
      <c r="J23" s="539"/>
      <c r="K23" s="540"/>
    </row>
    <row r="24" spans="1:11" ht="12.75">
      <c r="A24" s="541"/>
      <c r="B24" s="542" t="s">
        <v>5</v>
      </c>
      <c r="C24" s="8" t="s">
        <v>6</v>
      </c>
      <c r="D24" s="232" t="s">
        <v>68</v>
      </c>
      <c r="E24" s="232" t="s">
        <v>8</v>
      </c>
      <c r="F24" s="232" t="s">
        <v>68</v>
      </c>
      <c r="G24" s="543" t="s">
        <v>10</v>
      </c>
      <c r="H24" s="544" t="s">
        <v>69</v>
      </c>
      <c r="I24" s="545" t="s">
        <v>68</v>
      </c>
      <c r="J24" s="545" t="s">
        <v>8</v>
      </c>
      <c r="K24" s="546" t="s">
        <v>12</v>
      </c>
    </row>
    <row r="25" spans="1:11" ht="12.75">
      <c r="A25" s="547" t="s">
        <v>83</v>
      </c>
      <c r="B25" s="129"/>
      <c r="C25" s="217"/>
      <c r="D25" s="11" t="s">
        <v>73</v>
      </c>
      <c r="E25" s="11" t="s">
        <v>39</v>
      </c>
      <c r="F25" s="11" t="s">
        <v>73</v>
      </c>
      <c r="G25" s="129" t="s">
        <v>14</v>
      </c>
      <c r="H25" s="548" t="s">
        <v>360</v>
      </c>
      <c r="I25" s="312" t="s">
        <v>73</v>
      </c>
      <c r="J25" s="134"/>
      <c r="K25" s="308" t="s">
        <v>41</v>
      </c>
    </row>
    <row r="26" spans="1:11" ht="13.5" thickBot="1">
      <c r="A26" s="549"/>
      <c r="B26" s="190"/>
      <c r="C26" s="219"/>
      <c r="D26" s="550">
        <v>38717</v>
      </c>
      <c r="E26" s="14">
        <v>2005</v>
      </c>
      <c r="F26" s="550">
        <v>38352</v>
      </c>
      <c r="G26" s="190"/>
      <c r="H26" s="551" t="s">
        <v>17</v>
      </c>
      <c r="I26" s="552">
        <v>38717</v>
      </c>
      <c r="J26" s="314"/>
      <c r="K26" s="553" t="s">
        <v>18</v>
      </c>
    </row>
    <row r="27" spans="1:11" ht="13.5" thickTop="1">
      <c r="A27" s="554" t="s">
        <v>372</v>
      </c>
      <c r="B27" s="555">
        <v>51353</v>
      </c>
      <c r="C27" s="556">
        <v>53586.4</v>
      </c>
      <c r="D27" s="556">
        <v>53586.3</v>
      </c>
      <c r="E27" s="556">
        <f>(D27/C27*100)</f>
        <v>99.99981338548587</v>
      </c>
      <c r="F27" s="556">
        <v>52665</v>
      </c>
      <c r="G27" s="557">
        <f>(D27/F27)</f>
        <v>1.0174935915693535</v>
      </c>
      <c r="H27" s="558">
        <v>30951</v>
      </c>
      <c r="I27" s="559">
        <v>28748</v>
      </c>
      <c r="J27" s="560">
        <f>(I27/H27*100)</f>
        <v>92.88229782559529</v>
      </c>
      <c r="K27" s="561">
        <v>-6.5</v>
      </c>
    </row>
    <row r="28" spans="1:11" ht="12.75">
      <c r="A28" s="562" t="s">
        <v>373</v>
      </c>
      <c r="B28" s="563">
        <v>12857</v>
      </c>
      <c r="C28" s="528">
        <v>13619</v>
      </c>
      <c r="D28" s="528">
        <v>13619</v>
      </c>
      <c r="E28" s="528">
        <f aca="true" t="shared" si="1" ref="E28:E69">(D28/C28*100)</f>
        <v>100</v>
      </c>
      <c r="F28" s="528">
        <v>14112</v>
      </c>
      <c r="G28" s="564">
        <f aca="true" t="shared" si="2" ref="G28:G69">(D28/F28)</f>
        <v>0.9650651927437641</v>
      </c>
      <c r="H28" s="565">
        <v>7681</v>
      </c>
      <c r="I28" s="566">
        <v>7456</v>
      </c>
      <c r="J28" s="567">
        <f aca="true" t="shared" si="3" ref="J28:J60">(I28/H28*100)</f>
        <v>97.0706939200625</v>
      </c>
      <c r="K28" s="568">
        <v>0</v>
      </c>
    </row>
    <row r="29" spans="1:11" ht="12.75">
      <c r="A29" s="569" t="s">
        <v>374</v>
      </c>
      <c r="B29" s="570">
        <v>25512</v>
      </c>
      <c r="C29" s="527">
        <v>26894.2</v>
      </c>
      <c r="D29" s="527">
        <v>26894.2</v>
      </c>
      <c r="E29" s="527">
        <f t="shared" si="1"/>
        <v>100</v>
      </c>
      <c r="F29" s="527">
        <v>25515</v>
      </c>
      <c r="G29" s="571">
        <f t="shared" si="2"/>
        <v>1.0540544777581815</v>
      </c>
      <c r="H29" s="572">
        <v>16070</v>
      </c>
      <c r="I29" s="573">
        <v>16070</v>
      </c>
      <c r="J29" s="574">
        <f t="shared" si="3"/>
        <v>100</v>
      </c>
      <c r="K29" s="575">
        <v>-0.3</v>
      </c>
    </row>
    <row r="30" spans="1:11" ht="12.75">
      <c r="A30" s="569" t="s">
        <v>375</v>
      </c>
      <c r="B30" s="570">
        <v>32781</v>
      </c>
      <c r="C30" s="527">
        <v>34200</v>
      </c>
      <c r="D30" s="527">
        <v>34200</v>
      </c>
      <c r="E30" s="527">
        <f t="shared" si="1"/>
        <v>100</v>
      </c>
      <c r="F30" s="527">
        <v>33281.4</v>
      </c>
      <c r="G30" s="571">
        <f t="shared" si="2"/>
        <v>1.0276010023616795</v>
      </c>
      <c r="H30" s="572">
        <v>24058</v>
      </c>
      <c r="I30" s="573">
        <v>24058</v>
      </c>
      <c r="J30" s="574">
        <f t="shared" si="3"/>
        <v>100</v>
      </c>
      <c r="K30" s="575">
        <v>1</v>
      </c>
    </row>
    <row r="31" spans="1:11" ht="12.75">
      <c r="A31" s="569" t="s">
        <v>376</v>
      </c>
      <c r="B31" s="570">
        <v>29357</v>
      </c>
      <c r="C31" s="527">
        <v>31484</v>
      </c>
      <c r="D31" s="527">
        <v>31484</v>
      </c>
      <c r="E31" s="527">
        <f t="shared" si="1"/>
        <v>100</v>
      </c>
      <c r="F31" s="527">
        <v>30238</v>
      </c>
      <c r="G31" s="571">
        <f t="shared" si="2"/>
        <v>1.0412064289966267</v>
      </c>
      <c r="H31" s="572">
        <v>16372</v>
      </c>
      <c r="I31" s="573">
        <v>16371.5</v>
      </c>
      <c r="J31" s="574">
        <f t="shared" si="3"/>
        <v>99.99694600537504</v>
      </c>
      <c r="K31" s="575">
        <v>-2</v>
      </c>
    </row>
    <row r="32" spans="1:11" ht="12.75">
      <c r="A32" s="569" t="s">
        <v>377</v>
      </c>
      <c r="B32" s="570">
        <v>29249</v>
      </c>
      <c r="C32" s="527">
        <v>33223.7</v>
      </c>
      <c r="D32" s="527">
        <v>33223.7</v>
      </c>
      <c r="E32" s="527">
        <f t="shared" si="1"/>
        <v>100</v>
      </c>
      <c r="F32" s="527">
        <v>33522.3</v>
      </c>
      <c r="G32" s="571">
        <f t="shared" si="2"/>
        <v>0.9910924966365672</v>
      </c>
      <c r="H32" s="572">
        <v>18498</v>
      </c>
      <c r="I32" s="573">
        <v>18498</v>
      </c>
      <c r="J32" s="574">
        <f t="shared" si="3"/>
        <v>100</v>
      </c>
      <c r="K32" s="575">
        <v>0</v>
      </c>
    </row>
    <row r="33" spans="1:11" ht="12.75">
      <c r="A33" s="569" t="s">
        <v>378</v>
      </c>
      <c r="B33" s="570">
        <v>21693</v>
      </c>
      <c r="C33" s="527">
        <v>22014</v>
      </c>
      <c r="D33" s="527">
        <v>22014</v>
      </c>
      <c r="E33" s="527">
        <f t="shared" si="1"/>
        <v>100</v>
      </c>
      <c r="F33" s="527">
        <v>22293</v>
      </c>
      <c r="G33" s="571">
        <f t="shared" si="2"/>
        <v>0.9874848607186112</v>
      </c>
      <c r="H33" s="572">
        <v>14193</v>
      </c>
      <c r="I33" s="573">
        <v>13935</v>
      </c>
      <c r="J33" s="574">
        <f t="shared" si="3"/>
        <v>98.18220249418728</v>
      </c>
      <c r="K33" s="575">
        <v>-3.1</v>
      </c>
    </row>
    <row r="34" spans="1:11" ht="12.75">
      <c r="A34" s="569" t="s">
        <v>379</v>
      </c>
      <c r="B34" s="570">
        <v>36900</v>
      </c>
      <c r="C34" s="527">
        <v>37641</v>
      </c>
      <c r="D34" s="527">
        <v>37641</v>
      </c>
      <c r="E34" s="527">
        <f t="shared" si="1"/>
        <v>100</v>
      </c>
      <c r="F34" s="527">
        <v>38723.3</v>
      </c>
      <c r="G34" s="571">
        <f t="shared" si="2"/>
        <v>0.9720504192566232</v>
      </c>
      <c r="H34" s="572">
        <v>22295</v>
      </c>
      <c r="I34" s="573">
        <v>22295</v>
      </c>
      <c r="J34" s="574">
        <f t="shared" si="3"/>
        <v>100</v>
      </c>
      <c r="K34" s="575">
        <v>-0.1</v>
      </c>
    </row>
    <row r="35" spans="1:11" ht="12.75">
      <c r="A35" s="569" t="s">
        <v>380</v>
      </c>
      <c r="B35" s="570">
        <v>26418</v>
      </c>
      <c r="C35" s="527">
        <v>27379</v>
      </c>
      <c r="D35" s="527">
        <v>27379</v>
      </c>
      <c r="E35" s="527">
        <f t="shared" si="1"/>
        <v>100</v>
      </c>
      <c r="F35" s="527">
        <v>29411.5</v>
      </c>
      <c r="G35" s="571">
        <f t="shared" si="2"/>
        <v>0.9308943780494024</v>
      </c>
      <c r="H35" s="572">
        <v>17781</v>
      </c>
      <c r="I35" s="573">
        <v>17742</v>
      </c>
      <c r="J35" s="574">
        <f t="shared" si="3"/>
        <v>99.78066475451325</v>
      </c>
      <c r="K35" s="575">
        <v>-0.5</v>
      </c>
    </row>
    <row r="36" spans="1:11" ht="12.75">
      <c r="A36" s="569" t="s">
        <v>381</v>
      </c>
      <c r="B36" s="570">
        <v>32533</v>
      </c>
      <c r="C36" s="527">
        <v>33115</v>
      </c>
      <c r="D36" s="527">
        <v>33115</v>
      </c>
      <c r="E36" s="527">
        <f t="shared" si="1"/>
        <v>100</v>
      </c>
      <c r="F36" s="527">
        <v>32533</v>
      </c>
      <c r="G36" s="571">
        <f t="shared" si="2"/>
        <v>1.0178895275566349</v>
      </c>
      <c r="H36" s="572">
        <v>19933</v>
      </c>
      <c r="I36" s="573">
        <v>19898</v>
      </c>
      <c r="J36" s="574">
        <f t="shared" si="3"/>
        <v>99.8244117794612</v>
      </c>
      <c r="K36" s="575">
        <v>-2</v>
      </c>
    </row>
    <row r="37" spans="1:11" ht="12.75">
      <c r="A37" s="569" t="s">
        <v>382</v>
      </c>
      <c r="B37" s="570">
        <v>36288</v>
      </c>
      <c r="C37" s="527">
        <v>38070.7</v>
      </c>
      <c r="D37" s="527">
        <v>38070.7</v>
      </c>
      <c r="E37" s="527">
        <f t="shared" si="1"/>
        <v>100</v>
      </c>
      <c r="F37" s="527">
        <v>37511.6</v>
      </c>
      <c r="G37" s="571">
        <f t="shared" si="2"/>
        <v>1.0149047228057453</v>
      </c>
      <c r="H37" s="572">
        <v>24061.8</v>
      </c>
      <c r="I37" s="573">
        <v>24059.5</v>
      </c>
      <c r="J37" s="574">
        <f t="shared" si="3"/>
        <v>99.99044128036971</v>
      </c>
      <c r="K37" s="575">
        <v>0</v>
      </c>
    </row>
    <row r="38" spans="1:11" ht="12.75">
      <c r="A38" s="569" t="s">
        <v>383</v>
      </c>
      <c r="B38" s="570">
        <v>20260</v>
      </c>
      <c r="C38" s="527">
        <v>21208.5</v>
      </c>
      <c r="D38" s="527">
        <v>21208.5</v>
      </c>
      <c r="E38" s="527">
        <f t="shared" si="1"/>
        <v>100</v>
      </c>
      <c r="F38" s="527">
        <v>20286.8</v>
      </c>
      <c r="G38" s="571">
        <f t="shared" si="2"/>
        <v>1.0454334838417099</v>
      </c>
      <c r="H38" s="572">
        <v>14490.5</v>
      </c>
      <c r="I38" s="573">
        <v>14491</v>
      </c>
      <c r="J38" s="574">
        <f t="shared" si="3"/>
        <v>100.00345053655843</v>
      </c>
      <c r="K38" s="575">
        <v>0</v>
      </c>
    </row>
    <row r="39" spans="1:11" ht="12.75">
      <c r="A39" s="569" t="s">
        <v>384</v>
      </c>
      <c r="B39" s="570">
        <v>9700</v>
      </c>
      <c r="C39" s="527">
        <v>11937</v>
      </c>
      <c r="D39" s="527">
        <v>11937</v>
      </c>
      <c r="E39" s="527">
        <f t="shared" si="1"/>
        <v>100</v>
      </c>
      <c r="F39" s="527">
        <v>10663</v>
      </c>
      <c r="G39" s="571">
        <f t="shared" si="2"/>
        <v>1.1194785707586983</v>
      </c>
      <c r="H39" s="572">
        <v>5879</v>
      </c>
      <c r="I39" s="573">
        <v>5879</v>
      </c>
      <c r="J39" s="574">
        <f t="shared" si="3"/>
        <v>100</v>
      </c>
      <c r="K39" s="575">
        <v>0</v>
      </c>
    </row>
    <row r="40" spans="1:11" ht="13.5" thickBot="1">
      <c r="A40" s="576" t="s">
        <v>385</v>
      </c>
      <c r="B40" s="577">
        <v>10244</v>
      </c>
      <c r="C40" s="578">
        <v>10342</v>
      </c>
      <c r="D40" s="578">
        <v>10342</v>
      </c>
      <c r="E40" s="578">
        <f>(D40/C40*100)</f>
        <v>100</v>
      </c>
      <c r="F40" s="578">
        <v>10419</v>
      </c>
      <c r="G40" s="579">
        <f>(D40/F40)</f>
        <v>0.992609655437182</v>
      </c>
      <c r="H40" s="580">
        <v>6245</v>
      </c>
      <c r="I40" s="581">
        <v>6245</v>
      </c>
      <c r="J40" s="582">
        <f>(I40/H40*100)</f>
        <v>100</v>
      </c>
      <c r="K40" s="583">
        <v>0.2</v>
      </c>
    </row>
    <row r="41" spans="1:11" ht="13.5" thickTop="1">
      <c r="A41" s="584"/>
      <c r="B41" s="585"/>
      <c r="C41" s="585"/>
      <c r="D41" s="585"/>
      <c r="E41" s="585"/>
      <c r="F41" s="585"/>
      <c r="G41" s="586"/>
      <c r="H41" s="587"/>
      <c r="I41" s="587"/>
      <c r="J41" s="588"/>
      <c r="K41" s="588"/>
    </row>
    <row r="42" spans="1:11" ht="12.75">
      <c r="A42" s="584"/>
      <c r="B42" s="585"/>
      <c r="C42" s="585"/>
      <c r="D42" s="585"/>
      <c r="E42" s="585"/>
      <c r="F42" s="585"/>
      <c r="G42" s="586"/>
      <c r="H42" s="587"/>
      <c r="I42" s="587"/>
      <c r="J42" s="588"/>
      <c r="K42" s="588"/>
    </row>
    <row r="43" spans="1:11" ht="13.5" thickBo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 t="s">
        <v>37</v>
      </c>
    </row>
    <row r="44" spans="1:11" ht="14.25" thickBot="1" thickTop="1">
      <c r="A44" s="507" t="s">
        <v>28</v>
      </c>
      <c r="B44" s="538"/>
      <c r="C44" s="539" t="s">
        <v>26</v>
      </c>
      <c r="D44" s="539"/>
      <c r="E44" s="539"/>
      <c r="F44" s="539"/>
      <c r="G44" s="229"/>
      <c r="H44" s="539" t="s">
        <v>3</v>
      </c>
      <c r="I44" s="539"/>
      <c r="J44" s="539"/>
      <c r="K44" s="540"/>
    </row>
    <row r="45" spans="1:11" ht="12.75">
      <c r="A45" s="541"/>
      <c r="B45" s="542" t="s">
        <v>5</v>
      </c>
      <c r="C45" s="8" t="s">
        <v>6</v>
      </c>
      <c r="D45" s="232" t="s">
        <v>68</v>
      </c>
      <c r="E45" s="232" t="s">
        <v>8</v>
      </c>
      <c r="F45" s="232" t="s">
        <v>68</v>
      </c>
      <c r="G45" s="542" t="s">
        <v>10</v>
      </c>
      <c r="H45" s="589" t="s">
        <v>69</v>
      </c>
      <c r="I45" s="590" t="s">
        <v>68</v>
      </c>
      <c r="J45" s="545" t="s">
        <v>8</v>
      </c>
      <c r="K45" s="546" t="s">
        <v>12</v>
      </c>
    </row>
    <row r="46" spans="1:11" ht="12.75">
      <c r="A46" s="547" t="s">
        <v>83</v>
      </c>
      <c r="B46" s="129"/>
      <c r="C46" s="217"/>
      <c r="D46" s="11" t="s">
        <v>73</v>
      </c>
      <c r="E46" s="11" t="s">
        <v>39</v>
      </c>
      <c r="F46" s="11" t="s">
        <v>73</v>
      </c>
      <c r="G46" s="129" t="s">
        <v>14</v>
      </c>
      <c r="H46" s="591" t="s">
        <v>360</v>
      </c>
      <c r="I46" s="312" t="s">
        <v>73</v>
      </c>
      <c r="J46" s="134"/>
      <c r="K46" s="308" t="s">
        <v>41</v>
      </c>
    </row>
    <row r="47" spans="1:11" ht="13.5" thickBot="1">
      <c r="A47" s="549"/>
      <c r="B47" s="190"/>
      <c r="C47" s="219"/>
      <c r="D47" s="108">
        <v>38717</v>
      </c>
      <c r="E47" s="14">
        <v>2005</v>
      </c>
      <c r="F47" s="108">
        <v>38352</v>
      </c>
      <c r="G47" s="190"/>
      <c r="H47" s="592" t="s">
        <v>17</v>
      </c>
      <c r="I47" s="315">
        <v>38717</v>
      </c>
      <c r="J47" s="314"/>
      <c r="K47" s="553" t="s">
        <v>18</v>
      </c>
    </row>
    <row r="48" spans="1:11" ht="13.5" thickTop="1">
      <c r="A48" s="569" t="s">
        <v>386</v>
      </c>
      <c r="B48" s="570">
        <v>22155</v>
      </c>
      <c r="C48" s="527">
        <v>22728.6</v>
      </c>
      <c r="D48" s="527">
        <v>22728.6</v>
      </c>
      <c r="E48" s="527">
        <f t="shared" si="1"/>
        <v>100</v>
      </c>
      <c r="F48" s="527">
        <v>22063.7</v>
      </c>
      <c r="G48" s="571">
        <f t="shared" si="2"/>
        <v>1.0301354713851256</v>
      </c>
      <c r="H48" s="572">
        <v>14740.6</v>
      </c>
      <c r="I48" s="573">
        <v>14741</v>
      </c>
      <c r="J48" s="574">
        <f t="shared" si="3"/>
        <v>100.00271359374788</v>
      </c>
      <c r="K48" s="575">
        <v>2.9</v>
      </c>
    </row>
    <row r="49" spans="1:11" ht="12.75">
      <c r="A49" s="569" t="s">
        <v>387</v>
      </c>
      <c r="B49" s="570">
        <v>39427</v>
      </c>
      <c r="C49" s="527">
        <v>41033</v>
      </c>
      <c r="D49" s="527">
        <v>41033</v>
      </c>
      <c r="E49" s="527">
        <f t="shared" si="1"/>
        <v>100</v>
      </c>
      <c r="F49" s="527">
        <v>39277</v>
      </c>
      <c r="G49" s="571">
        <f t="shared" si="2"/>
        <v>1.0447080988873896</v>
      </c>
      <c r="H49" s="572">
        <v>24977</v>
      </c>
      <c r="I49" s="573">
        <v>24977</v>
      </c>
      <c r="J49" s="574">
        <f t="shared" si="3"/>
        <v>100</v>
      </c>
      <c r="K49" s="575">
        <v>0.2</v>
      </c>
    </row>
    <row r="50" spans="1:11" ht="12.75">
      <c r="A50" s="569" t="s">
        <v>388</v>
      </c>
      <c r="B50" s="570">
        <v>18187</v>
      </c>
      <c r="C50" s="527">
        <v>18966</v>
      </c>
      <c r="D50" s="527">
        <v>18966</v>
      </c>
      <c r="E50" s="527">
        <f t="shared" si="1"/>
        <v>100</v>
      </c>
      <c r="F50" s="527">
        <v>19428.2</v>
      </c>
      <c r="G50" s="571">
        <f t="shared" si="2"/>
        <v>0.9762098393057514</v>
      </c>
      <c r="H50" s="572">
        <v>10721</v>
      </c>
      <c r="I50" s="573">
        <v>10721</v>
      </c>
      <c r="J50" s="574">
        <f t="shared" si="3"/>
        <v>100</v>
      </c>
      <c r="K50" s="575">
        <v>-1.7</v>
      </c>
    </row>
    <row r="51" spans="1:11" ht="12.75">
      <c r="A51" s="569" t="s">
        <v>389</v>
      </c>
      <c r="B51" s="570">
        <v>24155</v>
      </c>
      <c r="C51" s="527">
        <v>25077.3</v>
      </c>
      <c r="D51" s="527">
        <v>25077.3</v>
      </c>
      <c r="E51" s="527">
        <f t="shared" si="1"/>
        <v>100</v>
      </c>
      <c r="F51" s="527">
        <v>24526</v>
      </c>
      <c r="G51" s="571">
        <f t="shared" si="2"/>
        <v>1.0224781864144172</v>
      </c>
      <c r="H51" s="572">
        <v>15856</v>
      </c>
      <c r="I51" s="573">
        <v>15856</v>
      </c>
      <c r="J51" s="574">
        <f t="shared" si="3"/>
        <v>100</v>
      </c>
      <c r="K51" s="575">
        <v>0.3</v>
      </c>
    </row>
    <row r="52" spans="1:11" ht="12.75">
      <c r="A52" s="569" t="s">
        <v>390</v>
      </c>
      <c r="B52" s="570">
        <v>10950</v>
      </c>
      <c r="C52" s="527">
        <v>12553</v>
      </c>
      <c r="D52" s="527">
        <v>12553</v>
      </c>
      <c r="E52" s="527">
        <f t="shared" si="1"/>
        <v>100</v>
      </c>
      <c r="F52" s="527">
        <v>12300</v>
      </c>
      <c r="G52" s="571">
        <f t="shared" si="2"/>
        <v>1.0205691056910569</v>
      </c>
      <c r="H52" s="572">
        <v>7461</v>
      </c>
      <c r="I52" s="573">
        <v>7132.7</v>
      </c>
      <c r="J52" s="574">
        <f t="shared" si="3"/>
        <v>95.59978555153464</v>
      </c>
      <c r="K52" s="575">
        <v>-0.8</v>
      </c>
    </row>
    <row r="53" spans="1:11" ht="12.75">
      <c r="A53" s="569" t="s">
        <v>391</v>
      </c>
      <c r="B53" s="570">
        <v>22365</v>
      </c>
      <c r="C53" s="527">
        <v>24186</v>
      </c>
      <c r="D53" s="527">
        <v>24186</v>
      </c>
      <c r="E53" s="527">
        <f t="shared" si="1"/>
        <v>100</v>
      </c>
      <c r="F53" s="527">
        <v>23606.9</v>
      </c>
      <c r="G53" s="571">
        <f t="shared" si="2"/>
        <v>1.0245309634047672</v>
      </c>
      <c r="H53" s="572">
        <v>14411</v>
      </c>
      <c r="I53" s="573">
        <v>13843.5</v>
      </c>
      <c r="J53" s="574">
        <f t="shared" si="3"/>
        <v>96.06203594476442</v>
      </c>
      <c r="K53" s="575">
        <v>-0.7</v>
      </c>
    </row>
    <row r="54" spans="1:11" ht="12.75">
      <c r="A54" s="569" t="s">
        <v>392</v>
      </c>
      <c r="B54" s="570">
        <v>13087</v>
      </c>
      <c r="C54" s="527">
        <v>13514</v>
      </c>
      <c r="D54" s="527">
        <v>13514</v>
      </c>
      <c r="E54" s="527">
        <f t="shared" si="1"/>
        <v>100</v>
      </c>
      <c r="F54" s="527">
        <v>11159</v>
      </c>
      <c r="G54" s="571">
        <f t="shared" si="2"/>
        <v>1.211040415807868</v>
      </c>
      <c r="H54" s="572">
        <v>6665</v>
      </c>
      <c r="I54" s="573">
        <v>5554</v>
      </c>
      <c r="J54" s="574">
        <f t="shared" si="3"/>
        <v>83.33083270817706</v>
      </c>
      <c r="K54" s="575">
        <v>-6</v>
      </c>
    </row>
    <row r="55" spans="1:11" ht="12.75">
      <c r="A55" s="569" t="s">
        <v>393</v>
      </c>
      <c r="B55" s="570">
        <v>30830</v>
      </c>
      <c r="C55" s="527">
        <v>34900.8</v>
      </c>
      <c r="D55" s="527">
        <v>34900.8</v>
      </c>
      <c r="E55" s="527">
        <f t="shared" si="1"/>
        <v>100</v>
      </c>
      <c r="F55" s="527">
        <v>33798.9</v>
      </c>
      <c r="G55" s="571">
        <f t="shared" si="2"/>
        <v>1.0326016527165085</v>
      </c>
      <c r="H55" s="572">
        <v>17382.8</v>
      </c>
      <c r="I55" s="573">
        <v>17292.7</v>
      </c>
      <c r="J55" s="574">
        <f t="shared" si="3"/>
        <v>99.48167153738179</v>
      </c>
      <c r="K55" s="575">
        <v>-0.1</v>
      </c>
    </row>
    <row r="56" spans="1:11" ht="12.75">
      <c r="A56" s="569" t="s">
        <v>394</v>
      </c>
      <c r="B56" s="570">
        <v>17950</v>
      </c>
      <c r="C56" s="527">
        <v>19093</v>
      </c>
      <c r="D56" s="527">
        <v>19093</v>
      </c>
      <c r="E56" s="527">
        <f t="shared" si="1"/>
        <v>100</v>
      </c>
      <c r="F56" s="527">
        <v>17776.3</v>
      </c>
      <c r="G56" s="571">
        <f t="shared" si="2"/>
        <v>1.074070532112982</v>
      </c>
      <c r="H56" s="572">
        <v>9601</v>
      </c>
      <c r="I56" s="573">
        <v>9600</v>
      </c>
      <c r="J56" s="574">
        <f t="shared" si="3"/>
        <v>99.98958441828975</v>
      </c>
      <c r="K56" s="575">
        <v>0.7</v>
      </c>
    </row>
    <row r="57" spans="1:11" ht="12.75">
      <c r="A57" s="569" t="s">
        <v>395</v>
      </c>
      <c r="B57" s="570">
        <v>12104</v>
      </c>
      <c r="C57" s="527">
        <v>15711.4</v>
      </c>
      <c r="D57" s="527">
        <v>15711.4</v>
      </c>
      <c r="E57" s="527">
        <f t="shared" si="1"/>
        <v>100</v>
      </c>
      <c r="F57" s="527">
        <v>15204</v>
      </c>
      <c r="G57" s="571">
        <f t="shared" si="2"/>
        <v>1.033372796632465</v>
      </c>
      <c r="H57" s="572">
        <v>9064</v>
      </c>
      <c r="I57" s="573">
        <v>8785</v>
      </c>
      <c r="J57" s="574">
        <f t="shared" si="3"/>
        <v>96.92188879082083</v>
      </c>
      <c r="K57" s="575">
        <v>-3.2</v>
      </c>
    </row>
    <row r="58" spans="1:11" ht="12.75">
      <c r="A58" s="569" t="s">
        <v>396</v>
      </c>
      <c r="B58" s="570">
        <v>17150</v>
      </c>
      <c r="C58" s="527">
        <v>17901</v>
      </c>
      <c r="D58" s="527">
        <v>17901</v>
      </c>
      <c r="E58" s="527">
        <f t="shared" si="1"/>
        <v>100</v>
      </c>
      <c r="F58" s="527">
        <v>17381</v>
      </c>
      <c r="G58" s="571">
        <f t="shared" si="2"/>
        <v>1.0299177262528048</v>
      </c>
      <c r="H58" s="572">
        <v>9585</v>
      </c>
      <c r="I58" s="573">
        <v>9435</v>
      </c>
      <c r="J58" s="574">
        <f t="shared" si="3"/>
        <v>98.43505477308294</v>
      </c>
      <c r="K58" s="575">
        <v>-0.7</v>
      </c>
    </row>
    <row r="59" spans="1:11" ht="12.75">
      <c r="A59" s="569" t="s">
        <v>397</v>
      </c>
      <c r="B59" s="570">
        <v>33800</v>
      </c>
      <c r="C59" s="527">
        <v>35196.4</v>
      </c>
      <c r="D59" s="527">
        <v>35196.4</v>
      </c>
      <c r="E59" s="527">
        <f t="shared" si="1"/>
        <v>100</v>
      </c>
      <c r="F59" s="527">
        <v>34738</v>
      </c>
      <c r="G59" s="571">
        <f t="shared" si="2"/>
        <v>1.0131959237722379</v>
      </c>
      <c r="H59" s="572">
        <v>17711</v>
      </c>
      <c r="I59" s="573">
        <v>17711</v>
      </c>
      <c r="J59" s="574">
        <f t="shared" si="3"/>
        <v>100</v>
      </c>
      <c r="K59" s="575">
        <v>-0.8</v>
      </c>
    </row>
    <row r="60" spans="1:11" ht="12.75">
      <c r="A60" s="593" t="s">
        <v>398</v>
      </c>
      <c r="B60" s="594">
        <v>35350</v>
      </c>
      <c r="C60" s="595">
        <v>36579</v>
      </c>
      <c r="D60" s="595">
        <v>36579</v>
      </c>
      <c r="E60" s="595">
        <f t="shared" si="1"/>
        <v>100</v>
      </c>
      <c r="F60" s="595">
        <v>36136</v>
      </c>
      <c r="G60" s="596">
        <f t="shared" si="2"/>
        <v>1.0122592428603054</v>
      </c>
      <c r="H60" s="597">
        <v>22724</v>
      </c>
      <c r="I60" s="598">
        <v>22724</v>
      </c>
      <c r="J60" s="599">
        <f t="shared" si="3"/>
        <v>100</v>
      </c>
      <c r="K60" s="600">
        <v>0</v>
      </c>
    </row>
    <row r="61" spans="1:11" ht="12.75">
      <c r="A61" s="569" t="s">
        <v>399</v>
      </c>
      <c r="B61" s="570">
        <v>51625</v>
      </c>
      <c r="C61" s="527">
        <v>53950.8</v>
      </c>
      <c r="D61" s="527">
        <v>53950.8</v>
      </c>
      <c r="E61" s="527">
        <f t="shared" si="1"/>
        <v>100</v>
      </c>
      <c r="F61" s="527">
        <v>52939.4</v>
      </c>
      <c r="G61" s="571">
        <f t="shared" si="2"/>
        <v>1.019104863296524</v>
      </c>
      <c r="H61" s="572">
        <v>29330.8</v>
      </c>
      <c r="I61" s="573">
        <v>29331</v>
      </c>
      <c r="J61" s="574">
        <f>(I61/H61*100)</f>
        <v>100.0006818770712</v>
      </c>
      <c r="K61" s="575">
        <v>-0.7</v>
      </c>
    </row>
    <row r="62" spans="1:11" ht="12.75">
      <c r="A62" s="569" t="s">
        <v>400</v>
      </c>
      <c r="B62" s="570">
        <v>22219</v>
      </c>
      <c r="C62" s="527">
        <v>25849</v>
      </c>
      <c r="D62" s="527">
        <v>25849</v>
      </c>
      <c r="E62" s="527">
        <f t="shared" si="1"/>
        <v>100</v>
      </c>
      <c r="F62" s="527">
        <v>22104</v>
      </c>
      <c r="G62" s="571">
        <f t="shared" si="2"/>
        <v>1.1694263481722764</v>
      </c>
      <c r="H62" s="572">
        <v>16064</v>
      </c>
      <c r="I62" s="573">
        <v>14636</v>
      </c>
      <c r="J62" s="574">
        <f>(I62/H62*100)</f>
        <v>91.11055776892431</v>
      </c>
      <c r="K62" s="575">
        <v>-7</v>
      </c>
    </row>
    <row r="63" spans="1:11" ht="12.75">
      <c r="A63" s="569" t="s">
        <v>401</v>
      </c>
      <c r="B63" s="570">
        <v>38395</v>
      </c>
      <c r="C63" s="527">
        <v>43074.7</v>
      </c>
      <c r="D63" s="527">
        <v>43074.7</v>
      </c>
      <c r="E63" s="527">
        <f t="shared" si="1"/>
        <v>100</v>
      </c>
      <c r="F63" s="527">
        <v>41336.6</v>
      </c>
      <c r="G63" s="571">
        <f t="shared" si="2"/>
        <v>1.0420474833440583</v>
      </c>
      <c r="H63" s="572">
        <v>24103</v>
      </c>
      <c r="I63" s="573">
        <v>21853</v>
      </c>
      <c r="J63" s="574">
        <f>(I63/H63*100)</f>
        <v>90.66506244036012</v>
      </c>
      <c r="K63" s="575">
        <v>-6.8</v>
      </c>
    </row>
    <row r="64" spans="1:11" ht="12.75">
      <c r="A64" s="569" t="s">
        <v>402</v>
      </c>
      <c r="B64" s="570">
        <v>8849</v>
      </c>
      <c r="C64" s="527">
        <v>9332</v>
      </c>
      <c r="D64" s="527">
        <v>9332</v>
      </c>
      <c r="E64" s="527">
        <f t="shared" si="1"/>
        <v>100</v>
      </c>
      <c r="F64" s="527">
        <v>9389.5</v>
      </c>
      <c r="G64" s="571">
        <f t="shared" si="2"/>
        <v>0.9938761382395229</v>
      </c>
      <c r="H64" s="572">
        <v>5888</v>
      </c>
      <c r="I64" s="573">
        <v>5887.2</v>
      </c>
      <c r="J64" s="574">
        <f>(I64/H64*100)</f>
        <v>99.98641304347827</v>
      </c>
      <c r="K64" s="575">
        <v>0</v>
      </c>
    </row>
    <row r="65" spans="1:11" ht="12.75">
      <c r="A65" s="569" t="s">
        <v>403</v>
      </c>
      <c r="B65" s="570">
        <v>191605</v>
      </c>
      <c r="C65" s="527">
        <v>204644.8</v>
      </c>
      <c r="D65" s="527">
        <v>204644.8</v>
      </c>
      <c r="E65" s="527">
        <f t="shared" si="1"/>
        <v>100</v>
      </c>
      <c r="F65" s="527">
        <v>199046.3</v>
      </c>
      <c r="G65" s="571">
        <f t="shared" si="2"/>
        <v>1.0281266217960343</v>
      </c>
      <c r="H65" s="601" t="s">
        <v>404</v>
      </c>
      <c r="I65" s="602" t="s">
        <v>404</v>
      </c>
      <c r="J65" s="603" t="s">
        <v>134</v>
      </c>
      <c r="K65" s="604" t="s">
        <v>404</v>
      </c>
    </row>
    <row r="66" spans="1:11" ht="12.75">
      <c r="A66" s="569" t="s">
        <v>405</v>
      </c>
      <c r="B66" s="570">
        <v>18465</v>
      </c>
      <c r="C66" s="527">
        <v>19038</v>
      </c>
      <c r="D66" s="527">
        <v>19038</v>
      </c>
      <c r="E66" s="527">
        <f t="shared" si="1"/>
        <v>100</v>
      </c>
      <c r="F66" s="527">
        <v>19777.9</v>
      </c>
      <c r="G66" s="571">
        <f t="shared" si="2"/>
        <v>0.9625895570308273</v>
      </c>
      <c r="H66" s="601" t="s">
        <v>404</v>
      </c>
      <c r="I66" s="602" t="s">
        <v>404</v>
      </c>
      <c r="J66" s="605" t="s">
        <v>134</v>
      </c>
      <c r="K66" s="604" t="s">
        <v>404</v>
      </c>
    </row>
    <row r="67" spans="1:11" ht="12.75">
      <c r="A67" s="569" t="s">
        <v>406</v>
      </c>
      <c r="B67" s="570">
        <v>4100</v>
      </c>
      <c r="C67" s="527">
        <v>5036</v>
      </c>
      <c r="D67" s="527">
        <v>5036</v>
      </c>
      <c r="E67" s="527">
        <f t="shared" si="1"/>
        <v>100</v>
      </c>
      <c r="F67" s="527">
        <v>5320</v>
      </c>
      <c r="G67" s="571">
        <f t="shared" si="2"/>
        <v>0.9466165413533835</v>
      </c>
      <c r="H67" s="601" t="s">
        <v>404</v>
      </c>
      <c r="I67" s="602" t="s">
        <v>404</v>
      </c>
      <c r="J67" s="605" t="s">
        <v>134</v>
      </c>
      <c r="K67" s="604" t="s">
        <v>404</v>
      </c>
    </row>
    <row r="68" spans="1:11" ht="13.5" thickBot="1">
      <c r="A68" s="606" t="s">
        <v>407</v>
      </c>
      <c r="B68" s="594">
        <v>496</v>
      </c>
      <c r="C68" s="595">
        <v>1001.7</v>
      </c>
      <c r="D68" s="595">
        <v>1001.7</v>
      </c>
      <c r="E68" s="595">
        <f t="shared" si="1"/>
        <v>100</v>
      </c>
      <c r="F68" s="595">
        <v>496</v>
      </c>
      <c r="G68" s="596">
        <f t="shared" si="2"/>
        <v>2.019556451612903</v>
      </c>
      <c r="H68" s="607" t="s">
        <v>404</v>
      </c>
      <c r="I68" s="608" t="s">
        <v>404</v>
      </c>
      <c r="J68" s="609" t="s">
        <v>134</v>
      </c>
      <c r="K68" s="610" t="s">
        <v>404</v>
      </c>
    </row>
    <row r="69" spans="1:11" s="532" customFormat="1" ht="13.5" thickBot="1">
      <c r="A69" s="611" t="s">
        <v>31</v>
      </c>
      <c r="B69" s="612">
        <v>1008409</v>
      </c>
      <c r="C69" s="534">
        <v>1074081</v>
      </c>
      <c r="D69" s="534">
        <v>1074080.9</v>
      </c>
      <c r="E69" s="534">
        <f t="shared" si="1"/>
        <v>99.9999906897152</v>
      </c>
      <c r="F69" s="534">
        <v>1048979.6</v>
      </c>
      <c r="G69" s="613">
        <f t="shared" si="2"/>
        <v>1.023929254677593</v>
      </c>
      <c r="H69" s="614"/>
      <c r="I69" s="615"/>
      <c r="J69" s="616"/>
      <c r="K69" s="617"/>
    </row>
    <row r="70" spans="1:11" ht="13.5" thickTop="1">
      <c r="A70" s="618" t="s">
        <v>408</v>
      </c>
      <c r="B70" s="619"/>
      <c r="C70" s="620"/>
      <c r="D70" s="620"/>
      <c r="E70" s="620"/>
      <c r="F70" s="620"/>
      <c r="G70" s="621"/>
      <c r="H70" s="622"/>
      <c r="I70" s="623"/>
      <c r="J70" s="623"/>
      <c r="K70" s="623"/>
    </row>
    <row r="71" spans="1:11" ht="13.5" thickBot="1">
      <c r="A71" s="624" t="s">
        <v>32</v>
      </c>
      <c r="B71" s="625">
        <v>1157292</v>
      </c>
      <c r="C71" s="626">
        <v>1369058.5</v>
      </c>
      <c r="D71" s="626">
        <v>1363242.7</v>
      </c>
      <c r="E71" s="626">
        <f>(D71/C71*100)</f>
        <v>99.57519711538988</v>
      </c>
      <c r="F71" s="626">
        <v>1217557.9</v>
      </c>
      <c r="G71" s="627">
        <f>(D71/F71)</f>
        <v>1.1196532830184094</v>
      </c>
      <c r="H71" s="628"/>
      <c r="I71" s="584"/>
      <c r="J71" s="584"/>
      <c r="K71" s="584"/>
    </row>
    <row r="72" spans="1:11" ht="13.5" thickTop="1">
      <c r="A72" s="618"/>
      <c r="B72" s="619"/>
      <c r="C72" s="620"/>
      <c r="D72" s="620"/>
      <c r="E72" s="620"/>
      <c r="F72" s="620"/>
      <c r="G72" s="621"/>
      <c r="H72" s="628"/>
      <c r="I72" s="584"/>
      <c r="J72" s="584"/>
      <c r="K72" s="584"/>
    </row>
    <row r="73" spans="1:11" ht="13.5" thickBot="1">
      <c r="A73" s="624" t="s">
        <v>409</v>
      </c>
      <c r="B73" s="625">
        <v>1128471.4</v>
      </c>
      <c r="C73" s="626">
        <v>1238351.7</v>
      </c>
      <c r="D73" s="626">
        <v>1184580.6</v>
      </c>
      <c r="E73" s="626">
        <f>(D73/C73*100)</f>
        <v>95.65784905855098</v>
      </c>
      <c r="F73" s="626">
        <v>1218578.4</v>
      </c>
      <c r="G73" s="627">
        <f>(D73/F73)</f>
        <v>0.9721004409728584</v>
      </c>
      <c r="H73" s="628"/>
      <c r="I73" s="584"/>
      <c r="J73" s="584"/>
      <c r="K73" s="584"/>
    </row>
    <row r="74" spans="1:11" ht="13.5" thickTop="1">
      <c r="A74" s="618"/>
      <c r="B74" s="619"/>
      <c r="C74" s="620"/>
      <c r="D74" s="620"/>
      <c r="E74" s="620"/>
      <c r="F74" s="620"/>
      <c r="G74" s="621"/>
      <c r="H74" s="628"/>
      <c r="I74" s="584"/>
      <c r="J74" s="584"/>
      <c r="K74" s="584"/>
    </row>
    <row r="75" spans="1:11" s="532" customFormat="1" ht="13.5" thickBot="1">
      <c r="A75" s="629" t="s">
        <v>410</v>
      </c>
      <c r="B75" s="630">
        <f>SUM(B71:B74)</f>
        <v>2285763.4</v>
      </c>
      <c r="C75" s="631">
        <f>SUM(C71:C74)</f>
        <v>2607410.2</v>
      </c>
      <c r="D75" s="631">
        <f>SUM(D71:D74)</f>
        <v>2547823.3</v>
      </c>
      <c r="E75" s="631">
        <f>(D75/C75*100)</f>
        <v>97.71470940782542</v>
      </c>
      <c r="F75" s="631">
        <f>SUM(F71:F74)</f>
        <v>2436136.3</v>
      </c>
      <c r="G75" s="632">
        <f>(D75/F75)</f>
        <v>1.0458459569770377</v>
      </c>
      <c r="H75" s="633"/>
      <c r="I75" s="634"/>
      <c r="J75" s="634"/>
      <c r="K75" s="634"/>
    </row>
    <row r="76" ht="13.5" thickTop="1"/>
    <row r="77" ht="12.75">
      <c r="A77" s="95" t="s">
        <v>162</v>
      </c>
    </row>
    <row r="88" ht="12.75">
      <c r="H88" s="635"/>
    </row>
    <row r="89" ht="12.75">
      <c r="H89" s="635"/>
    </row>
    <row r="90" ht="12.75">
      <c r="H90" s="635"/>
    </row>
    <row r="91" ht="12.75">
      <c r="H91" s="635"/>
    </row>
    <row r="92" ht="12.75">
      <c r="H92" s="635"/>
    </row>
    <row r="93" ht="12.75">
      <c r="H93" s="635"/>
    </row>
  </sheetData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9"/>
  <sheetViews>
    <sheetView workbookViewId="0" topLeftCell="A1">
      <selection activeCell="B8" sqref="B8"/>
    </sheetView>
  </sheetViews>
  <sheetFormatPr defaultColWidth="9.00390625" defaultRowHeight="12.75"/>
  <cols>
    <col min="1" max="1" width="0.6171875" style="0" customWidth="1"/>
    <col min="2" max="2" width="29.75390625" style="0" customWidth="1"/>
    <col min="3" max="3" width="9.625" style="0" customWidth="1"/>
    <col min="4" max="4" width="9.75390625" style="0" customWidth="1"/>
    <col min="5" max="5" width="9.375" style="0" customWidth="1"/>
    <col min="6" max="6" width="8.125" style="0" customWidth="1"/>
    <col min="7" max="7" width="9.37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spans="2:12" ht="16.5" thickBot="1">
      <c r="B1" s="94" t="s">
        <v>411</v>
      </c>
      <c r="L1" t="s">
        <v>37</v>
      </c>
    </row>
    <row r="2" spans="2:12" ht="17.25" thickBot="1" thickTop="1">
      <c r="B2" s="636" t="s">
        <v>412</v>
      </c>
      <c r="C2" s="637"/>
      <c r="D2" s="638" t="s">
        <v>2</v>
      </c>
      <c r="E2" s="638"/>
      <c r="F2" s="639"/>
      <c r="G2" s="640"/>
      <c r="H2" s="640"/>
      <c r="I2" s="538" t="s">
        <v>3</v>
      </c>
      <c r="J2" s="641"/>
      <c r="K2" s="641"/>
      <c r="L2" s="642"/>
    </row>
    <row r="3" spans="1:12" ht="12.75">
      <c r="A3" s="95"/>
      <c r="B3" s="307" t="s">
        <v>33</v>
      </c>
      <c r="C3" s="8" t="s">
        <v>5</v>
      </c>
      <c r="D3" s="8" t="s">
        <v>6</v>
      </c>
      <c r="E3" s="8" t="s">
        <v>413</v>
      </c>
      <c r="F3" s="643" t="s">
        <v>8</v>
      </c>
      <c r="G3" s="8" t="s">
        <v>414</v>
      </c>
      <c r="H3" s="8" t="s">
        <v>10</v>
      </c>
      <c r="I3" s="232" t="s">
        <v>415</v>
      </c>
      <c r="J3" s="8" t="s">
        <v>413</v>
      </c>
      <c r="K3" s="232" t="s">
        <v>8</v>
      </c>
      <c r="L3" s="513" t="s">
        <v>12</v>
      </c>
    </row>
    <row r="4" spans="2:12" ht="12.75">
      <c r="B4" s="106" t="s">
        <v>72</v>
      </c>
      <c r="C4" s="217"/>
      <c r="D4" s="217"/>
      <c r="E4" s="12">
        <v>38717</v>
      </c>
      <c r="F4" s="644" t="s">
        <v>39</v>
      </c>
      <c r="G4" s="11" t="s">
        <v>73</v>
      </c>
      <c r="H4" s="11" t="s">
        <v>14</v>
      </c>
      <c r="I4" s="217" t="s">
        <v>17</v>
      </c>
      <c r="J4" s="12">
        <v>38717</v>
      </c>
      <c r="K4" s="217"/>
      <c r="L4" s="645" t="s">
        <v>41</v>
      </c>
    </row>
    <row r="5" spans="1:12" ht="13.5" thickBot="1">
      <c r="A5" s="405"/>
      <c r="B5" s="107"/>
      <c r="C5" s="219"/>
      <c r="D5" s="219"/>
      <c r="E5" s="219"/>
      <c r="F5" s="189">
        <v>2005</v>
      </c>
      <c r="G5" s="646">
        <v>38352</v>
      </c>
      <c r="H5" s="646"/>
      <c r="I5" s="219"/>
      <c r="J5" s="219"/>
      <c r="K5" s="219"/>
      <c r="L5" s="515" t="s">
        <v>416</v>
      </c>
    </row>
    <row r="6" spans="1:14" ht="15.75" thickTop="1">
      <c r="A6" s="405"/>
      <c r="B6" s="110" t="s">
        <v>417</v>
      </c>
      <c r="C6" s="647">
        <v>7000</v>
      </c>
      <c r="D6" s="647">
        <v>453</v>
      </c>
      <c r="E6" s="112">
        <v>453</v>
      </c>
      <c r="F6" s="648">
        <f aca="true" t="shared" si="0" ref="F6:F14">E6/D6*100</f>
        <v>100</v>
      </c>
      <c r="G6" s="112">
        <v>11908.3</v>
      </c>
      <c r="H6" s="649">
        <f>E6/G6</f>
        <v>0.038040694305652364</v>
      </c>
      <c r="I6" s="650">
        <v>0</v>
      </c>
      <c r="J6" s="651">
        <v>0</v>
      </c>
      <c r="K6" s="652">
        <v>0</v>
      </c>
      <c r="L6" s="653">
        <v>0</v>
      </c>
      <c r="M6" s="654"/>
      <c r="N6" s="405"/>
    </row>
    <row r="7" spans="2:13" s="405" customFormat="1" ht="12.75">
      <c r="B7" s="196" t="s">
        <v>418</v>
      </c>
      <c r="C7" s="655">
        <v>97774</v>
      </c>
      <c r="D7" s="142">
        <v>40000.7</v>
      </c>
      <c r="E7" s="112">
        <v>40000.7</v>
      </c>
      <c r="F7" s="648">
        <f t="shared" si="0"/>
        <v>100</v>
      </c>
      <c r="G7" s="112">
        <v>73919.2</v>
      </c>
      <c r="H7" s="656">
        <f>E7/G7</f>
        <v>0.5411408673254039</v>
      </c>
      <c r="I7" s="650">
        <v>0</v>
      </c>
      <c r="J7" s="651">
        <v>0</v>
      </c>
      <c r="K7" s="652">
        <v>0</v>
      </c>
      <c r="L7" s="653">
        <v>0</v>
      </c>
      <c r="M7"/>
    </row>
    <row r="8" spans="2:13" s="405" customFormat="1" ht="12.75">
      <c r="B8" s="196" t="s">
        <v>419</v>
      </c>
      <c r="C8" s="655">
        <v>0</v>
      </c>
      <c r="D8" s="657">
        <v>80675.3</v>
      </c>
      <c r="E8" s="202">
        <v>46790.4</v>
      </c>
      <c r="F8" s="648">
        <f t="shared" si="0"/>
        <v>57.998420830167355</v>
      </c>
      <c r="G8" s="202">
        <v>0</v>
      </c>
      <c r="H8" s="656">
        <v>0</v>
      </c>
      <c r="I8" s="650">
        <v>0</v>
      </c>
      <c r="J8" s="651">
        <v>0</v>
      </c>
      <c r="K8" s="652">
        <v>0</v>
      </c>
      <c r="L8" s="653">
        <v>0</v>
      </c>
      <c r="M8"/>
    </row>
    <row r="9" spans="2:13" s="405" customFormat="1" ht="12.75">
      <c r="B9" s="196" t="s">
        <v>420</v>
      </c>
      <c r="C9" s="655">
        <v>0</v>
      </c>
      <c r="D9" s="657">
        <v>55431.3</v>
      </c>
      <c r="E9" s="202">
        <v>40519.3</v>
      </c>
      <c r="F9" s="648">
        <f t="shared" si="0"/>
        <v>73.09823150458315</v>
      </c>
      <c r="G9" s="202">
        <v>0</v>
      </c>
      <c r="H9" s="656">
        <v>0</v>
      </c>
      <c r="I9" s="650">
        <v>0</v>
      </c>
      <c r="J9" s="651">
        <v>0</v>
      </c>
      <c r="K9" s="652">
        <v>0</v>
      </c>
      <c r="L9" s="653">
        <v>0</v>
      </c>
      <c r="M9"/>
    </row>
    <row r="10" spans="2:13" s="405" customFormat="1" ht="12.75">
      <c r="B10" s="196" t="s">
        <v>421</v>
      </c>
      <c r="C10" s="655">
        <v>0</v>
      </c>
      <c r="D10" s="657">
        <v>25244</v>
      </c>
      <c r="E10" s="202">
        <v>6271.1</v>
      </c>
      <c r="F10" s="648">
        <f t="shared" si="0"/>
        <v>24.84194263983521</v>
      </c>
      <c r="G10" s="202">
        <v>0</v>
      </c>
      <c r="H10" s="656">
        <v>0</v>
      </c>
      <c r="I10" s="650">
        <v>0</v>
      </c>
      <c r="J10" s="651">
        <v>0</v>
      </c>
      <c r="K10" s="652">
        <v>0</v>
      </c>
      <c r="L10" s="653">
        <v>0</v>
      </c>
      <c r="M10"/>
    </row>
    <row r="11" spans="2:13" s="405" customFormat="1" ht="12.75">
      <c r="B11" s="196" t="s">
        <v>45</v>
      </c>
      <c r="C11" s="655">
        <v>12600</v>
      </c>
      <c r="D11" s="657">
        <v>12600</v>
      </c>
      <c r="E11" s="202">
        <v>10851.5</v>
      </c>
      <c r="F11" s="648">
        <f t="shared" si="0"/>
        <v>86.12301587301587</v>
      </c>
      <c r="G11" s="202">
        <v>12406.9</v>
      </c>
      <c r="H11" s="656">
        <f>E11/G11</f>
        <v>0.8746342760883057</v>
      </c>
      <c r="I11" s="650">
        <v>0</v>
      </c>
      <c r="J11" s="651">
        <v>0</v>
      </c>
      <c r="K11" s="652">
        <v>0</v>
      </c>
      <c r="L11" s="653">
        <v>0</v>
      </c>
      <c r="M11"/>
    </row>
    <row r="12" spans="2:13" s="405" customFormat="1" ht="12.75">
      <c r="B12" s="110" t="s">
        <v>19</v>
      </c>
      <c r="C12" s="647">
        <v>34600</v>
      </c>
      <c r="D12" s="111">
        <v>32863.6</v>
      </c>
      <c r="E12" s="202">
        <v>32805.8</v>
      </c>
      <c r="F12" s="648">
        <f t="shared" si="0"/>
        <v>99.82412152046642</v>
      </c>
      <c r="G12" s="202">
        <v>33414.6</v>
      </c>
      <c r="H12" s="656">
        <f>E12/G12</f>
        <v>0.9817804193376549</v>
      </c>
      <c r="I12" s="650">
        <v>0</v>
      </c>
      <c r="J12" s="651">
        <v>0</v>
      </c>
      <c r="K12" s="658">
        <v>0</v>
      </c>
      <c r="L12" s="653">
        <v>0</v>
      </c>
      <c r="M12"/>
    </row>
    <row r="13" spans="2:13" s="405" customFormat="1" ht="12.75">
      <c r="B13" s="110" t="s">
        <v>422</v>
      </c>
      <c r="C13" s="659">
        <v>0</v>
      </c>
      <c r="D13" s="111">
        <v>2109</v>
      </c>
      <c r="E13" s="202">
        <v>1067.7</v>
      </c>
      <c r="F13" s="648">
        <f t="shared" si="0"/>
        <v>50.62588904694169</v>
      </c>
      <c r="G13" s="202">
        <v>0</v>
      </c>
      <c r="H13" s="656">
        <v>0</v>
      </c>
      <c r="I13" s="650">
        <v>0</v>
      </c>
      <c r="J13" s="651">
        <v>0</v>
      </c>
      <c r="K13" s="652">
        <v>0</v>
      </c>
      <c r="L13" s="653">
        <v>0</v>
      </c>
      <c r="M13"/>
    </row>
    <row r="14" spans="2:13" s="405" customFormat="1" ht="12.75">
      <c r="B14" s="526" t="s">
        <v>423</v>
      </c>
      <c r="C14" s="660">
        <v>3980</v>
      </c>
      <c r="D14" s="112">
        <v>300</v>
      </c>
      <c r="E14" s="661">
        <v>0</v>
      </c>
      <c r="F14" s="648">
        <f t="shared" si="0"/>
        <v>0</v>
      </c>
      <c r="G14" s="202">
        <v>0</v>
      </c>
      <c r="H14" s="656">
        <v>0</v>
      </c>
      <c r="I14" s="650">
        <v>0</v>
      </c>
      <c r="J14" s="651">
        <v>0</v>
      </c>
      <c r="K14" s="662">
        <v>0</v>
      </c>
      <c r="L14" s="653">
        <v>0</v>
      </c>
      <c r="M14"/>
    </row>
    <row r="15" spans="2:13" s="405" customFormat="1" ht="12.75">
      <c r="B15" s="103" t="s">
        <v>424</v>
      </c>
      <c r="C15" s="663">
        <v>803.5</v>
      </c>
      <c r="D15" s="664">
        <v>0</v>
      </c>
      <c r="E15" s="647">
        <v>0</v>
      </c>
      <c r="F15" s="648">
        <v>0</v>
      </c>
      <c r="G15" s="112">
        <v>0</v>
      </c>
      <c r="H15" s="656">
        <v>0</v>
      </c>
      <c r="I15" s="650">
        <v>0</v>
      </c>
      <c r="J15" s="651">
        <v>0</v>
      </c>
      <c r="K15" s="652">
        <v>0</v>
      </c>
      <c r="L15" s="653">
        <v>0</v>
      </c>
      <c r="M15"/>
    </row>
    <row r="16" spans="2:13" s="405" customFormat="1" ht="13.5" thickBot="1">
      <c r="B16" s="200" t="s">
        <v>425</v>
      </c>
      <c r="C16" s="665">
        <v>339.5</v>
      </c>
      <c r="D16" s="666">
        <v>0</v>
      </c>
      <c r="E16" s="661">
        <v>0</v>
      </c>
      <c r="F16" s="648">
        <v>0</v>
      </c>
      <c r="G16" s="202">
        <v>0</v>
      </c>
      <c r="H16" s="667">
        <v>0</v>
      </c>
      <c r="I16" s="650">
        <v>0</v>
      </c>
      <c r="J16" s="651">
        <v>0</v>
      </c>
      <c r="K16" s="648">
        <v>0</v>
      </c>
      <c r="L16" s="653">
        <v>0</v>
      </c>
      <c r="M16"/>
    </row>
    <row r="17" spans="2:13" s="405" customFormat="1" ht="13.5" thickBot="1">
      <c r="B17" s="122" t="s">
        <v>25</v>
      </c>
      <c r="C17" s="668">
        <f>SUM(C6:C16)</f>
        <v>157097</v>
      </c>
      <c r="D17" s="669">
        <v>169001.6</v>
      </c>
      <c r="E17" s="669">
        <v>131969.1</v>
      </c>
      <c r="F17" s="670">
        <f>E17/D17*100</f>
        <v>78.08748556226686</v>
      </c>
      <c r="G17" s="124">
        <f>SUM(G6:G16)</f>
        <v>131649</v>
      </c>
      <c r="H17" s="671">
        <f>E17/G17</f>
        <v>1.0024314654877744</v>
      </c>
      <c r="I17" s="672">
        <v>0</v>
      </c>
      <c r="J17" s="673">
        <v>0</v>
      </c>
      <c r="K17" s="227">
        <v>0</v>
      </c>
      <c r="L17" s="674">
        <v>0</v>
      </c>
      <c r="M17"/>
    </row>
    <row r="18" spans="2:13" s="405" customFormat="1" ht="16.5" thickBot="1">
      <c r="B18" s="122"/>
      <c r="C18" s="675"/>
      <c r="D18" s="676" t="s">
        <v>26</v>
      </c>
      <c r="E18" s="676"/>
      <c r="F18" s="677"/>
      <c r="G18" s="678"/>
      <c r="H18" s="678"/>
      <c r="I18" s="679" t="s">
        <v>3</v>
      </c>
      <c r="J18" s="680"/>
      <c r="K18" s="680"/>
      <c r="L18" s="681"/>
      <c r="M18"/>
    </row>
    <row r="19" spans="2:12" ht="12.75">
      <c r="B19" s="103" t="s">
        <v>33</v>
      </c>
      <c r="C19" s="8" t="s">
        <v>5</v>
      </c>
      <c r="D19" s="8" t="s">
        <v>6</v>
      </c>
      <c r="E19" s="8" t="s">
        <v>413</v>
      </c>
      <c r="F19" s="232" t="s">
        <v>8</v>
      </c>
      <c r="G19" s="8" t="s">
        <v>414</v>
      </c>
      <c r="H19" s="8" t="s">
        <v>10</v>
      </c>
      <c r="I19" s="232" t="s">
        <v>415</v>
      </c>
      <c r="J19" s="8" t="s">
        <v>413</v>
      </c>
      <c r="K19" s="232" t="s">
        <v>8</v>
      </c>
      <c r="L19" s="513" t="s">
        <v>12</v>
      </c>
    </row>
    <row r="20" spans="2:12" ht="12.75">
      <c r="B20" s="106" t="s">
        <v>83</v>
      </c>
      <c r="C20" s="217"/>
      <c r="D20" s="217"/>
      <c r="E20" s="12">
        <v>38717</v>
      </c>
      <c r="F20" s="11" t="s">
        <v>39</v>
      </c>
      <c r="G20" s="11" t="s">
        <v>73</v>
      </c>
      <c r="H20" s="11" t="s">
        <v>14</v>
      </c>
      <c r="I20" s="217" t="s">
        <v>17</v>
      </c>
      <c r="J20" s="12">
        <v>38717</v>
      </c>
      <c r="K20" s="217"/>
      <c r="L20" s="645" t="s">
        <v>41</v>
      </c>
    </row>
    <row r="21" spans="2:12" ht="13.5" thickBot="1">
      <c r="B21" s="164"/>
      <c r="C21" s="219"/>
      <c r="D21" s="219"/>
      <c r="E21" s="219"/>
      <c r="F21" s="14">
        <v>2005</v>
      </c>
      <c r="G21" s="646">
        <v>38352</v>
      </c>
      <c r="H21" s="646"/>
      <c r="I21" s="219"/>
      <c r="J21" s="219"/>
      <c r="K21" s="219"/>
      <c r="L21" s="515" t="s">
        <v>416</v>
      </c>
    </row>
    <row r="22" spans="2:12" ht="12.75">
      <c r="B22" s="110" t="s">
        <v>426</v>
      </c>
      <c r="C22" s="647">
        <v>19103</v>
      </c>
      <c r="D22" s="647">
        <v>19103</v>
      </c>
      <c r="E22" s="647">
        <v>19103</v>
      </c>
      <c r="F22" s="652">
        <f aca="true" t="shared" si="1" ref="F22:F36">E22/D22*100</f>
        <v>100</v>
      </c>
      <c r="G22" s="112">
        <v>20034.2</v>
      </c>
      <c r="H22" s="682">
        <f aca="true" t="shared" si="2" ref="H22:H36">E22/G22</f>
        <v>0.9535194816863164</v>
      </c>
      <c r="I22" s="647">
        <v>10783</v>
      </c>
      <c r="J22" s="683">
        <v>10447</v>
      </c>
      <c r="K22" s="652">
        <f aca="true" t="shared" si="3" ref="K22:K36">J22/I22*100</f>
        <v>96.88398404896597</v>
      </c>
      <c r="L22" s="653">
        <v>0</v>
      </c>
    </row>
    <row r="23" spans="2:12" ht="12.75">
      <c r="B23" s="110" t="s">
        <v>427</v>
      </c>
      <c r="C23" s="647">
        <v>0</v>
      </c>
      <c r="D23" s="647">
        <v>0</v>
      </c>
      <c r="E23" s="647">
        <v>0</v>
      </c>
      <c r="F23" s="652">
        <v>0</v>
      </c>
      <c r="G23" s="112">
        <v>1090</v>
      </c>
      <c r="H23" s="682">
        <f t="shared" si="2"/>
        <v>0</v>
      </c>
      <c r="I23" s="647">
        <v>0</v>
      </c>
      <c r="J23" s="683">
        <v>0</v>
      </c>
      <c r="K23" s="652">
        <v>0</v>
      </c>
      <c r="L23" s="653">
        <v>0</v>
      </c>
    </row>
    <row r="24" spans="2:12" ht="12.75">
      <c r="B24" s="110" t="s">
        <v>428</v>
      </c>
      <c r="C24" s="647">
        <v>36311</v>
      </c>
      <c r="D24" s="647">
        <v>36311</v>
      </c>
      <c r="E24" s="647">
        <v>36311</v>
      </c>
      <c r="F24" s="652">
        <f t="shared" si="1"/>
        <v>100</v>
      </c>
      <c r="G24" s="112">
        <v>36747.2</v>
      </c>
      <c r="H24" s="682">
        <f t="shared" si="2"/>
        <v>0.988129707841686</v>
      </c>
      <c r="I24" s="647">
        <v>14921</v>
      </c>
      <c r="J24" s="683">
        <v>14921</v>
      </c>
      <c r="K24" s="652">
        <f t="shared" si="3"/>
        <v>100</v>
      </c>
      <c r="L24" s="653">
        <v>0</v>
      </c>
    </row>
    <row r="25" spans="2:12" ht="12.75">
      <c r="B25" s="110" t="s">
        <v>429</v>
      </c>
      <c r="C25" s="647">
        <v>62074</v>
      </c>
      <c r="D25" s="647">
        <v>63604</v>
      </c>
      <c r="E25" s="647">
        <v>63604</v>
      </c>
      <c r="F25" s="652">
        <f t="shared" si="1"/>
        <v>100</v>
      </c>
      <c r="G25" s="112">
        <v>63802.8</v>
      </c>
      <c r="H25" s="682">
        <f t="shared" si="2"/>
        <v>0.9968841492849844</v>
      </c>
      <c r="I25" s="647">
        <v>37721</v>
      </c>
      <c r="J25" s="683">
        <v>36820</v>
      </c>
      <c r="K25" s="652">
        <f t="shared" si="3"/>
        <v>97.61141008987036</v>
      </c>
      <c r="L25" s="653">
        <v>-4</v>
      </c>
    </row>
    <row r="26" spans="2:12" ht="12.75">
      <c r="B26" s="110" t="s">
        <v>430</v>
      </c>
      <c r="C26" s="647">
        <v>18315</v>
      </c>
      <c r="D26" s="647">
        <v>18339</v>
      </c>
      <c r="E26" s="647">
        <v>18339</v>
      </c>
      <c r="F26" s="652">
        <f t="shared" si="1"/>
        <v>100</v>
      </c>
      <c r="G26" s="112">
        <v>20240.7</v>
      </c>
      <c r="H26" s="682">
        <f t="shared" si="2"/>
        <v>0.9060457395248188</v>
      </c>
      <c r="I26" s="647">
        <v>11380</v>
      </c>
      <c r="J26" s="683">
        <v>11337</v>
      </c>
      <c r="K26" s="652">
        <f t="shared" si="3"/>
        <v>99.62214411247803</v>
      </c>
      <c r="L26" s="653">
        <v>0</v>
      </c>
    </row>
    <row r="27" spans="2:12" ht="12.75">
      <c r="B27" s="110" t="s">
        <v>431</v>
      </c>
      <c r="C27" s="647">
        <v>11892</v>
      </c>
      <c r="D27" s="647">
        <v>12087</v>
      </c>
      <c r="E27" s="647">
        <v>12087</v>
      </c>
      <c r="F27" s="652">
        <f t="shared" si="1"/>
        <v>100</v>
      </c>
      <c r="G27" s="112">
        <v>12494.1</v>
      </c>
      <c r="H27" s="682">
        <f t="shared" si="2"/>
        <v>0.9674166206449444</v>
      </c>
      <c r="I27" s="651">
        <v>7489</v>
      </c>
      <c r="J27" s="684">
        <v>7382</v>
      </c>
      <c r="K27" s="652">
        <f t="shared" si="3"/>
        <v>98.57123781546268</v>
      </c>
      <c r="L27" s="653">
        <v>-1</v>
      </c>
    </row>
    <row r="28" spans="2:12" ht="12.75">
      <c r="B28" s="110" t="s">
        <v>432</v>
      </c>
      <c r="C28" s="647">
        <v>20507</v>
      </c>
      <c r="D28" s="647">
        <v>20507</v>
      </c>
      <c r="E28" s="647">
        <v>20507</v>
      </c>
      <c r="F28" s="652">
        <f t="shared" si="1"/>
        <v>100</v>
      </c>
      <c r="G28" s="112">
        <v>20041.1</v>
      </c>
      <c r="H28" s="682">
        <f t="shared" si="2"/>
        <v>1.0232472269486206</v>
      </c>
      <c r="I28" s="651">
        <v>13725</v>
      </c>
      <c r="J28" s="684">
        <v>12384</v>
      </c>
      <c r="K28" s="652">
        <f t="shared" si="3"/>
        <v>90.22950819672131</v>
      </c>
      <c r="L28" s="653">
        <v>-2</v>
      </c>
    </row>
    <row r="29" spans="2:12" ht="12.75">
      <c r="B29" s="110" t="s">
        <v>433</v>
      </c>
      <c r="C29" s="647">
        <v>72925</v>
      </c>
      <c r="D29" s="647">
        <v>73605</v>
      </c>
      <c r="E29" s="647">
        <v>73605</v>
      </c>
      <c r="F29" s="652">
        <f t="shared" si="1"/>
        <v>100</v>
      </c>
      <c r="G29" s="112">
        <v>72815.9</v>
      </c>
      <c r="H29" s="682">
        <f t="shared" si="2"/>
        <v>1.0108369188597546</v>
      </c>
      <c r="I29" s="651">
        <v>32172</v>
      </c>
      <c r="J29" s="684">
        <v>28254</v>
      </c>
      <c r="K29" s="652">
        <f t="shared" si="3"/>
        <v>87.82170831779187</v>
      </c>
      <c r="L29" s="653">
        <v>-29</v>
      </c>
    </row>
    <row r="30" spans="2:12" ht="12.75">
      <c r="B30" s="110" t="s">
        <v>434</v>
      </c>
      <c r="C30" s="647">
        <v>51379</v>
      </c>
      <c r="D30" s="112">
        <v>52645.4</v>
      </c>
      <c r="E30" s="112">
        <v>52645.4</v>
      </c>
      <c r="F30" s="652">
        <f t="shared" si="1"/>
        <v>100</v>
      </c>
      <c r="G30" s="112">
        <v>51816</v>
      </c>
      <c r="H30" s="682">
        <f t="shared" si="2"/>
        <v>1.016006638876023</v>
      </c>
      <c r="I30" s="647">
        <v>27427</v>
      </c>
      <c r="J30" s="683">
        <v>26937</v>
      </c>
      <c r="K30" s="652">
        <f t="shared" si="3"/>
        <v>98.21343931162723</v>
      </c>
      <c r="L30" s="653">
        <v>-4</v>
      </c>
    </row>
    <row r="31" spans="2:12" ht="12.75">
      <c r="B31" s="110" t="s">
        <v>435</v>
      </c>
      <c r="C31" s="661">
        <v>42137</v>
      </c>
      <c r="D31" s="661">
        <v>42297</v>
      </c>
      <c r="E31" s="661">
        <v>42297</v>
      </c>
      <c r="F31" s="652">
        <f t="shared" si="1"/>
        <v>100</v>
      </c>
      <c r="G31" s="202">
        <v>41429.7</v>
      </c>
      <c r="H31" s="682">
        <f t="shared" si="2"/>
        <v>1.020934257308163</v>
      </c>
      <c r="I31" s="661">
        <v>14892</v>
      </c>
      <c r="J31" s="666">
        <v>14834</v>
      </c>
      <c r="K31" s="652">
        <f t="shared" si="3"/>
        <v>99.61052914316411</v>
      </c>
      <c r="L31" s="685">
        <v>-1</v>
      </c>
    </row>
    <row r="32" spans="2:12" ht="12.75">
      <c r="B32" s="103" t="s">
        <v>436</v>
      </c>
      <c r="C32" s="661">
        <v>22358</v>
      </c>
      <c r="D32" s="661">
        <v>23038</v>
      </c>
      <c r="E32" s="661">
        <v>23038</v>
      </c>
      <c r="F32" s="652">
        <f t="shared" si="1"/>
        <v>100</v>
      </c>
      <c r="G32" s="202">
        <v>23123.3</v>
      </c>
      <c r="H32" s="682">
        <f t="shared" si="2"/>
        <v>0.9963110801658933</v>
      </c>
      <c r="I32" s="661">
        <v>10678</v>
      </c>
      <c r="J32" s="666">
        <v>10599</v>
      </c>
      <c r="K32" s="652">
        <f t="shared" si="3"/>
        <v>99.26016107885371</v>
      </c>
      <c r="L32" s="685">
        <v>-1</v>
      </c>
    </row>
    <row r="33" spans="2:12" ht="12.75">
      <c r="B33" s="110" t="s">
        <v>437</v>
      </c>
      <c r="C33" s="661">
        <v>72437</v>
      </c>
      <c r="D33" s="661">
        <v>72482</v>
      </c>
      <c r="E33" s="661">
        <v>72482</v>
      </c>
      <c r="F33" s="652">
        <f t="shared" si="1"/>
        <v>100</v>
      </c>
      <c r="G33" s="202">
        <v>71729.8</v>
      </c>
      <c r="H33" s="682">
        <f t="shared" si="2"/>
        <v>1.0104865760116437</v>
      </c>
      <c r="I33" s="661">
        <v>30675</v>
      </c>
      <c r="J33" s="666">
        <v>30166</v>
      </c>
      <c r="K33" s="652">
        <f t="shared" si="3"/>
        <v>98.34066829665852</v>
      </c>
      <c r="L33" s="685">
        <v>-2</v>
      </c>
    </row>
    <row r="34" spans="2:12" ht="12.75">
      <c r="B34" s="110" t="s">
        <v>438</v>
      </c>
      <c r="C34" s="661">
        <v>0</v>
      </c>
      <c r="D34" s="661">
        <v>0</v>
      </c>
      <c r="E34" s="661">
        <v>0</v>
      </c>
      <c r="F34" s="652">
        <v>0</v>
      </c>
      <c r="G34" s="202">
        <v>0</v>
      </c>
      <c r="H34" s="682">
        <v>0</v>
      </c>
      <c r="I34" s="686" t="s">
        <v>404</v>
      </c>
      <c r="J34" s="687" t="s">
        <v>404</v>
      </c>
      <c r="K34" s="652">
        <v>0</v>
      </c>
      <c r="L34" s="685" t="s">
        <v>404</v>
      </c>
    </row>
    <row r="35" spans="2:12" ht="12.75">
      <c r="B35" s="110" t="s">
        <v>439</v>
      </c>
      <c r="C35" s="661">
        <v>22298</v>
      </c>
      <c r="D35" s="661">
        <v>22298</v>
      </c>
      <c r="E35" s="661">
        <v>22298</v>
      </c>
      <c r="F35" s="652">
        <f t="shared" si="1"/>
        <v>100</v>
      </c>
      <c r="G35" s="202">
        <v>23407.4</v>
      </c>
      <c r="H35" s="682">
        <f t="shared" si="2"/>
        <v>0.9526047318369404</v>
      </c>
      <c r="I35" s="661">
        <v>10064</v>
      </c>
      <c r="J35" s="666">
        <v>9962</v>
      </c>
      <c r="K35" s="652">
        <f t="shared" si="3"/>
        <v>98.98648648648648</v>
      </c>
      <c r="L35" s="685">
        <v>-1</v>
      </c>
    </row>
    <row r="36" spans="2:12" ht="13.5" thickBot="1">
      <c r="B36" s="360" t="s">
        <v>440</v>
      </c>
      <c r="C36" s="688">
        <v>57220</v>
      </c>
      <c r="D36" s="688">
        <v>58310</v>
      </c>
      <c r="E36" s="688">
        <v>58310</v>
      </c>
      <c r="F36" s="689">
        <f t="shared" si="1"/>
        <v>100</v>
      </c>
      <c r="G36" s="690">
        <v>62504.2</v>
      </c>
      <c r="H36" s="691">
        <f t="shared" si="2"/>
        <v>0.932897309300815</v>
      </c>
      <c r="I36" s="688">
        <v>22205</v>
      </c>
      <c r="J36" s="692">
        <v>22205</v>
      </c>
      <c r="K36" s="689">
        <f t="shared" si="3"/>
        <v>100</v>
      </c>
      <c r="L36" s="693">
        <v>0</v>
      </c>
    </row>
    <row r="37" spans="2:12" ht="13.5" thickTop="1">
      <c r="B37" s="158"/>
      <c r="C37" s="664"/>
      <c r="D37" s="664"/>
      <c r="E37" s="664"/>
      <c r="F37" s="694"/>
      <c r="G37" s="664"/>
      <c r="H37" s="695"/>
      <c r="I37" s="696"/>
      <c r="J37" s="696"/>
      <c r="K37" s="694"/>
      <c r="L37" s="697"/>
    </row>
    <row r="38" spans="2:12" ht="12.75">
      <c r="B38" s="158"/>
      <c r="C38" s="664"/>
      <c r="D38" s="664"/>
      <c r="E38" s="664"/>
      <c r="F38" s="694"/>
      <c r="G38" s="664"/>
      <c r="H38" s="695"/>
      <c r="I38" s="696"/>
      <c r="J38" s="696"/>
      <c r="K38" s="694"/>
      <c r="L38" s="697"/>
    </row>
    <row r="39" spans="2:12" ht="13.5" thickBot="1">
      <c r="B39" s="158"/>
      <c r="C39" s="664"/>
      <c r="D39" s="664"/>
      <c r="E39" s="664"/>
      <c r="F39" s="694"/>
      <c r="G39" s="664"/>
      <c r="H39" s="695"/>
      <c r="I39" s="696"/>
      <c r="J39" s="696"/>
      <c r="K39" s="694"/>
      <c r="L39" s="697"/>
    </row>
    <row r="40" spans="2:12" ht="17.25" thickBot="1" thickTop="1">
      <c r="B40" s="228"/>
      <c r="C40" s="698"/>
      <c r="D40" s="637" t="s">
        <v>26</v>
      </c>
      <c r="E40" s="637"/>
      <c r="F40" s="699"/>
      <c r="G40" s="700" t="s">
        <v>33</v>
      </c>
      <c r="H40" s="701"/>
      <c r="I40" s="508" t="s">
        <v>3</v>
      </c>
      <c r="J40" s="702"/>
      <c r="K40" s="702"/>
      <c r="L40" s="703"/>
    </row>
    <row r="41" spans="2:12" ht="12.75">
      <c r="B41" s="103" t="s">
        <v>33</v>
      </c>
      <c r="C41" s="8" t="s">
        <v>5</v>
      </c>
      <c r="D41" s="8" t="s">
        <v>6</v>
      </c>
      <c r="E41" s="8" t="s">
        <v>413</v>
      </c>
      <c r="F41" s="232" t="s">
        <v>8</v>
      </c>
      <c r="G41" s="8" t="s">
        <v>414</v>
      </c>
      <c r="H41" s="8" t="s">
        <v>10</v>
      </c>
      <c r="I41" s="232" t="s">
        <v>415</v>
      </c>
      <c r="J41" s="8" t="s">
        <v>413</v>
      </c>
      <c r="K41" s="232" t="s">
        <v>8</v>
      </c>
      <c r="L41" s="513" t="s">
        <v>12</v>
      </c>
    </row>
    <row r="42" spans="2:12" ht="12.75">
      <c r="B42" s="106" t="s">
        <v>83</v>
      </c>
      <c r="C42" s="217"/>
      <c r="D42" s="217"/>
      <c r="E42" s="12">
        <v>38717</v>
      </c>
      <c r="F42" s="11" t="s">
        <v>39</v>
      </c>
      <c r="G42" s="11" t="s">
        <v>73</v>
      </c>
      <c r="H42" s="11" t="s">
        <v>14</v>
      </c>
      <c r="I42" s="217" t="s">
        <v>17</v>
      </c>
      <c r="J42" s="12">
        <v>38717</v>
      </c>
      <c r="K42" s="217"/>
      <c r="L42" s="645" t="s">
        <v>41</v>
      </c>
    </row>
    <row r="43" spans="2:12" ht="13.5" thickBot="1">
      <c r="B43" s="107"/>
      <c r="C43" s="219"/>
      <c r="D43" s="219"/>
      <c r="E43" s="219"/>
      <c r="F43" s="14">
        <v>2005</v>
      </c>
      <c r="G43" s="646">
        <v>38352</v>
      </c>
      <c r="H43" s="646"/>
      <c r="I43" s="219"/>
      <c r="J43" s="219"/>
      <c r="K43" s="219"/>
      <c r="L43" s="515" t="s">
        <v>416</v>
      </c>
    </row>
    <row r="44" spans="2:12" ht="13.5" thickTop="1">
      <c r="B44" s="110" t="s">
        <v>441</v>
      </c>
      <c r="C44" s="647">
        <v>42925</v>
      </c>
      <c r="D44" s="647">
        <v>46031</v>
      </c>
      <c r="E44" s="112">
        <v>46027.2</v>
      </c>
      <c r="F44" s="652">
        <f>E44/D44*100</f>
        <v>99.99174469379331</v>
      </c>
      <c r="G44" s="112">
        <v>49493.6</v>
      </c>
      <c r="H44" s="682">
        <f>E44/G44</f>
        <v>0.9299626618391065</v>
      </c>
      <c r="I44" s="651">
        <v>12604</v>
      </c>
      <c r="J44" s="684">
        <v>12603</v>
      </c>
      <c r="K44" s="682">
        <v>99.99</v>
      </c>
      <c r="L44" s="653">
        <v>-1</v>
      </c>
    </row>
    <row r="45" spans="2:12" ht="12.75">
      <c r="B45" s="103" t="s">
        <v>442</v>
      </c>
      <c r="C45" s="647">
        <v>24553</v>
      </c>
      <c r="D45" s="647">
        <v>24553</v>
      </c>
      <c r="E45" s="112">
        <v>24553</v>
      </c>
      <c r="F45" s="652">
        <f>E45/D45*100</f>
        <v>100</v>
      </c>
      <c r="G45" s="112">
        <v>29686.5</v>
      </c>
      <c r="H45" s="682">
        <f>E45/G45</f>
        <v>0.827076280464184</v>
      </c>
      <c r="I45" s="647">
        <v>3607</v>
      </c>
      <c r="J45" s="683">
        <v>3507</v>
      </c>
      <c r="K45" s="682">
        <v>97.23</v>
      </c>
      <c r="L45" s="653">
        <v>-1</v>
      </c>
    </row>
    <row r="46" spans="2:12" ht="12.75">
      <c r="B46" s="110" t="s">
        <v>443</v>
      </c>
      <c r="C46" s="647">
        <v>18300</v>
      </c>
      <c r="D46" s="112">
        <v>20215.7</v>
      </c>
      <c r="E46" s="112">
        <v>20169.9</v>
      </c>
      <c r="F46" s="652">
        <f>E46/D46*100</f>
        <v>99.77344341279303</v>
      </c>
      <c r="G46" s="112">
        <v>19292</v>
      </c>
      <c r="H46" s="682">
        <f>E46/G46</f>
        <v>1.0455059091851546</v>
      </c>
      <c r="I46" s="651" t="s">
        <v>404</v>
      </c>
      <c r="J46" s="684" t="s">
        <v>404</v>
      </c>
      <c r="K46" s="682">
        <v>0</v>
      </c>
      <c r="L46" s="653" t="s">
        <v>404</v>
      </c>
    </row>
    <row r="47" spans="2:12" ht="13.5" thickBot="1">
      <c r="B47" s="110" t="s">
        <v>444</v>
      </c>
      <c r="C47" s="647">
        <v>194385</v>
      </c>
      <c r="D47" s="647">
        <v>205178</v>
      </c>
      <c r="E47" s="112">
        <v>205178</v>
      </c>
      <c r="F47" s="652">
        <f>E47/D47*100</f>
        <v>100</v>
      </c>
      <c r="G47" s="112">
        <v>197417.1</v>
      </c>
      <c r="H47" s="682">
        <f>E47/G47</f>
        <v>1.0393121973729733</v>
      </c>
      <c r="I47" s="651">
        <v>98112</v>
      </c>
      <c r="J47" s="684">
        <v>98112</v>
      </c>
      <c r="K47" s="682">
        <f>J47/I47*100</f>
        <v>100</v>
      </c>
      <c r="L47" s="653">
        <v>0</v>
      </c>
    </row>
    <row r="48" spans="2:12" ht="13.5" thickBot="1">
      <c r="B48" s="122" t="s">
        <v>31</v>
      </c>
      <c r="C48" s="673">
        <v>789119</v>
      </c>
      <c r="D48" s="669">
        <v>810604.1</v>
      </c>
      <c r="E48" s="669">
        <v>810554.5</v>
      </c>
      <c r="F48" s="704">
        <f>E48/D48*100</f>
        <v>99.99388110669561</v>
      </c>
      <c r="G48" s="668">
        <v>817165.6</v>
      </c>
      <c r="H48" s="671">
        <f>E48/G48</f>
        <v>0.9919097181770745</v>
      </c>
      <c r="I48" s="673">
        <v>358455</v>
      </c>
      <c r="J48" s="673">
        <v>350470</v>
      </c>
      <c r="K48" s="705">
        <f>J48/I48*100</f>
        <v>97.77238426022792</v>
      </c>
      <c r="L48" s="706">
        <v>-47</v>
      </c>
    </row>
    <row r="49" spans="2:12" ht="13.5" thickBot="1">
      <c r="B49" s="122"/>
      <c r="C49" s="679"/>
      <c r="D49" s="130" t="s">
        <v>26</v>
      </c>
      <c r="E49" s="130"/>
      <c r="F49" s="130"/>
      <c r="G49" s="130" t="s">
        <v>445</v>
      </c>
      <c r="H49" s="130"/>
      <c r="I49" s="679"/>
      <c r="J49" s="130"/>
      <c r="K49" s="130"/>
      <c r="L49" s="707"/>
    </row>
    <row r="50" spans="2:12" ht="12.75">
      <c r="B50" s="106"/>
      <c r="C50" s="8" t="s">
        <v>5</v>
      </c>
      <c r="D50" s="8" t="s">
        <v>6</v>
      </c>
      <c r="E50" s="8" t="s">
        <v>413</v>
      </c>
      <c r="F50" s="232" t="s">
        <v>8</v>
      </c>
      <c r="G50" s="8" t="s">
        <v>414</v>
      </c>
      <c r="H50" s="8" t="s">
        <v>10</v>
      </c>
      <c r="I50" s="209"/>
      <c r="J50" s="209"/>
      <c r="K50" s="209"/>
      <c r="L50" s="708"/>
    </row>
    <row r="51" spans="2:12" ht="12.75">
      <c r="B51" s="103" t="s">
        <v>33</v>
      </c>
      <c r="C51" s="217"/>
      <c r="D51" s="217"/>
      <c r="E51" s="12">
        <v>38717</v>
      </c>
      <c r="F51" s="11" t="s">
        <v>39</v>
      </c>
      <c r="G51" s="11" t="s">
        <v>73</v>
      </c>
      <c r="H51" s="11" t="s">
        <v>14</v>
      </c>
      <c r="I51" s="158"/>
      <c r="J51" s="158"/>
      <c r="K51" s="158"/>
      <c r="L51" s="157"/>
    </row>
    <row r="52" spans="2:12" ht="13.5" thickBot="1">
      <c r="B52" s="286" t="s">
        <v>349</v>
      </c>
      <c r="C52" s="219"/>
      <c r="D52" s="219"/>
      <c r="E52" s="219"/>
      <c r="F52" s="14">
        <v>2005</v>
      </c>
      <c r="G52" s="646">
        <v>38352</v>
      </c>
      <c r="H52" s="646"/>
      <c r="I52" s="132"/>
      <c r="J52" s="709"/>
      <c r="K52" s="132"/>
      <c r="L52" s="289"/>
    </row>
    <row r="53" spans="2:12" ht="13.5" thickTop="1">
      <c r="B53" s="136" t="s">
        <v>418</v>
      </c>
      <c r="C53" s="710">
        <v>133000</v>
      </c>
      <c r="D53" s="138">
        <v>97744.2</v>
      </c>
      <c r="E53" s="202">
        <v>97744.2</v>
      </c>
      <c r="F53" s="711">
        <f>E53/D53*100</f>
        <v>100</v>
      </c>
      <c r="G53" s="202">
        <v>116178.8</v>
      </c>
      <c r="H53" s="712">
        <v>1.09</v>
      </c>
      <c r="I53" s="713"/>
      <c r="J53" s="713"/>
      <c r="K53" s="713"/>
      <c r="L53" s="714"/>
    </row>
    <row r="54" spans="2:12" ht="12.75">
      <c r="B54" s="103" t="s">
        <v>446</v>
      </c>
      <c r="C54" s="715">
        <v>25000</v>
      </c>
      <c r="D54" s="119">
        <v>25000</v>
      </c>
      <c r="E54" s="202">
        <v>24990</v>
      </c>
      <c r="F54" s="711">
        <f>E54/D54*100</f>
        <v>99.96000000000001</v>
      </c>
      <c r="G54" s="202">
        <v>25188.7</v>
      </c>
      <c r="H54" s="716">
        <v>0.58</v>
      </c>
      <c r="I54" s="664"/>
      <c r="J54" s="664"/>
      <c r="K54" s="664"/>
      <c r="L54" s="717"/>
    </row>
    <row r="55" spans="2:12" ht="12.75">
      <c r="B55" s="110" t="s">
        <v>417</v>
      </c>
      <c r="C55" s="660">
        <v>60000</v>
      </c>
      <c r="D55" s="647">
        <v>0</v>
      </c>
      <c r="E55" s="661">
        <v>0</v>
      </c>
      <c r="F55" s="711">
        <v>0</v>
      </c>
      <c r="G55" s="202">
        <v>59983.4</v>
      </c>
      <c r="H55" s="716">
        <v>0</v>
      </c>
      <c r="I55" s="664"/>
      <c r="J55" s="664"/>
      <c r="K55" s="664"/>
      <c r="L55" s="717"/>
    </row>
    <row r="56" spans="2:12" ht="12.75">
      <c r="B56" s="110" t="s">
        <v>419</v>
      </c>
      <c r="C56" s="659">
        <v>0</v>
      </c>
      <c r="D56" s="112">
        <v>89905.8</v>
      </c>
      <c r="E56" s="202">
        <v>87008</v>
      </c>
      <c r="F56" s="711">
        <f>E56/D56*100</f>
        <v>96.77684865715004</v>
      </c>
      <c r="G56" s="202">
        <v>0</v>
      </c>
      <c r="H56" s="716">
        <v>0</v>
      </c>
      <c r="I56" s="664"/>
      <c r="J56" s="664"/>
      <c r="K56" s="664"/>
      <c r="L56" s="717"/>
    </row>
    <row r="57" spans="2:12" ht="12.75">
      <c r="B57" s="110" t="s">
        <v>447</v>
      </c>
      <c r="C57" s="659">
        <v>0</v>
      </c>
      <c r="D57" s="112">
        <v>39405.8</v>
      </c>
      <c r="E57" s="202">
        <v>39362</v>
      </c>
      <c r="F57" s="711">
        <f>E57/D57*100</f>
        <v>99.88884884966171</v>
      </c>
      <c r="G57" s="202">
        <v>0</v>
      </c>
      <c r="H57" s="716">
        <v>0</v>
      </c>
      <c r="I57" s="664"/>
      <c r="J57" s="664"/>
      <c r="K57" s="664"/>
      <c r="L57" s="717"/>
    </row>
    <row r="58" spans="2:12" ht="12.75">
      <c r="B58" s="110" t="s">
        <v>448</v>
      </c>
      <c r="C58" s="659">
        <v>0</v>
      </c>
      <c r="D58" s="112">
        <v>50500</v>
      </c>
      <c r="E58" s="202">
        <v>47646</v>
      </c>
      <c r="F58" s="711">
        <f>E58/D58*100</f>
        <v>94.34851485148515</v>
      </c>
      <c r="G58" s="202">
        <v>0</v>
      </c>
      <c r="H58" s="716">
        <v>0</v>
      </c>
      <c r="I58" s="664"/>
      <c r="J58" s="664"/>
      <c r="K58" s="664"/>
      <c r="L58" s="717"/>
    </row>
    <row r="59" spans="2:12" ht="13.5" thickBot="1">
      <c r="B59" s="110" t="s">
        <v>449</v>
      </c>
      <c r="C59" s="647">
        <v>115000</v>
      </c>
      <c r="D59" s="112">
        <v>51213.9</v>
      </c>
      <c r="E59" s="202">
        <v>50039.5</v>
      </c>
      <c r="F59" s="711">
        <f>E59/D59*100</f>
        <v>97.70687254827303</v>
      </c>
      <c r="G59" s="202">
        <v>95885.5</v>
      </c>
      <c r="H59" s="716">
        <v>0.5</v>
      </c>
      <c r="I59" s="664"/>
      <c r="J59" s="664"/>
      <c r="K59" s="664"/>
      <c r="L59" s="717"/>
    </row>
    <row r="60" spans="2:12" ht="13.5" thickBot="1">
      <c r="B60" s="122" t="s">
        <v>58</v>
      </c>
      <c r="C60" s="718">
        <f>SUM(C53:C59)</f>
        <v>333000</v>
      </c>
      <c r="D60" s="719">
        <v>263863.9</v>
      </c>
      <c r="E60" s="124">
        <v>259781.7</v>
      </c>
      <c r="F60" s="720">
        <f>E60/D60*100</f>
        <v>98.45291455178217</v>
      </c>
      <c r="G60" s="124">
        <f>SUM(G53:G59)</f>
        <v>297236.4</v>
      </c>
      <c r="H60" s="720">
        <v>0.92</v>
      </c>
      <c r="I60" s="721"/>
      <c r="J60" s="721"/>
      <c r="K60" s="721"/>
      <c r="L60" s="722"/>
    </row>
    <row r="61" spans="2:12" ht="13.5" thickBot="1">
      <c r="B61" s="723" t="s">
        <v>450</v>
      </c>
      <c r="C61" s="724">
        <v>0</v>
      </c>
      <c r="D61" s="725">
        <v>0</v>
      </c>
      <c r="E61" s="726">
        <v>0</v>
      </c>
      <c r="F61" s="727">
        <v>0</v>
      </c>
      <c r="G61" s="726">
        <v>2739.4</v>
      </c>
      <c r="H61" s="728">
        <v>0</v>
      </c>
      <c r="I61" s="729"/>
      <c r="J61" s="729"/>
      <c r="K61" s="729"/>
      <c r="L61" s="730"/>
    </row>
    <row r="62" spans="2:12" ht="12.75">
      <c r="B62" s="731" t="s">
        <v>35</v>
      </c>
      <c r="C62" s="732"/>
      <c r="D62" s="733"/>
      <c r="E62" s="663"/>
      <c r="F62" s="695"/>
      <c r="G62" s="119"/>
      <c r="H62" s="734"/>
      <c r="I62" s="729"/>
      <c r="J62" s="729"/>
      <c r="K62" s="729"/>
      <c r="L62" s="730"/>
    </row>
    <row r="63" spans="2:12" ht="13.5" thickBot="1">
      <c r="B63" s="735" t="s">
        <v>92</v>
      </c>
      <c r="C63" s="736">
        <v>1279216</v>
      </c>
      <c r="D63" s="149">
        <v>1243469.6</v>
      </c>
      <c r="E63" s="491">
        <v>1202305.3</v>
      </c>
      <c r="F63" s="148">
        <f>E63/D63*100</f>
        <v>96.68956120841233</v>
      </c>
      <c r="G63" s="149">
        <v>1248790.4</v>
      </c>
      <c r="H63" s="737">
        <f>E63/G63</f>
        <v>0.962775898981927</v>
      </c>
      <c r="I63" s="729"/>
      <c r="J63" s="729"/>
      <c r="K63" s="729"/>
      <c r="L63" s="730"/>
    </row>
    <row r="64" spans="2:12" ht="12.75">
      <c r="B64" s="731"/>
      <c r="C64" s="732"/>
      <c r="D64" s="733"/>
      <c r="E64" s="663"/>
      <c r="F64" s="695"/>
      <c r="G64" s="119"/>
      <c r="H64" s="734"/>
      <c r="I64" s="729"/>
      <c r="J64" s="729"/>
      <c r="K64" s="729"/>
      <c r="L64" s="730"/>
    </row>
    <row r="65" spans="2:12" ht="12.75">
      <c r="B65" s="738" t="s">
        <v>34</v>
      </c>
      <c r="C65" s="739">
        <v>274710.1</v>
      </c>
      <c r="D65" s="119">
        <v>316752.9</v>
      </c>
      <c r="E65" s="663">
        <v>288391.9</v>
      </c>
      <c r="F65" s="740">
        <v>91.05</v>
      </c>
      <c r="G65" s="119">
        <v>261848.6</v>
      </c>
      <c r="H65" s="741">
        <v>1.1</v>
      </c>
      <c r="I65" s="729"/>
      <c r="J65" s="729"/>
      <c r="K65" s="729"/>
      <c r="L65" s="730"/>
    </row>
    <row r="66" spans="2:12" ht="12.75">
      <c r="B66" s="742"/>
      <c r="C66" s="743"/>
      <c r="D66" s="744"/>
      <c r="E66" s="745"/>
      <c r="F66" s="746"/>
      <c r="G66" s="744"/>
      <c r="H66" s="747"/>
      <c r="I66" s="748"/>
      <c r="J66" s="748"/>
      <c r="K66" s="748"/>
      <c r="L66" s="749"/>
    </row>
    <row r="67" spans="2:12" ht="13.5" thickBot="1">
      <c r="B67" s="750" t="s">
        <v>35</v>
      </c>
      <c r="C67" s="751">
        <f>SUM(C63:C66)</f>
        <v>1553926.1</v>
      </c>
      <c r="D67" s="174">
        <f>SUM(D63:D66)</f>
        <v>1560222.5</v>
      </c>
      <c r="E67" s="752">
        <f>SUM(E63:E66)</f>
        <v>1490697.2000000002</v>
      </c>
      <c r="F67" s="753">
        <v>95.54</v>
      </c>
      <c r="G67" s="174">
        <f>SUM(G63:G66)</f>
        <v>1510639</v>
      </c>
      <c r="H67" s="754">
        <v>0.98</v>
      </c>
      <c r="I67" s="755"/>
      <c r="J67" s="755"/>
      <c r="K67" s="755"/>
      <c r="L67" s="756"/>
    </row>
    <row r="68" spans="2:12" ht="13.5" thickTop="1">
      <c r="B68" s="95" t="s">
        <v>451</v>
      </c>
      <c r="C68" s="95"/>
      <c r="D68" s="757"/>
      <c r="E68" s="210"/>
      <c r="F68" s="758"/>
      <c r="G68" s="757"/>
      <c r="H68" s="758"/>
      <c r="I68" s="729"/>
      <c r="J68" s="729"/>
      <c r="K68" s="729"/>
      <c r="L68" s="729"/>
    </row>
    <row r="69" spans="2:12" ht="12.75">
      <c r="B69" s="759"/>
      <c r="C69" s="210"/>
      <c r="D69" s="210"/>
      <c r="E69" s="210"/>
      <c r="F69" s="758"/>
      <c r="G69" s="757"/>
      <c r="H69" s="758"/>
      <c r="I69" s="729"/>
      <c r="J69" s="729"/>
      <c r="K69" s="729"/>
      <c r="L69" s="729"/>
    </row>
    <row r="70" spans="2:12" ht="12.75">
      <c r="B70" s="760"/>
      <c r="C70" s="210"/>
      <c r="D70" s="210"/>
      <c r="E70" s="210"/>
      <c r="F70" s="758"/>
      <c r="G70" s="757"/>
      <c r="H70" s="758"/>
      <c r="I70" s="729"/>
      <c r="J70" s="729"/>
      <c r="K70" s="729"/>
      <c r="L70" s="729"/>
    </row>
    <row r="71" spans="2:12" ht="12.75">
      <c r="B71" s="158"/>
      <c r="C71" s="158"/>
      <c r="D71" s="158"/>
      <c r="E71" s="210"/>
      <c r="F71" s="758"/>
      <c r="G71" s="757"/>
      <c r="H71" s="758"/>
      <c r="I71" s="729"/>
      <c r="J71" s="729"/>
      <c r="K71" s="729"/>
      <c r="L71" s="729"/>
    </row>
    <row r="72" spans="2:12" ht="12.75">
      <c r="B72" s="158"/>
      <c r="C72" s="158"/>
      <c r="D72" s="158"/>
      <c r="E72" s="210"/>
      <c r="F72" s="758"/>
      <c r="G72" s="757"/>
      <c r="H72" s="758"/>
      <c r="I72" s="729"/>
      <c r="J72" s="729"/>
      <c r="K72" s="729"/>
      <c r="L72" s="729"/>
    </row>
    <row r="73" spans="2:12" ht="12.75">
      <c r="B73" s="158"/>
      <c r="C73" s="158"/>
      <c r="D73" s="158"/>
      <c r="E73" s="210"/>
      <c r="F73" s="758"/>
      <c r="G73" s="757"/>
      <c r="H73" s="758"/>
      <c r="I73" s="729"/>
      <c r="J73" s="729"/>
      <c r="K73" s="729"/>
      <c r="L73" s="729"/>
    </row>
    <row r="74" spans="2:12" ht="12.75">
      <c r="B74" s="158"/>
      <c r="C74" s="158"/>
      <c r="D74" s="158"/>
      <c r="E74" s="210"/>
      <c r="F74" s="758"/>
      <c r="G74" s="757"/>
      <c r="H74" s="758"/>
      <c r="I74" s="729"/>
      <c r="J74" s="729"/>
      <c r="K74" s="729"/>
      <c r="L74" s="729"/>
    </row>
    <row r="75" spans="2:12" ht="12.75">
      <c r="B75" s="158"/>
      <c r="C75" s="158"/>
      <c r="D75" s="158"/>
      <c r="E75" s="210"/>
      <c r="F75" s="758"/>
      <c r="G75" s="757"/>
      <c r="H75" s="758"/>
      <c r="I75" s="729"/>
      <c r="J75" s="729"/>
      <c r="K75" s="729"/>
      <c r="L75" s="729"/>
    </row>
    <row r="76" spans="2:12" ht="12.75">
      <c r="B76" s="158"/>
      <c r="C76" s="158"/>
      <c r="D76" s="158"/>
      <c r="E76" s="210"/>
      <c r="F76" s="758"/>
      <c r="G76" s="757"/>
      <c r="H76" s="758"/>
      <c r="I76" s="729"/>
      <c r="J76" s="729"/>
      <c r="K76" s="729"/>
      <c r="L76" s="729"/>
    </row>
    <row r="77" spans="2:12" ht="12.75">
      <c r="B77" s="158"/>
      <c r="C77" s="158"/>
      <c r="D77" s="158"/>
      <c r="E77" s="210"/>
      <c r="F77" s="758"/>
      <c r="G77" s="757"/>
      <c r="H77" s="758"/>
      <c r="I77" s="729"/>
      <c r="J77" s="729"/>
      <c r="K77" s="729"/>
      <c r="L77" s="729"/>
    </row>
    <row r="78" spans="2:12" ht="12.75">
      <c r="B78" s="158"/>
      <c r="C78" s="158"/>
      <c r="D78" s="158"/>
      <c r="E78" s="210"/>
      <c r="F78" s="758"/>
      <c r="G78" s="757"/>
      <c r="H78" s="758"/>
      <c r="I78" s="729"/>
      <c r="J78" s="729"/>
      <c r="K78" s="729"/>
      <c r="L78" s="729"/>
    </row>
    <row r="79" spans="2:12" ht="12.75">
      <c r="B79" s="158"/>
      <c r="C79" s="158"/>
      <c r="D79" s="158"/>
      <c r="E79" s="210"/>
      <c r="F79" s="758"/>
      <c r="G79" s="757"/>
      <c r="H79" s="758"/>
      <c r="I79" s="729"/>
      <c r="J79" s="729"/>
      <c r="K79" s="729"/>
      <c r="L79" s="729"/>
    </row>
    <row r="80" spans="2:12" ht="12.75">
      <c r="B80" s="95"/>
      <c r="C80" s="95"/>
      <c r="D80" s="95"/>
      <c r="E80" s="210"/>
      <c r="F80" s="758"/>
      <c r="G80" s="757"/>
      <c r="H80" s="758"/>
      <c r="I80" s="729"/>
      <c r="J80" s="729"/>
      <c r="K80" s="729"/>
      <c r="L80" s="729"/>
    </row>
    <row r="81" spans="2:12" ht="12.75">
      <c r="B81" s="95"/>
      <c r="C81" s="95"/>
      <c r="D81" s="95"/>
      <c r="E81" s="210"/>
      <c r="F81" s="758"/>
      <c r="G81" s="757"/>
      <c r="H81" s="758"/>
      <c r="I81" s="729"/>
      <c r="J81" s="729"/>
      <c r="K81" s="729"/>
      <c r="L81" s="729"/>
    </row>
    <row r="82" spans="2:12" ht="12.75">
      <c r="B82" s="95"/>
      <c r="C82" s="95"/>
      <c r="D82" s="95"/>
      <c r="E82" s="210"/>
      <c r="F82" s="758"/>
      <c r="G82" s="757"/>
      <c r="H82" s="758"/>
      <c r="I82" s="729"/>
      <c r="J82" s="729"/>
      <c r="K82" s="729"/>
      <c r="L82" s="729"/>
    </row>
    <row r="83" spans="2:12" ht="12.75">
      <c r="B83" s="95"/>
      <c r="C83" s="95"/>
      <c r="D83" s="95"/>
      <c r="E83" s="210"/>
      <c r="F83" s="758"/>
      <c r="G83" s="757"/>
      <c r="H83" s="758"/>
      <c r="I83" s="729"/>
      <c r="J83" s="729"/>
      <c r="K83" s="729"/>
      <c r="L83" s="729"/>
    </row>
    <row r="84" spans="2:12" ht="12.75">
      <c r="B84" s="158"/>
      <c r="C84" s="664"/>
      <c r="D84" s="664"/>
      <c r="E84" s="118"/>
      <c r="F84" s="695"/>
      <c r="G84" s="664"/>
      <c r="H84" s="664"/>
      <c r="I84" s="761"/>
      <c r="J84" s="762"/>
      <c r="K84" s="762"/>
      <c r="L84" s="762"/>
    </row>
    <row r="85" spans="2:12" ht="12.75">
      <c r="B85" s="158"/>
      <c r="C85" s="664"/>
      <c r="D85" s="664"/>
      <c r="E85" s="118"/>
      <c r="F85" s="695"/>
      <c r="G85" s="664"/>
      <c r="H85" s="664"/>
      <c r="I85" s="761"/>
      <c r="J85" s="762"/>
      <c r="K85" s="762"/>
      <c r="L85" s="762"/>
    </row>
    <row r="86" spans="2:12" ht="12.75">
      <c r="B86" s="158"/>
      <c r="C86" s="664"/>
      <c r="D86" s="664"/>
      <c r="E86" s="118"/>
      <c r="F86" s="695"/>
      <c r="G86" s="664"/>
      <c r="H86" s="664"/>
      <c r="I86" s="761"/>
      <c r="J86" s="762"/>
      <c r="K86" s="762"/>
      <c r="L86" s="762"/>
    </row>
    <row r="87" spans="2:12" ht="12.75">
      <c r="B87" s="158"/>
      <c r="C87" s="664"/>
      <c r="D87" s="664"/>
      <c r="E87" s="118"/>
      <c r="F87" s="695"/>
      <c r="G87" s="664"/>
      <c r="H87" s="664"/>
      <c r="I87" s="761"/>
      <c r="J87" s="762"/>
      <c r="K87" s="762"/>
      <c r="L87" s="762"/>
    </row>
    <row r="88" spans="2:12" ht="12.75">
      <c r="B88" s="158"/>
      <c r="C88" s="664"/>
      <c r="D88" s="664"/>
      <c r="E88" s="118"/>
      <c r="F88" s="695"/>
      <c r="G88" s="664"/>
      <c r="H88" s="664"/>
      <c r="I88" s="761"/>
      <c r="J88" s="762"/>
      <c r="K88" s="762"/>
      <c r="L88" s="762"/>
    </row>
    <row r="89" spans="2:12" ht="12.75">
      <c r="B89" s="762"/>
      <c r="C89" s="664"/>
      <c r="D89" s="664"/>
      <c r="E89" s="118"/>
      <c r="F89" s="695"/>
      <c r="G89" s="664"/>
      <c r="H89" s="664"/>
      <c r="I89" s="761"/>
      <c r="J89" s="762"/>
      <c r="K89" s="762"/>
      <c r="L89" s="762"/>
    </row>
    <row r="90" spans="2:12" ht="12.75">
      <c r="B90" s="209"/>
      <c r="C90" s="757"/>
      <c r="D90" s="757"/>
      <c r="E90" s="210"/>
      <c r="F90" s="763"/>
      <c r="G90" s="757"/>
      <c r="H90" s="757"/>
      <c r="I90" s="764"/>
      <c r="J90" s="757"/>
      <c r="K90" s="757"/>
      <c r="L90" s="757"/>
    </row>
    <row r="91" spans="2:12" ht="12.75">
      <c r="B91" s="158"/>
      <c r="C91" s="664"/>
      <c r="D91" s="664"/>
      <c r="E91" s="664"/>
      <c r="F91" s="765"/>
      <c r="G91" s="664"/>
      <c r="H91" s="664"/>
      <c r="I91" s="766"/>
      <c r="J91" s="762"/>
      <c r="K91" s="762"/>
      <c r="L91" s="762"/>
    </row>
    <row r="92" spans="2:12" ht="12.75">
      <c r="B92" s="158"/>
      <c r="C92" s="664"/>
      <c r="D92" s="664"/>
      <c r="E92" s="664"/>
      <c r="F92" s="765"/>
      <c r="G92" s="664"/>
      <c r="H92" s="664"/>
      <c r="I92" s="766"/>
      <c r="J92" s="762"/>
      <c r="K92" s="762"/>
      <c r="L92" s="762"/>
    </row>
    <row r="93" spans="2:12" ht="12.75">
      <c r="B93" s="158"/>
      <c r="C93" s="664"/>
      <c r="D93" s="664"/>
      <c r="E93" s="664"/>
      <c r="F93" s="765"/>
      <c r="G93" s="664"/>
      <c r="H93" s="664"/>
      <c r="I93" s="766"/>
      <c r="J93" s="762"/>
      <c r="K93" s="762"/>
      <c r="L93" s="762"/>
    </row>
    <row r="94" spans="2:12" ht="12.75">
      <c r="B94" s="158"/>
      <c r="C94" s="664"/>
      <c r="D94" s="664"/>
      <c r="E94" s="664"/>
      <c r="F94" s="765"/>
      <c r="G94" s="664"/>
      <c r="H94" s="664"/>
      <c r="I94" s="766"/>
      <c r="J94" s="762"/>
      <c r="K94" s="762"/>
      <c r="L94" s="762"/>
    </row>
    <row r="95" spans="2:12" ht="12.75">
      <c r="B95" s="158"/>
      <c r="C95" s="664"/>
      <c r="D95" s="664"/>
      <c r="E95" s="664"/>
      <c r="F95" s="765"/>
      <c r="G95" s="664"/>
      <c r="H95" s="664"/>
      <c r="I95" s="766"/>
      <c r="J95" s="762"/>
      <c r="K95" s="762"/>
      <c r="L95" s="762"/>
    </row>
    <row r="96" spans="2:12" ht="12.75">
      <c r="B96" s="158"/>
      <c r="C96" s="664"/>
      <c r="D96" s="664"/>
      <c r="E96" s="664"/>
      <c r="F96" s="765"/>
      <c r="G96" s="664"/>
      <c r="H96" s="664"/>
      <c r="I96" s="766"/>
      <c r="J96" s="762"/>
      <c r="K96" s="762"/>
      <c r="L96" s="762"/>
    </row>
    <row r="97" spans="2:12" ht="12.75">
      <c r="B97" s="158"/>
      <c r="C97" s="664"/>
      <c r="D97" s="664"/>
      <c r="E97" s="664"/>
      <c r="F97" s="765"/>
      <c r="G97" s="664"/>
      <c r="H97" s="664"/>
      <c r="I97" s="766"/>
      <c r="J97" s="762"/>
      <c r="K97" s="762"/>
      <c r="L97" s="762"/>
    </row>
    <row r="98" spans="2:12" ht="12.75">
      <c r="B98" s="158"/>
      <c r="C98" s="664"/>
      <c r="D98" s="118"/>
      <c r="E98" s="118"/>
      <c r="F98" s="765"/>
      <c r="G98" s="664"/>
      <c r="H98" s="664"/>
      <c r="I98" s="766"/>
      <c r="J98" s="762"/>
      <c r="K98" s="762"/>
      <c r="L98" s="762"/>
    </row>
    <row r="99" spans="2:12" ht="12.75">
      <c r="B99" s="158"/>
      <c r="C99" s="664"/>
      <c r="D99" s="118"/>
      <c r="E99" s="118"/>
      <c r="F99" s="765"/>
      <c r="G99" s="664"/>
      <c r="H99" s="664"/>
      <c r="I99" s="766"/>
      <c r="J99" s="762"/>
      <c r="K99" s="762"/>
      <c r="L99" s="762"/>
    </row>
    <row r="100" spans="2:12" ht="12.75">
      <c r="B100" s="158"/>
      <c r="C100" s="664"/>
      <c r="D100" s="664"/>
      <c r="E100" s="664"/>
      <c r="F100" s="765"/>
      <c r="G100" s="664"/>
      <c r="H100" s="664"/>
      <c r="I100" s="766"/>
      <c r="J100" s="762"/>
      <c r="K100" s="762"/>
      <c r="L100" s="762"/>
    </row>
    <row r="101" spans="2:12" ht="12.75">
      <c r="B101" s="158"/>
      <c r="C101" s="664"/>
      <c r="D101" s="664"/>
      <c r="E101" s="664"/>
      <c r="F101" s="765"/>
      <c r="G101" s="664"/>
      <c r="H101" s="664"/>
      <c r="I101" s="766"/>
      <c r="J101" s="762"/>
      <c r="K101" s="762"/>
      <c r="L101" s="762"/>
    </row>
    <row r="102" spans="2:12" ht="12.75">
      <c r="B102" s="158"/>
      <c r="C102" s="664"/>
      <c r="D102" s="664"/>
      <c r="E102" s="664"/>
      <c r="F102" s="765"/>
      <c r="G102" s="664"/>
      <c r="H102" s="664"/>
      <c r="I102" s="766"/>
      <c r="J102" s="762"/>
      <c r="K102" s="762"/>
      <c r="L102" s="762"/>
    </row>
    <row r="103" spans="2:12" ht="12.75">
      <c r="B103" s="158"/>
      <c r="C103" s="664"/>
      <c r="D103" s="664"/>
      <c r="E103" s="664"/>
      <c r="F103" s="765"/>
      <c r="G103" s="664"/>
      <c r="H103" s="664"/>
      <c r="I103" s="766"/>
      <c r="J103" s="762"/>
      <c r="K103" s="762"/>
      <c r="L103" s="762"/>
    </row>
    <row r="104" spans="2:12" ht="12.75">
      <c r="B104" s="158"/>
      <c r="C104" s="664"/>
      <c r="D104" s="664"/>
      <c r="E104" s="664"/>
      <c r="F104" s="765"/>
      <c r="G104" s="664"/>
      <c r="H104" s="664"/>
      <c r="I104" s="766"/>
      <c r="J104" s="762"/>
      <c r="K104" s="762"/>
      <c r="L104" s="762"/>
    </row>
    <row r="105" spans="2:12" ht="12.75">
      <c r="B105" s="158"/>
      <c r="C105" s="664"/>
      <c r="D105" s="664"/>
      <c r="E105" s="664"/>
      <c r="F105" s="765"/>
      <c r="G105" s="664"/>
      <c r="H105" s="664"/>
      <c r="I105" s="766"/>
      <c r="J105" s="762"/>
      <c r="K105" s="762"/>
      <c r="L105" s="762"/>
    </row>
    <row r="106" spans="2:12" ht="12.75">
      <c r="B106" s="158"/>
      <c r="C106" s="664"/>
      <c r="D106" s="664"/>
      <c r="E106" s="664"/>
      <c r="F106" s="765"/>
      <c r="G106" s="664"/>
      <c r="H106" s="664"/>
      <c r="I106" s="766"/>
      <c r="J106" s="762"/>
      <c r="K106" s="762"/>
      <c r="L106" s="762"/>
    </row>
    <row r="107" spans="2:12" ht="12.75">
      <c r="B107" s="158"/>
      <c r="C107" s="664"/>
      <c r="D107" s="664"/>
      <c r="E107" s="664"/>
      <c r="F107" s="765"/>
      <c r="G107" s="664"/>
      <c r="H107" s="664"/>
      <c r="I107" s="766"/>
      <c r="J107" s="762"/>
      <c r="K107" s="762"/>
      <c r="L107" s="762"/>
    </row>
    <row r="108" spans="2:12" ht="12.75">
      <c r="B108" s="158"/>
      <c r="C108" s="664"/>
      <c r="D108" s="664"/>
      <c r="E108" s="664"/>
      <c r="F108" s="765"/>
      <c r="G108" s="664"/>
      <c r="H108" s="664"/>
      <c r="I108" s="766"/>
      <c r="J108" s="762"/>
      <c r="K108" s="762"/>
      <c r="L108" s="762"/>
    </row>
    <row r="109" spans="2:12" ht="12.75">
      <c r="B109" s="158"/>
      <c r="C109" s="664"/>
      <c r="D109" s="664"/>
      <c r="E109" s="664"/>
      <c r="F109" s="765"/>
      <c r="G109" s="664"/>
      <c r="H109" s="664"/>
      <c r="I109" s="766"/>
      <c r="J109" s="762"/>
      <c r="K109" s="762"/>
      <c r="L109" s="762"/>
    </row>
    <row r="110" spans="2:12" ht="12.75">
      <c r="B110" s="158"/>
      <c r="C110" s="664"/>
      <c r="D110" s="664"/>
      <c r="E110" s="664"/>
      <c r="F110" s="765"/>
      <c r="G110" s="664"/>
      <c r="H110" s="664"/>
      <c r="I110" s="766"/>
      <c r="J110" s="762"/>
      <c r="K110" s="762"/>
      <c r="L110" s="762"/>
    </row>
    <row r="111" spans="2:12" ht="12.75">
      <c r="B111" s="158"/>
      <c r="C111" s="664"/>
      <c r="D111" s="664"/>
      <c r="E111" s="664"/>
      <c r="F111" s="765"/>
      <c r="G111" s="664"/>
      <c r="H111" s="664"/>
      <c r="I111" s="766"/>
      <c r="J111" s="762"/>
      <c r="K111" s="762"/>
      <c r="L111" s="762"/>
    </row>
    <row r="112" spans="2:12" ht="12.75">
      <c r="B112" s="158"/>
      <c r="C112" s="664"/>
      <c r="D112" s="664"/>
      <c r="E112" s="664"/>
      <c r="F112" s="765"/>
      <c r="G112" s="664"/>
      <c r="H112" s="664"/>
      <c r="I112" s="766"/>
      <c r="J112" s="762"/>
      <c r="K112" s="762"/>
      <c r="L112" s="762"/>
    </row>
    <row r="113" spans="2:12" ht="12.75">
      <c r="B113" s="158"/>
      <c r="C113" s="664"/>
      <c r="D113" s="664"/>
      <c r="E113" s="664"/>
      <c r="F113" s="765"/>
      <c r="G113" s="664"/>
      <c r="H113" s="664"/>
      <c r="I113" s="766"/>
      <c r="J113" s="762"/>
      <c r="K113" s="762"/>
      <c r="L113" s="762"/>
    </row>
    <row r="114" spans="2:12" ht="12.75">
      <c r="B114" s="158"/>
      <c r="C114" s="664"/>
      <c r="D114" s="118"/>
      <c r="E114" s="118"/>
      <c r="F114" s="765"/>
      <c r="G114" s="664"/>
      <c r="H114" s="664"/>
      <c r="I114" s="766"/>
      <c r="J114" s="762"/>
      <c r="K114" s="762"/>
      <c r="L114" s="762"/>
    </row>
    <row r="115" spans="2:12" ht="12.75">
      <c r="B115" s="158"/>
      <c r="C115" s="664"/>
      <c r="D115" s="664"/>
      <c r="E115" s="664"/>
      <c r="F115" s="765"/>
      <c r="G115" s="664"/>
      <c r="H115" s="664"/>
      <c r="I115" s="766"/>
      <c r="J115" s="762"/>
      <c r="K115" s="762"/>
      <c r="L115" s="762"/>
    </row>
    <row r="116" spans="2:12" ht="12.75">
      <c r="B116" s="158"/>
      <c r="C116" s="664"/>
      <c r="D116" s="118"/>
      <c r="E116" s="664"/>
      <c r="F116" s="765"/>
      <c r="G116" s="664"/>
      <c r="H116" s="664"/>
      <c r="I116" s="766"/>
      <c r="J116" s="762"/>
      <c r="K116" s="762"/>
      <c r="L116" s="762"/>
    </row>
    <row r="117" spans="2:12" ht="12.75">
      <c r="B117" s="158"/>
      <c r="C117" s="664"/>
      <c r="D117" s="664"/>
      <c r="E117" s="664"/>
      <c r="F117" s="765"/>
      <c r="G117" s="664"/>
      <c r="H117" s="664"/>
      <c r="I117" s="766"/>
      <c r="J117" s="762"/>
      <c r="K117" s="762"/>
      <c r="L117" s="762"/>
    </row>
    <row r="118" spans="2:12" ht="12.75">
      <c r="B118" s="158"/>
      <c r="C118" s="664"/>
      <c r="D118" s="664"/>
      <c r="E118" s="664"/>
      <c r="F118" s="765"/>
      <c r="G118" s="664"/>
      <c r="H118" s="664"/>
      <c r="I118" s="766"/>
      <c r="J118" s="762"/>
      <c r="K118" s="762"/>
      <c r="L118" s="762"/>
    </row>
    <row r="119" spans="2:12" ht="12.75">
      <c r="B119" s="158"/>
      <c r="C119" s="664"/>
      <c r="D119" s="664"/>
      <c r="E119" s="664"/>
      <c r="F119" s="765"/>
      <c r="G119" s="664"/>
      <c r="H119" s="664"/>
      <c r="I119" s="766"/>
      <c r="J119" s="762"/>
      <c r="K119" s="762"/>
      <c r="L119" s="762"/>
    </row>
    <row r="120" spans="2:12" ht="12.75">
      <c r="B120" s="158"/>
      <c r="C120" s="664"/>
      <c r="D120" s="664"/>
      <c r="E120" s="664"/>
      <c r="F120" s="765"/>
      <c r="G120" s="664"/>
      <c r="H120" s="664"/>
      <c r="I120" s="766"/>
      <c r="J120" s="762"/>
      <c r="K120" s="762"/>
      <c r="L120" s="762"/>
    </row>
    <row r="121" spans="2:12" ht="12.75">
      <c r="B121" s="158"/>
      <c r="C121" s="664"/>
      <c r="D121" s="664"/>
      <c r="E121" s="664"/>
      <c r="F121" s="765"/>
      <c r="G121" s="664"/>
      <c r="H121" s="664"/>
      <c r="I121" s="766"/>
      <c r="J121" s="762"/>
      <c r="K121" s="762"/>
      <c r="L121" s="762"/>
    </row>
    <row r="122" spans="2:12" ht="12.75">
      <c r="B122" s="158"/>
      <c r="C122" s="664"/>
      <c r="D122" s="664"/>
      <c r="E122" s="664"/>
      <c r="F122" s="765"/>
      <c r="G122" s="664"/>
      <c r="H122" s="664"/>
      <c r="I122" s="766"/>
      <c r="J122" s="762"/>
      <c r="K122" s="762"/>
      <c r="L122" s="762"/>
    </row>
    <row r="123" spans="2:12" ht="12.75">
      <c r="B123" s="209"/>
      <c r="C123" s="767"/>
      <c r="D123" s="767"/>
      <c r="E123" s="767"/>
      <c r="F123" s="768"/>
      <c r="G123" s="769"/>
      <c r="H123" s="769"/>
      <c r="I123" s="209"/>
      <c r="J123" s="209"/>
      <c r="K123" s="209"/>
      <c r="L123" s="209"/>
    </row>
    <row r="124" spans="2:12" ht="12.75">
      <c r="B124" s="158"/>
      <c r="C124" s="233"/>
      <c r="D124" s="233"/>
      <c r="E124" s="233"/>
      <c r="F124" s="158"/>
      <c r="G124" s="233"/>
      <c r="H124" s="158"/>
      <c r="I124" s="209"/>
      <c r="J124" s="158"/>
      <c r="K124" s="158"/>
      <c r="L124" s="158"/>
    </row>
    <row r="125" spans="2:12" ht="12.75">
      <c r="B125" s="209"/>
      <c r="C125" s="158"/>
      <c r="D125" s="158"/>
      <c r="E125" s="770"/>
      <c r="F125" s="233"/>
      <c r="G125" s="233"/>
      <c r="H125" s="233"/>
      <c r="I125" s="158"/>
      <c r="J125" s="771"/>
      <c r="K125" s="158"/>
      <c r="L125" s="158"/>
    </row>
    <row r="126" spans="2:12" ht="12.75">
      <c r="B126" s="158"/>
      <c r="C126" s="158"/>
      <c r="D126" s="158"/>
      <c r="E126" s="158"/>
      <c r="F126" s="233"/>
      <c r="G126" s="772"/>
      <c r="H126" s="770"/>
      <c r="I126" s="158"/>
      <c r="J126" s="158"/>
      <c r="K126" s="158"/>
      <c r="L126" s="158"/>
    </row>
    <row r="127" spans="2:12" ht="12.75">
      <c r="B127" s="158"/>
      <c r="C127" s="664"/>
      <c r="D127" s="118"/>
      <c r="E127" s="664"/>
      <c r="F127" s="765"/>
      <c r="G127" s="664"/>
      <c r="H127" s="664"/>
      <c r="I127" s="766"/>
      <c r="J127" s="762"/>
      <c r="K127" s="762"/>
      <c r="L127" s="762"/>
    </row>
    <row r="128" spans="2:12" ht="12.75">
      <c r="B128" s="158"/>
      <c r="C128" s="664"/>
      <c r="D128" s="118"/>
      <c r="E128" s="664"/>
      <c r="F128" s="765"/>
      <c r="G128" s="664"/>
      <c r="H128" s="664"/>
      <c r="I128" s="766"/>
      <c r="J128" s="762"/>
      <c r="K128" s="762"/>
      <c r="L128" s="762"/>
    </row>
    <row r="129" spans="2:12" ht="12.75">
      <c r="B129" s="158"/>
      <c r="C129" s="664"/>
      <c r="D129" s="118"/>
      <c r="E129" s="664"/>
      <c r="F129" s="765"/>
      <c r="G129" s="664"/>
      <c r="H129" s="664"/>
      <c r="I129" s="766"/>
      <c r="J129" s="762"/>
      <c r="K129" s="762"/>
      <c r="L129" s="762"/>
    </row>
    <row r="130" spans="2:12" ht="12.75">
      <c r="B130" s="158"/>
      <c r="C130" s="664"/>
      <c r="D130" s="118"/>
      <c r="E130" s="664"/>
      <c r="F130" s="765"/>
      <c r="G130" s="664"/>
      <c r="H130" s="664"/>
      <c r="I130" s="766"/>
      <c r="J130" s="762"/>
      <c r="K130" s="762"/>
      <c r="L130" s="762"/>
    </row>
    <row r="131" spans="2:12" ht="12.75">
      <c r="B131" s="158"/>
      <c r="C131" s="664"/>
      <c r="D131" s="118"/>
      <c r="E131" s="664"/>
      <c r="F131" s="765"/>
      <c r="G131" s="664"/>
      <c r="H131" s="664"/>
      <c r="I131" s="766"/>
      <c r="J131" s="762"/>
      <c r="K131" s="762"/>
      <c r="L131" s="762"/>
    </row>
    <row r="132" spans="2:12" ht="12.75">
      <c r="B132" s="158"/>
      <c r="C132" s="664"/>
      <c r="D132" s="118"/>
      <c r="E132" s="664"/>
      <c r="F132" s="765"/>
      <c r="G132" s="664"/>
      <c r="H132" s="664"/>
      <c r="I132" s="766"/>
      <c r="J132" s="762"/>
      <c r="K132" s="762"/>
      <c r="L132" s="762"/>
    </row>
    <row r="133" spans="2:12" ht="12.75">
      <c r="B133" s="158"/>
      <c r="C133" s="664"/>
      <c r="D133" s="118"/>
      <c r="E133" s="118"/>
      <c r="F133" s="765"/>
      <c r="G133" s="664"/>
      <c r="H133" s="664"/>
      <c r="I133" s="766"/>
      <c r="J133" s="762"/>
      <c r="K133" s="762"/>
      <c r="L133" s="762"/>
    </row>
    <row r="134" spans="2:12" ht="12.75">
      <c r="B134" s="158"/>
      <c r="C134" s="664"/>
      <c r="D134" s="118"/>
      <c r="E134" s="118"/>
      <c r="F134" s="765"/>
      <c r="G134" s="664"/>
      <c r="H134" s="664"/>
      <c r="I134" s="766"/>
      <c r="J134" s="762"/>
      <c r="K134" s="762"/>
      <c r="L134" s="762"/>
    </row>
    <row r="135" spans="2:12" ht="12.75">
      <c r="B135" s="158"/>
      <c r="C135" s="664"/>
      <c r="D135" s="118"/>
      <c r="E135" s="664"/>
      <c r="F135" s="765"/>
      <c r="G135" s="664"/>
      <c r="H135" s="664"/>
      <c r="I135" s="766"/>
      <c r="J135" s="762"/>
      <c r="K135" s="762"/>
      <c r="L135" s="762"/>
    </row>
    <row r="136" spans="2:12" ht="12.75">
      <c r="B136" s="158"/>
      <c r="C136" s="664"/>
      <c r="D136" s="118"/>
      <c r="E136" s="664"/>
      <c r="F136" s="765"/>
      <c r="G136" s="664"/>
      <c r="H136" s="664"/>
      <c r="I136" s="766"/>
      <c r="J136" s="762"/>
      <c r="K136" s="762"/>
      <c r="L136" s="762"/>
    </row>
    <row r="137" spans="2:12" ht="12.75">
      <c r="B137" s="158"/>
      <c r="C137" s="664"/>
      <c r="D137" s="118"/>
      <c r="E137" s="664"/>
      <c r="F137" s="765"/>
      <c r="G137" s="664"/>
      <c r="H137" s="664"/>
      <c r="I137" s="766"/>
      <c r="J137" s="762"/>
      <c r="K137" s="762"/>
      <c r="L137" s="762"/>
    </row>
    <row r="138" spans="2:12" ht="12.75">
      <c r="B138" s="158"/>
      <c r="C138" s="664"/>
      <c r="D138" s="118"/>
      <c r="E138" s="664"/>
      <c r="F138" s="765"/>
      <c r="G138" s="664"/>
      <c r="H138" s="664"/>
      <c r="I138" s="766"/>
      <c r="J138" s="762"/>
      <c r="K138" s="762"/>
      <c r="L138" s="762"/>
    </row>
    <row r="139" spans="2:12" ht="12.75">
      <c r="B139" s="209"/>
      <c r="C139" s="757"/>
      <c r="D139" s="210"/>
      <c r="E139" s="757"/>
      <c r="F139" s="773"/>
      <c r="G139" s="757"/>
      <c r="H139" s="757"/>
      <c r="I139" s="757"/>
      <c r="J139" s="757"/>
      <c r="K139" s="757"/>
      <c r="L139" s="757"/>
    </row>
    <row r="140" spans="2:12" ht="12.75">
      <c r="B140" s="158"/>
      <c r="C140" s="423"/>
      <c r="D140" s="158"/>
      <c r="E140" s="367"/>
      <c r="F140" s="773"/>
      <c r="G140" s="158"/>
      <c r="H140" s="158"/>
      <c r="I140" s="158"/>
      <c r="J140" s="158"/>
      <c r="K140" s="158"/>
      <c r="L140" s="158"/>
    </row>
    <row r="141" spans="2:12" ht="12.75">
      <c r="B141" s="209"/>
      <c r="C141" s="757"/>
      <c r="D141" s="210"/>
      <c r="E141" s="210"/>
      <c r="F141" s="773"/>
      <c r="G141" s="158"/>
      <c r="H141" s="158"/>
      <c r="I141" s="158"/>
      <c r="J141" s="158"/>
      <c r="K141" s="158"/>
      <c r="L141" s="158"/>
    </row>
    <row r="142" spans="2:12" ht="12.75">
      <c r="B142" s="209"/>
      <c r="C142" s="423"/>
      <c r="D142" s="423"/>
      <c r="E142" s="423"/>
      <c r="F142" s="773"/>
      <c r="G142" s="158"/>
      <c r="H142" s="158"/>
      <c r="I142" s="158"/>
      <c r="J142" s="158"/>
      <c r="K142" s="158"/>
      <c r="L142" s="158"/>
    </row>
    <row r="143" spans="2:12" ht="12.75">
      <c r="B143" s="209"/>
      <c r="C143" s="757"/>
      <c r="D143" s="210"/>
      <c r="E143" s="210"/>
      <c r="F143" s="773"/>
      <c r="G143" s="158"/>
      <c r="H143" s="158"/>
      <c r="I143" s="158"/>
      <c r="J143" s="158"/>
      <c r="K143" s="158"/>
      <c r="L143" s="158"/>
    </row>
    <row r="144" spans="2:12" ht="12.75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</row>
    <row r="145" spans="2:12" ht="12.75">
      <c r="B145" s="209"/>
      <c r="C145" s="210"/>
      <c r="D145" s="210"/>
      <c r="E145" s="210"/>
      <c r="F145" s="773"/>
      <c r="G145" s="158"/>
      <c r="H145" s="158"/>
      <c r="I145" s="158"/>
      <c r="J145" s="158"/>
      <c r="K145" s="158"/>
      <c r="L145" s="158"/>
    </row>
    <row r="146" spans="2:12" ht="12.75">
      <c r="B146" s="405"/>
      <c r="C146" s="757"/>
      <c r="D146" s="757"/>
      <c r="E146" s="758"/>
      <c r="F146" s="773"/>
      <c r="G146" s="158"/>
      <c r="H146" s="158"/>
      <c r="I146" s="158"/>
      <c r="J146" s="158"/>
      <c r="K146" s="158"/>
      <c r="L146" s="158"/>
    </row>
    <row r="147" spans="2:12" ht="12.75">
      <c r="B147" s="405"/>
      <c r="C147" s="210"/>
      <c r="D147" s="210"/>
      <c r="E147" s="210"/>
      <c r="F147" s="773"/>
      <c r="G147" s="158"/>
      <c r="H147" s="158"/>
      <c r="I147" s="158"/>
      <c r="J147" s="158"/>
      <c r="K147" s="158"/>
      <c r="L147" s="158"/>
    </row>
    <row r="148" spans="2:12" ht="12.75">
      <c r="B148" s="158"/>
      <c r="C148" s="664"/>
      <c r="D148" s="664"/>
      <c r="E148" s="664"/>
      <c r="F148" s="765"/>
      <c r="G148" s="664"/>
      <c r="H148" s="664"/>
      <c r="I148" s="766"/>
      <c r="J148" s="762"/>
      <c r="K148" s="762"/>
      <c r="L148" s="762"/>
    </row>
    <row r="149" spans="2:12" ht="12.75">
      <c r="B149" s="158"/>
      <c r="C149" s="664"/>
      <c r="D149" s="664"/>
      <c r="E149" s="664"/>
      <c r="F149" s="765"/>
      <c r="G149" s="664"/>
      <c r="H149" s="664"/>
      <c r="I149" s="766"/>
      <c r="J149" s="762"/>
      <c r="K149" s="762"/>
      <c r="L149" s="762"/>
    </row>
    <row r="150" spans="2:12" ht="12.75">
      <c r="B150" s="158"/>
      <c r="C150" s="664"/>
      <c r="D150" s="664"/>
      <c r="E150" s="664"/>
      <c r="F150" s="765"/>
      <c r="G150" s="664"/>
      <c r="H150" s="664"/>
      <c r="I150" s="766"/>
      <c r="J150" s="762"/>
      <c r="K150" s="762"/>
      <c r="L150" s="762"/>
    </row>
    <row r="151" spans="2:12" ht="12.75">
      <c r="B151" s="158"/>
      <c r="C151" s="664"/>
      <c r="D151" s="118"/>
      <c r="E151" s="118"/>
      <c r="F151" s="765"/>
      <c r="G151" s="118"/>
      <c r="H151" s="118"/>
      <c r="I151" s="766"/>
      <c r="J151" s="762"/>
      <c r="K151" s="762"/>
      <c r="L151" s="762"/>
    </row>
    <row r="152" spans="2:12" ht="12.75">
      <c r="B152" s="209"/>
      <c r="C152" s="210"/>
      <c r="D152" s="210"/>
      <c r="E152" s="210"/>
      <c r="F152" s="773"/>
      <c r="G152" s="210"/>
      <c r="H152" s="210"/>
      <c r="I152" s="757"/>
      <c r="J152" s="757"/>
      <c r="K152" s="757"/>
      <c r="L152" s="757"/>
    </row>
    <row r="153" spans="2:12" ht="12.75">
      <c r="B153" s="158"/>
      <c r="C153" s="423"/>
      <c r="D153" s="158"/>
      <c r="E153" s="367"/>
      <c r="F153" s="773"/>
      <c r="G153" s="158"/>
      <c r="H153" s="158"/>
      <c r="I153" s="158"/>
      <c r="J153" s="158"/>
      <c r="K153" s="158"/>
      <c r="L153" s="158"/>
    </row>
    <row r="154" spans="2:12" ht="12.75">
      <c r="B154" s="759"/>
      <c r="C154" s="210"/>
      <c r="D154" s="210"/>
      <c r="E154" s="210"/>
      <c r="F154" s="773"/>
      <c r="G154" s="158"/>
      <c r="H154" s="158"/>
      <c r="I154" s="158"/>
      <c r="J154" s="158"/>
      <c r="K154" s="158"/>
      <c r="L154" s="158"/>
    </row>
    <row r="155" spans="2:12" ht="12.75">
      <c r="B155" s="209"/>
      <c r="C155" s="757"/>
      <c r="D155" s="757"/>
      <c r="E155" s="757"/>
      <c r="F155" s="773"/>
      <c r="G155" s="158"/>
      <c r="H155" s="158"/>
      <c r="I155" s="158"/>
      <c r="J155" s="158"/>
      <c r="K155" s="158"/>
      <c r="L155" s="158"/>
    </row>
    <row r="156" spans="2:12" ht="12.75">
      <c r="B156" s="759"/>
      <c r="C156" s="210"/>
      <c r="D156" s="210"/>
      <c r="E156" s="210"/>
      <c r="F156" s="773"/>
      <c r="G156" s="158"/>
      <c r="H156" s="158"/>
      <c r="I156" s="158"/>
      <c r="J156" s="158"/>
      <c r="K156" s="158"/>
      <c r="L156" s="158"/>
    </row>
    <row r="157" spans="2:12" ht="12.75">
      <c r="B157" s="209"/>
      <c r="C157" s="423"/>
      <c r="D157" s="423"/>
      <c r="E157" s="423"/>
      <c r="F157" s="773"/>
      <c r="G157" s="158"/>
      <c r="H157" s="158"/>
      <c r="I157" s="158"/>
      <c r="J157" s="158"/>
      <c r="K157" s="158"/>
      <c r="L157" s="158"/>
    </row>
    <row r="158" spans="2:13" ht="12.75">
      <c r="B158" s="158"/>
      <c r="C158" s="664"/>
      <c r="D158" s="664"/>
      <c r="E158" s="664"/>
      <c r="F158" s="765"/>
      <c r="G158" s="664"/>
      <c r="H158" s="664"/>
      <c r="I158" s="766"/>
      <c r="J158" s="762"/>
      <c r="K158" s="762"/>
      <c r="L158" s="762"/>
      <c r="M158" s="405"/>
    </row>
    <row r="159" spans="2:13" ht="12.75">
      <c r="B159" s="158"/>
      <c r="C159" s="664"/>
      <c r="D159" s="664"/>
      <c r="E159" s="664"/>
      <c r="F159" s="765"/>
      <c r="G159" s="664"/>
      <c r="H159" s="664"/>
      <c r="I159" s="766"/>
      <c r="J159" s="762"/>
      <c r="K159" s="762"/>
      <c r="L159" s="762"/>
      <c r="M159" s="405"/>
    </row>
    <row r="160" spans="2:13" ht="12.75">
      <c r="B160" s="158"/>
      <c r="C160" s="664"/>
      <c r="D160" s="664"/>
      <c r="E160" s="664"/>
      <c r="F160" s="765"/>
      <c r="G160" s="664"/>
      <c r="H160" s="664"/>
      <c r="I160" s="766"/>
      <c r="J160" s="762"/>
      <c r="K160" s="762"/>
      <c r="L160" s="762"/>
      <c r="M160" s="405"/>
    </row>
    <row r="161" spans="2:13" ht="12.75">
      <c r="B161" s="158"/>
      <c r="C161" s="664"/>
      <c r="D161" s="664"/>
      <c r="E161" s="664"/>
      <c r="F161" s="765"/>
      <c r="G161" s="664"/>
      <c r="H161" s="664"/>
      <c r="I161" s="766"/>
      <c r="J161" s="762"/>
      <c r="K161" s="762"/>
      <c r="L161" s="762"/>
      <c r="M161" s="405"/>
    </row>
    <row r="162" spans="2:13" ht="12.75">
      <c r="B162" s="158"/>
      <c r="C162" s="664"/>
      <c r="D162" s="664"/>
      <c r="E162" s="664"/>
      <c r="F162" s="765"/>
      <c r="G162" s="664"/>
      <c r="H162" s="664"/>
      <c r="I162" s="766"/>
      <c r="J162" s="762"/>
      <c r="K162" s="762"/>
      <c r="L162" s="762"/>
      <c r="M162" s="405"/>
    </row>
    <row r="163" spans="2:13" ht="12.75">
      <c r="B163" s="158"/>
      <c r="C163" s="664"/>
      <c r="D163" s="664"/>
      <c r="E163" s="664"/>
      <c r="F163" s="765"/>
      <c r="G163" s="664"/>
      <c r="H163" s="664"/>
      <c r="I163" s="766"/>
      <c r="J163" s="762"/>
      <c r="K163" s="762"/>
      <c r="L163" s="762"/>
      <c r="M163" s="405"/>
    </row>
    <row r="164" spans="2:13" ht="12.75">
      <c r="B164" s="158"/>
      <c r="C164" s="664"/>
      <c r="D164" s="664"/>
      <c r="E164" s="664"/>
      <c r="F164" s="765"/>
      <c r="G164" s="664"/>
      <c r="H164" s="664"/>
      <c r="I164" s="766"/>
      <c r="J164" s="762"/>
      <c r="K164" s="762"/>
      <c r="L164" s="762"/>
      <c r="M164" s="405"/>
    </row>
    <row r="165" spans="2:13" ht="12.75">
      <c r="B165" s="158"/>
      <c r="C165" s="664"/>
      <c r="D165" s="664"/>
      <c r="E165" s="664"/>
      <c r="F165" s="765"/>
      <c r="G165" s="664"/>
      <c r="H165" s="664"/>
      <c r="I165" s="766"/>
      <c r="J165" s="762"/>
      <c r="K165" s="762"/>
      <c r="L165" s="762"/>
      <c r="M165" s="405"/>
    </row>
    <row r="166" spans="2:13" ht="12.75">
      <c r="B166" s="158"/>
      <c r="C166" s="664"/>
      <c r="D166" s="664"/>
      <c r="E166" s="664"/>
      <c r="F166" s="765"/>
      <c r="G166" s="664"/>
      <c r="H166" s="664"/>
      <c r="I166" s="766"/>
      <c r="J166" s="762"/>
      <c r="K166" s="762"/>
      <c r="L166" s="762"/>
      <c r="M166" s="405"/>
    </row>
    <row r="167" spans="2:13" ht="12.75">
      <c r="B167" s="158"/>
      <c r="C167" s="664"/>
      <c r="D167" s="664"/>
      <c r="E167" s="664"/>
      <c r="F167" s="765"/>
      <c r="G167" s="664"/>
      <c r="H167" s="664"/>
      <c r="I167" s="766"/>
      <c r="J167" s="762"/>
      <c r="K167" s="762"/>
      <c r="L167" s="762"/>
      <c r="M167" s="405"/>
    </row>
    <row r="168" spans="2:13" ht="12.75">
      <c r="B168" s="158"/>
      <c r="C168" s="664"/>
      <c r="D168" s="118"/>
      <c r="E168" s="118"/>
      <c r="F168" s="765"/>
      <c r="G168" s="664"/>
      <c r="H168" s="664"/>
      <c r="I168" s="766"/>
      <c r="J168" s="762"/>
      <c r="K168" s="762"/>
      <c r="L168" s="762"/>
      <c r="M168" s="405"/>
    </row>
    <row r="169" spans="2:13" ht="12.75">
      <c r="B169" s="158"/>
      <c r="C169" s="664"/>
      <c r="D169" s="118"/>
      <c r="E169" s="118"/>
      <c r="F169" s="765"/>
      <c r="G169" s="118"/>
      <c r="H169" s="664"/>
      <c r="I169" s="766"/>
      <c r="J169" s="762"/>
      <c r="K169" s="762"/>
      <c r="L169" s="762"/>
      <c r="M169" s="405"/>
    </row>
    <row r="170" spans="2:13" ht="12.75">
      <c r="B170" s="209"/>
      <c r="C170" s="210"/>
      <c r="D170" s="210"/>
      <c r="E170" s="210"/>
      <c r="F170" s="773"/>
      <c r="G170" s="210"/>
      <c r="H170" s="210"/>
      <c r="I170" s="757"/>
      <c r="J170" s="757"/>
      <c r="K170" s="757"/>
      <c r="L170" s="757"/>
      <c r="M170" s="405"/>
    </row>
    <row r="171" spans="2:13" ht="12.75">
      <c r="B171" s="158"/>
      <c r="C171" s="423"/>
      <c r="D171" s="158"/>
      <c r="E171" s="367"/>
      <c r="F171" s="773"/>
      <c r="G171" s="158"/>
      <c r="H171" s="158"/>
      <c r="I171" s="158"/>
      <c r="J171" s="158"/>
      <c r="K171" s="158"/>
      <c r="L171" s="158"/>
      <c r="M171" s="405"/>
    </row>
    <row r="172" spans="2:13" ht="12.75">
      <c r="B172" s="759"/>
      <c r="C172" s="210"/>
      <c r="D172" s="210"/>
      <c r="E172" s="210"/>
      <c r="F172" s="773"/>
      <c r="G172" s="158"/>
      <c r="H172" s="158"/>
      <c r="I172" s="158"/>
      <c r="J172" s="158"/>
      <c r="K172" s="158"/>
      <c r="L172" s="158"/>
      <c r="M172" s="405"/>
    </row>
    <row r="173" spans="2:13" ht="12.75">
      <c r="B173" s="209"/>
      <c r="C173" s="757"/>
      <c r="D173" s="757"/>
      <c r="E173" s="757"/>
      <c r="F173" s="773"/>
      <c r="G173" s="158"/>
      <c r="H173" s="158"/>
      <c r="I173" s="158"/>
      <c r="J173" s="158"/>
      <c r="K173" s="158"/>
      <c r="L173" s="158"/>
      <c r="M173" s="405"/>
    </row>
    <row r="174" spans="2:13" ht="12.75">
      <c r="B174" s="759"/>
      <c r="C174" s="210"/>
      <c r="D174" s="210"/>
      <c r="E174" s="210"/>
      <c r="F174" s="773"/>
      <c r="G174" s="158"/>
      <c r="H174" s="158"/>
      <c r="I174" s="158"/>
      <c r="J174" s="158"/>
      <c r="K174" s="158"/>
      <c r="L174" s="158"/>
      <c r="M174" s="405"/>
    </row>
    <row r="175" spans="2:13" ht="12.75">
      <c r="B175" s="209"/>
      <c r="C175" s="423"/>
      <c r="D175" s="423"/>
      <c r="E175" s="423"/>
      <c r="F175" s="773"/>
      <c r="G175" s="158"/>
      <c r="H175" s="158"/>
      <c r="I175" s="158"/>
      <c r="J175" s="158"/>
      <c r="K175" s="158"/>
      <c r="L175" s="158"/>
      <c r="M175" s="405"/>
    </row>
    <row r="176" spans="2:13" ht="12.75">
      <c r="B176" s="209"/>
      <c r="C176" s="210"/>
      <c r="D176" s="210"/>
      <c r="E176" s="210"/>
      <c r="F176" s="773"/>
      <c r="G176" s="158"/>
      <c r="H176" s="158"/>
      <c r="I176" s="158"/>
      <c r="J176" s="158"/>
      <c r="K176" s="158"/>
      <c r="L176" s="158"/>
      <c r="M176" s="405"/>
    </row>
    <row r="177" spans="2:13" ht="12.75">
      <c r="B177" s="405"/>
      <c r="C177" s="757"/>
      <c r="D177" s="757"/>
      <c r="E177" s="758"/>
      <c r="F177" s="773"/>
      <c r="G177" s="158"/>
      <c r="H177" s="158"/>
      <c r="I177" s="158"/>
      <c r="J177" s="158"/>
      <c r="K177" s="158"/>
      <c r="L177" s="158"/>
      <c r="M177" s="405"/>
    </row>
    <row r="178" spans="2:13" ht="12.75">
      <c r="B178" s="405"/>
      <c r="C178" s="210"/>
      <c r="D178" s="210"/>
      <c r="E178" s="210"/>
      <c r="F178" s="773"/>
      <c r="G178" s="158"/>
      <c r="H178" s="158"/>
      <c r="I178" s="158"/>
      <c r="J178" s="158"/>
      <c r="K178" s="158"/>
      <c r="L178" s="158"/>
      <c r="M178" s="405"/>
    </row>
    <row r="179" spans="2:13" ht="12.75">
      <c r="B179" s="405"/>
      <c r="C179" s="757"/>
      <c r="D179" s="757"/>
      <c r="E179" s="758"/>
      <c r="F179" s="773"/>
      <c r="G179" s="158"/>
      <c r="H179" s="158"/>
      <c r="I179" s="158"/>
      <c r="J179" s="158"/>
      <c r="K179" s="158"/>
      <c r="L179" s="158"/>
      <c r="M179" s="405"/>
    </row>
    <row r="180" spans="2:13" ht="12.75">
      <c r="B180" s="405"/>
      <c r="C180" s="210"/>
      <c r="D180" s="210"/>
      <c r="E180" s="210"/>
      <c r="F180" s="773"/>
      <c r="G180" s="158"/>
      <c r="H180" s="158"/>
      <c r="I180" s="158"/>
      <c r="J180" s="158"/>
      <c r="K180" s="158"/>
      <c r="L180" s="158"/>
      <c r="M180" s="405"/>
    </row>
    <row r="181" spans="2:13" ht="12.75">
      <c r="B181" s="209"/>
      <c r="C181" s="423"/>
      <c r="D181" s="423"/>
      <c r="E181" s="423"/>
      <c r="F181" s="773"/>
      <c r="G181" s="158"/>
      <c r="H181" s="158"/>
      <c r="I181" s="158"/>
      <c r="J181" s="158"/>
      <c r="K181" s="158"/>
      <c r="L181" s="158"/>
      <c r="M181" s="405"/>
    </row>
    <row r="182" spans="2:13" ht="12.75">
      <c r="B182" s="209"/>
      <c r="C182" s="210"/>
      <c r="D182" s="210"/>
      <c r="E182" s="210"/>
      <c r="F182" s="773"/>
      <c r="G182" s="158"/>
      <c r="H182" s="158"/>
      <c r="I182" s="158"/>
      <c r="J182" s="158"/>
      <c r="K182" s="158"/>
      <c r="L182" s="158"/>
      <c r="M182" s="405"/>
    </row>
    <row r="183" spans="2:13" ht="12.75"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405"/>
    </row>
    <row r="184" spans="2:13" ht="12.75">
      <c r="B184" s="209"/>
      <c r="C184" s="423"/>
      <c r="D184" s="423"/>
      <c r="E184" s="423"/>
      <c r="F184" s="773"/>
      <c r="G184" s="158"/>
      <c r="H184" s="158"/>
      <c r="I184" s="158"/>
      <c r="J184" s="158"/>
      <c r="K184" s="158"/>
      <c r="L184" s="158"/>
      <c r="M184" s="405"/>
    </row>
    <row r="185" spans="2:13" ht="12.75">
      <c r="B185" s="759"/>
      <c r="C185" s="210"/>
      <c r="D185" s="210"/>
      <c r="E185" s="210"/>
      <c r="F185" s="773"/>
      <c r="G185" s="158"/>
      <c r="H185" s="158"/>
      <c r="I185" s="158"/>
      <c r="J185" s="158"/>
      <c r="K185" s="158"/>
      <c r="L185" s="158"/>
      <c r="M185" s="405"/>
    </row>
    <row r="186" spans="2:13" ht="12.75">
      <c r="B186" s="209"/>
      <c r="C186" s="423"/>
      <c r="D186" s="423"/>
      <c r="E186" s="423"/>
      <c r="F186" s="773"/>
      <c r="G186" s="158"/>
      <c r="H186" s="158"/>
      <c r="I186" s="158"/>
      <c r="J186" s="158"/>
      <c r="K186" s="158"/>
      <c r="L186" s="158"/>
      <c r="M186" s="405"/>
    </row>
    <row r="187" spans="2:13" ht="12.75">
      <c r="B187" s="405"/>
      <c r="C187" s="757"/>
      <c r="D187" s="210"/>
      <c r="E187" s="757"/>
      <c r="F187" s="774"/>
      <c r="G187" s="158"/>
      <c r="H187" s="158"/>
      <c r="I187" s="158"/>
      <c r="J187" s="158"/>
      <c r="K187" s="158"/>
      <c r="L187" s="158"/>
      <c r="M187" s="405"/>
    </row>
    <row r="188" spans="2:13" ht="12.75">
      <c r="B188" s="209"/>
      <c r="C188" s="423"/>
      <c r="D188" s="423"/>
      <c r="E188" s="423"/>
      <c r="F188" s="774"/>
      <c r="G188" s="158"/>
      <c r="H188" s="158"/>
      <c r="I188" s="158"/>
      <c r="J188" s="158"/>
      <c r="K188" s="158"/>
      <c r="L188" s="158"/>
      <c r="M188" s="405"/>
    </row>
    <row r="189" spans="2:13" ht="12.75">
      <c r="B189" s="209"/>
      <c r="C189" s="757"/>
      <c r="D189" s="210"/>
      <c r="E189" s="757"/>
      <c r="F189" s="774"/>
      <c r="G189" s="158"/>
      <c r="H189" s="158"/>
      <c r="I189" s="158"/>
      <c r="J189" s="158"/>
      <c r="K189" s="158"/>
      <c r="L189" s="158"/>
      <c r="M189" s="405"/>
    </row>
    <row r="190" spans="2:13" ht="12.75"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405"/>
    </row>
    <row r="191" spans="2:13" ht="12.75">
      <c r="B191" s="209"/>
      <c r="C191" s="757"/>
      <c r="D191" s="757"/>
      <c r="E191" s="757"/>
      <c r="F191" s="758"/>
      <c r="G191" s="158"/>
      <c r="H191" s="158"/>
      <c r="I191" s="158"/>
      <c r="J191" s="158"/>
      <c r="K191" s="158"/>
      <c r="L191" s="158"/>
      <c r="M191" s="405"/>
    </row>
    <row r="192" spans="2:13" ht="12.75">
      <c r="B192" s="209"/>
      <c r="C192" s="757"/>
      <c r="D192" s="757"/>
      <c r="E192" s="757"/>
      <c r="F192" s="758"/>
      <c r="G192" s="158"/>
      <c r="H192" s="158"/>
      <c r="I192" s="158"/>
      <c r="J192" s="158"/>
      <c r="K192" s="158"/>
      <c r="L192" s="158"/>
      <c r="M192" s="405"/>
    </row>
    <row r="193" spans="2:13" ht="12.75">
      <c r="B193" s="405"/>
      <c r="C193" s="757"/>
      <c r="D193" s="757"/>
      <c r="E193" s="758"/>
      <c r="F193" s="758"/>
      <c r="G193" s="158"/>
      <c r="H193" s="158"/>
      <c r="I193" s="158"/>
      <c r="J193" s="158"/>
      <c r="K193" s="158"/>
      <c r="L193" s="158"/>
      <c r="M193" s="405"/>
    </row>
    <row r="194" spans="2:13" ht="12.75">
      <c r="B194" s="405"/>
      <c r="C194" s="210"/>
      <c r="D194" s="210"/>
      <c r="E194" s="210"/>
      <c r="F194" s="758"/>
      <c r="G194" s="158"/>
      <c r="H194" s="158"/>
      <c r="I194" s="158"/>
      <c r="J194" s="158"/>
      <c r="K194" s="158"/>
      <c r="L194" s="158"/>
      <c r="M194" s="405"/>
    </row>
    <row r="195" spans="2:13" ht="12.75">
      <c r="B195" s="405"/>
      <c r="C195" s="757"/>
      <c r="D195" s="757"/>
      <c r="E195" s="758"/>
      <c r="F195" s="758"/>
      <c r="G195" s="158"/>
      <c r="H195" s="158"/>
      <c r="I195" s="158"/>
      <c r="J195" s="158"/>
      <c r="K195" s="158"/>
      <c r="L195" s="158"/>
      <c r="M195" s="405"/>
    </row>
    <row r="196" spans="2:13" ht="12.75">
      <c r="B196" s="405"/>
      <c r="C196" s="757"/>
      <c r="D196" s="757"/>
      <c r="E196" s="757"/>
      <c r="F196" s="758"/>
      <c r="G196" s="158"/>
      <c r="H196" s="158"/>
      <c r="I196" s="158"/>
      <c r="J196" s="158"/>
      <c r="K196" s="158"/>
      <c r="L196" s="158"/>
      <c r="M196" s="405"/>
    </row>
    <row r="197" spans="2:13" ht="12.75">
      <c r="B197" s="209"/>
      <c r="C197" s="423"/>
      <c r="D197" s="423"/>
      <c r="E197" s="423"/>
      <c r="F197" s="758"/>
      <c r="G197" s="158"/>
      <c r="H197" s="158"/>
      <c r="I197" s="158"/>
      <c r="J197" s="158"/>
      <c r="K197" s="158"/>
      <c r="L197" s="158"/>
      <c r="M197" s="405"/>
    </row>
    <row r="198" spans="2:13" ht="12.75">
      <c r="B198" s="209"/>
      <c r="C198" s="210"/>
      <c r="D198" s="210"/>
      <c r="E198" s="210"/>
      <c r="F198" s="758"/>
      <c r="G198" s="158"/>
      <c r="H198" s="158"/>
      <c r="I198" s="158"/>
      <c r="J198" s="158"/>
      <c r="K198" s="158"/>
      <c r="L198" s="158"/>
      <c r="M198" s="405"/>
    </row>
    <row r="199" spans="2:13" ht="12.75"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405"/>
    </row>
    <row r="200" spans="2:13" ht="12.75">
      <c r="B200" s="759"/>
      <c r="C200" s="757"/>
      <c r="D200" s="757"/>
      <c r="E200" s="757"/>
      <c r="F200" s="773"/>
      <c r="G200" s="757"/>
      <c r="H200" s="757"/>
      <c r="I200" s="757"/>
      <c r="J200" s="757"/>
      <c r="K200" s="757"/>
      <c r="L200" s="757"/>
      <c r="M200" s="405"/>
    </row>
    <row r="201" spans="2:13" ht="12.75">
      <c r="B201" s="759"/>
      <c r="C201" s="757"/>
      <c r="D201" s="757"/>
      <c r="E201" s="757"/>
      <c r="F201" s="773"/>
      <c r="G201" s="757"/>
      <c r="H201" s="757"/>
      <c r="I201" s="757"/>
      <c r="J201" s="757"/>
      <c r="K201" s="757"/>
      <c r="L201" s="757"/>
      <c r="M201" s="405"/>
    </row>
    <row r="202" spans="2:13" ht="12.75">
      <c r="B202" s="209"/>
      <c r="C202" s="757"/>
      <c r="D202" s="757"/>
      <c r="E202" s="757"/>
      <c r="F202" s="758"/>
      <c r="G202" s="158"/>
      <c r="H202" s="158"/>
      <c r="I202" s="158"/>
      <c r="J202" s="158"/>
      <c r="K202" s="158"/>
      <c r="L202" s="158"/>
      <c r="M202" s="405"/>
    </row>
    <row r="203" spans="2:12" ht="12.75">
      <c r="B203" s="759"/>
      <c r="C203" s="423"/>
      <c r="D203" s="423"/>
      <c r="E203" s="423"/>
      <c r="F203" s="158"/>
      <c r="G203" s="158"/>
      <c r="H203" s="158"/>
      <c r="I203" s="158"/>
      <c r="J203" s="158"/>
      <c r="K203" s="158"/>
      <c r="L203" s="158"/>
    </row>
    <row r="204" spans="2:12" ht="12.75">
      <c r="B204" s="759"/>
      <c r="C204" s="757"/>
      <c r="D204" s="210"/>
      <c r="E204" s="757"/>
      <c r="F204" s="758"/>
      <c r="G204" s="158"/>
      <c r="H204" s="158"/>
      <c r="I204" s="158"/>
      <c r="J204" s="158"/>
      <c r="K204" s="158"/>
      <c r="L204" s="158"/>
    </row>
    <row r="205" spans="2:12" ht="12.75">
      <c r="B205" s="759"/>
      <c r="C205" s="757"/>
      <c r="D205" s="757"/>
      <c r="E205" s="757"/>
      <c r="F205" s="758"/>
      <c r="G205" s="158"/>
      <c r="H205" s="158"/>
      <c r="I205" s="158"/>
      <c r="J205" s="158"/>
      <c r="K205" s="158"/>
      <c r="L205" s="158"/>
    </row>
    <row r="206" spans="2:12" ht="12.75">
      <c r="B206" s="759"/>
      <c r="C206" s="757"/>
      <c r="D206" s="757"/>
      <c r="E206" s="757"/>
      <c r="F206" s="758"/>
      <c r="G206" s="158"/>
      <c r="H206" s="158"/>
      <c r="I206" s="158"/>
      <c r="J206" s="158"/>
      <c r="K206" s="158"/>
      <c r="L206" s="158"/>
    </row>
    <row r="207" spans="2:12" ht="12.75">
      <c r="B207" s="759"/>
      <c r="C207" s="757"/>
      <c r="D207" s="757"/>
      <c r="E207" s="757"/>
      <c r="F207" s="758"/>
      <c r="G207" s="158"/>
      <c r="H207" s="158"/>
      <c r="I207" s="158"/>
      <c r="J207" s="158"/>
      <c r="K207" s="158"/>
      <c r="L207" s="158"/>
    </row>
    <row r="208" spans="2:12" ht="12.75">
      <c r="B208" s="760"/>
      <c r="C208" s="757"/>
      <c r="D208" s="210"/>
      <c r="E208" s="757"/>
      <c r="F208" s="758"/>
      <c r="G208" s="158"/>
      <c r="H208" s="158"/>
      <c r="I208" s="158"/>
      <c r="J208" s="158"/>
      <c r="K208" s="158"/>
      <c r="L208" s="158"/>
    </row>
    <row r="209" spans="2:12" ht="12.75"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</row>
    <row r="210" spans="2:12" ht="12.75">
      <c r="B210" s="405"/>
      <c r="C210" s="405"/>
      <c r="D210" s="405"/>
      <c r="E210" s="405"/>
      <c r="F210" s="405"/>
      <c r="G210" s="405"/>
      <c r="H210" s="405"/>
      <c r="I210" s="405"/>
      <c r="J210" s="405"/>
      <c r="K210" s="405"/>
      <c r="L210" s="405"/>
    </row>
    <row r="211" spans="2:12" ht="12.75">
      <c r="B211" s="405"/>
      <c r="C211" s="405"/>
      <c r="D211" s="405"/>
      <c r="E211" s="405"/>
      <c r="F211" s="405"/>
      <c r="G211" s="405"/>
      <c r="H211" s="405"/>
      <c r="I211" s="405"/>
      <c r="J211" s="405"/>
      <c r="K211" s="405"/>
      <c r="L211" s="405"/>
    </row>
    <row r="212" spans="2:12" ht="12.75">
      <c r="B212" s="405"/>
      <c r="C212" s="405"/>
      <c r="D212" s="405"/>
      <c r="E212" s="405"/>
      <c r="F212" s="405"/>
      <c r="G212" s="405"/>
      <c r="H212" s="405"/>
      <c r="I212" s="405"/>
      <c r="J212" s="405"/>
      <c r="K212" s="405"/>
      <c r="L212" s="405"/>
    </row>
    <row r="213" spans="2:12" ht="12.75">
      <c r="B213" s="405"/>
      <c r="C213" s="405"/>
      <c r="D213" s="405"/>
      <c r="E213" s="405"/>
      <c r="F213" s="405"/>
      <c r="G213" s="405"/>
      <c r="H213" s="405"/>
      <c r="I213" s="405"/>
      <c r="J213" s="405"/>
      <c r="K213" s="405"/>
      <c r="L213" s="405"/>
    </row>
    <row r="214" spans="2:12" ht="12.75">
      <c r="B214" s="405"/>
      <c r="C214" s="405"/>
      <c r="D214" s="405"/>
      <c r="E214" s="405"/>
      <c r="F214" s="405"/>
      <c r="G214" s="405"/>
      <c r="H214" s="405"/>
      <c r="I214" s="405"/>
      <c r="J214" s="405"/>
      <c r="K214" s="405"/>
      <c r="L214" s="405"/>
    </row>
    <row r="215" spans="2:12" ht="12.75">
      <c r="B215" s="405"/>
      <c r="C215" s="405"/>
      <c r="D215" s="405"/>
      <c r="E215" s="405"/>
      <c r="F215" s="405"/>
      <c r="G215" s="405"/>
      <c r="H215" s="405"/>
      <c r="I215" s="405"/>
      <c r="J215" s="405"/>
      <c r="K215" s="405"/>
      <c r="L215" s="405"/>
    </row>
    <row r="216" spans="2:12" ht="12.75">
      <c r="B216" s="405"/>
      <c r="C216" s="405"/>
      <c r="D216" s="405"/>
      <c r="E216" s="405"/>
      <c r="F216" s="405"/>
      <c r="G216" s="405"/>
      <c r="H216" s="405"/>
      <c r="I216" s="405"/>
      <c r="J216" s="405"/>
      <c r="K216" s="405"/>
      <c r="L216" s="405"/>
    </row>
    <row r="217" spans="2:12" ht="12.75">
      <c r="B217" s="405"/>
      <c r="C217" s="405"/>
      <c r="D217" s="405"/>
      <c r="E217" s="405"/>
      <c r="F217" s="405"/>
      <c r="G217" s="405"/>
      <c r="H217" s="405"/>
      <c r="I217" s="405"/>
      <c r="J217" s="405"/>
      <c r="K217" s="405"/>
      <c r="L217" s="405"/>
    </row>
    <row r="218" spans="2:12" ht="12.75">
      <c r="B218" s="405"/>
      <c r="C218" s="405"/>
      <c r="D218" s="405"/>
      <c r="E218" s="405"/>
      <c r="F218" s="405"/>
      <c r="G218" s="405"/>
      <c r="H218" s="405"/>
      <c r="I218" s="405"/>
      <c r="J218" s="405"/>
      <c r="K218" s="405"/>
      <c r="L218" s="405"/>
    </row>
    <row r="219" spans="2:12" ht="12.75">
      <c r="B219" s="405"/>
      <c r="C219" s="405"/>
      <c r="D219" s="405"/>
      <c r="E219" s="405"/>
      <c r="F219" s="405"/>
      <c r="G219" s="405"/>
      <c r="H219" s="405"/>
      <c r="I219" s="405"/>
      <c r="J219" s="405"/>
      <c r="K219" s="405"/>
      <c r="L219" s="405"/>
    </row>
    <row r="220" spans="2:12" ht="12.75">
      <c r="B220" s="405"/>
      <c r="C220" s="405"/>
      <c r="D220" s="405"/>
      <c r="E220" s="405"/>
      <c r="F220" s="405"/>
      <c r="G220" s="405"/>
      <c r="H220" s="405"/>
      <c r="I220" s="405"/>
      <c r="J220" s="405"/>
      <c r="K220" s="405"/>
      <c r="L220" s="405"/>
    </row>
    <row r="221" spans="2:12" ht="12.75">
      <c r="B221" s="405"/>
      <c r="C221" s="405"/>
      <c r="D221" s="405"/>
      <c r="E221" s="405"/>
      <c r="F221" s="405"/>
      <c r="G221" s="405"/>
      <c r="H221" s="405"/>
      <c r="I221" s="405"/>
      <c r="J221" s="405"/>
      <c r="K221" s="405"/>
      <c r="L221" s="405"/>
    </row>
    <row r="222" spans="2:12" ht="12.75">
      <c r="B222" s="405"/>
      <c r="C222" s="405"/>
      <c r="D222" s="405"/>
      <c r="E222" s="405"/>
      <c r="F222" s="405"/>
      <c r="G222" s="405"/>
      <c r="H222" s="405"/>
      <c r="I222" s="405"/>
      <c r="J222" s="405"/>
      <c r="K222" s="405"/>
      <c r="L222" s="405"/>
    </row>
    <row r="223" spans="2:12" ht="12.75">
      <c r="B223" s="405"/>
      <c r="C223" s="405"/>
      <c r="D223" s="405"/>
      <c r="E223" s="405"/>
      <c r="F223" s="405"/>
      <c r="G223" s="405"/>
      <c r="H223" s="405"/>
      <c r="I223" s="405"/>
      <c r="J223" s="405"/>
      <c r="K223" s="405"/>
      <c r="L223" s="405"/>
    </row>
    <row r="224" spans="2:12" ht="12.75">
      <c r="B224" s="405"/>
      <c r="C224" s="405"/>
      <c r="D224" s="405"/>
      <c r="E224" s="405"/>
      <c r="F224" s="405"/>
      <c r="G224" s="405"/>
      <c r="H224" s="405"/>
      <c r="I224" s="405"/>
      <c r="J224" s="405"/>
      <c r="K224" s="405"/>
      <c r="L224" s="405"/>
    </row>
    <row r="225" spans="2:12" ht="12.75">
      <c r="B225" s="405"/>
      <c r="C225" s="405"/>
      <c r="D225" s="405"/>
      <c r="E225" s="405"/>
      <c r="F225" s="405"/>
      <c r="G225" s="405"/>
      <c r="H225" s="405"/>
      <c r="I225" s="405"/>
      <c r="J225" s="405"/>
      <c r="K225" s="405"/>
      <c r="L225" s="405"/>
    </row>
    <row r="226" spans="2:12" ht="12.75">
      <c r="B226" s="405"/>
      <c r="C226" s="405"/>
      <c r="D226" s="405"/>
      <c r="E226" s="405"/>
      <c r="F226" s="405"/>
      <c r="G226" s="405"/>
      <c r="H226" s="405"/>
      <c r="I226" s="405"/>
      <c r="J226" s="405"/>
      <c r="K226" s="405"/>
      <c r="L226" s="405"/>
    </row>
    <row r="227" spans="2:12" ht="12.75">
      <c r="B227" s="405"/>
      <c r="C227" s="405"/>
      <c r="D227" s="405"/>
      <c r="E227" s="405"/>
      <c r="F227" s="405"/>
      <c r="G227" s="405"/>
      <c r="H227" s="405"/>
      <c r="I227" s="405"/>
      <c r="J227" s="405"/>
      <c r="K227" s="405"/>
      <c r="L227" s="405"/>
    </row>
    <row r="228" spans="2:12" ht="12.75">
      <c r="B228" s="405"/>
      <c r="C228" s="405"/>
      <c r="D228" s="405"/>
      <c r="E228" s="405"/>
      <c r="F228" s="405"/>
      <c r="G228" s="405"/>
      <c r="H228" s="405"/>
      <c r="I228" s="405"/>
      <c r="J228" s="405"/>
      <c r="K228" s="405"/>
      <c r="L228" s="405"/>
    </row>
    <row r="229" spans="2:12" ht="12.75">
      <c r="B229" s="405"/>
      <c r="C229" s="405"/>
      <c r="D229" s="405"/>
      <c r="E229" s="405"/>
      <c r="F229" s="405"/>
      <c r="G229" s="405"/>
      <c r="H229" s="405"/>
      <c r="I229" s="405"/>
      <c r="J229" s="405"/>
      <c r="K229" s="405"/>
      <c r="L229" s="405"/>
    </row>
    <row r="230" spans="2:12" ht="12.75">
      <c r="B230" s="405"/>
      <c r="C230" s="405"/>
      <c r="D230" s="405"/>
      <c r="E230" s="405"/>
      <c r="F230" s="405"/>
      <c r="G230" s="405"/>
      <c r="H230" s="405"/>
      <c r="I230" s="405"/>
      <c r="J230" s="405"/>
      <c r="K230" s="405"/>
      <c r="L230" s="405"/>
    </row>
    <row r="231" spans="2:12" ht="12.75">
      <c r="B231" s="405"/>
      <c r="C231" s="405"/>
      <c r="D231" s="405"/>
      <c r="E231" s="405"/>
      <c r="F231" s="405"/>
      <c r="G231" s="405"/>
      <c r="H231" s="405"/>
      <c r="I231" s="405"/>
      <c r="J231" s="405"/>
      <c r="K231" s="405"/>
      <c r="L231" s="405"/>
    </row>
    <row r="232" spans="2:12" ht="12.75">
      <c r="B232" s="405"/>
      <c r="C232" s="405"/>
      <c r="D232" s="405"/>
      <c r="E232" s="405"/>
      <c r="F232" s="405"/>
      <c r="G232" s="405"/>
      <c r="H232" s="405"/>
      <c r="I232" s="405"/>
      <c r="J232" s="405"/>
      <c r="K232" s="405"/>
      <c r="L232" s="405"/>
    </row>
    <row r="233" spans="2:12" ht="12.75">
      <c r="B233" s="405"/>
      <c r="C233" s="405"/>
      <c r="D233" s="405"/>
      <c r="E233" s="405"/>
      <c r="F233" s="405"/>
      <c r="G233" s="405"/>
      <c r="H233" s="405"/>
      <c r="I233" s="405"/>
      <c r="J233" s="405"/>
      <c r="K233" s="405"/>
      <c r="L233" s="405"/>
    </row>
    <row r="234" spans="2:12" ht="12.75">
      <c r="B234" s="405"/>
      <c r="C234" s="405"/>
      <c r="D234" s="405"/>
      <c r="E234" s="405"/>
      <c r="F234" s="405"/>
      <c r="G234" s="405"/>
      <c r="H234" s="405"/>
      <c r="I234" s="405"/>
      <c r="J234" s="405"/>
      <c r="K234" s="405"/>
      <c r="L234" s="405"/>
    </row>
    <row r="235" spans="2:12" ht="12.75">
      <c r="B235" s="405"/>
      <c r="C235" s="405"/>
      <c r="D235" s="405"/>
      <c r="E235" s="405"/>
      <c r="F235" s="405"/>
      <c r="G235" s="405"/>
      <c r="H235" s="405"/>
      <c r="I235" s="405"/>
      <c r="J235" s="405"/>
      <c r="K235" s="405"/>
      <c r="L235" s="405"/>
    </row>
    <row r="236" spans="2:12" ht="12.75">
      <c r="B236" s="405"/>
      <c r="C236" s="405"/>
      <c r="D236" s="405"/>
      <c r="E236" s="405"/>
      <c r="F236" s="405"/>
      <c r="G236" s="405"/>
      <c r="H236" s="405"/>
      <c r="I236" s="405"/>
      <c r="J236" s="405"/>
      <c r="K236" s="405"/>
      <c r="L236" s="405"/>
    </row>
    <row r="237" spans="2:12" ht="12.75">
      <c r="B237" s="405"/>
      <c r="C237" s="405"/>
      <c r="D237" s="405"/>
      <c r="E237" s="405"/>
      <c r="F237" s="405"/>
      <c r="G237" s="405"/>
      <c r="H237" s="405"/>
      <c r="I237" s="405"/>
      <c r="J237" s="405"/>
      <c r="K237" s="405"/>
      <c r="L237" s="405"/>
    </row>
    <row r="238" spans="2:12" ht="12.75">
      <c r="B238" s="405"/>
      <c r="C238" s="405"/>
      <c r="D238" s="405"/>
      <c r="E238" s="405"/>
      <c r="F238" s="405"/>
      <c r="G238" s="405"/>
      <c r="H238" s="405"/>
      <c r="I238" s="405"/>
      <c r="J238" s="405"/>
      <c r="K238" s="405"/>
      <c r="L238" s="405"/>
    </row>
    <row r="239" spans="2:12" ht="12.75">
      <c r="B239" s="405"/>
      <c r="C239" s="405"/>
      <c r="D239" s="405"/>
      <c r="E239" s="405"/>
      <c r="F239" s="405"/>
      <c r="G239" s="405"/>
      <c r="H239" s="405"/>
      <c r="I239" s="405"/>
      <c r="J239" s="405"/>
      <c r="K239" s="405"/>
      <c r="L239" s="405"/>
    </row>
    <row r="240" spans="2:12" ht="12.75">
      <c r="B240" s="405"/>
      <c r="C240" s="405"/>
      <c r="D240" s="405"/>
      <c r="E240" s="405"/>
      <c r="F240" s="405"/>
      <c r="G240" s="405"/>
      <c r="H240" s="405"/>
      <c r="I240" s="405"/>
      <c r="J240" s="405"/>
      <c r="K240" s="405"/>
      <c r="L240" s="405"/>
    </row>
    <row r="241" spans="2:12" ht="12.75">
      <c r="B241" s="405"/>
      <c r="C241" s="405"/>
      <c r="D241" s="405"/>
      <c r="E241" s="405"/>
      <c r="F241" s="405"/>
      <c r="G241" s="405"/>
      <c r="H241" s="405"/>
      <c r="I241" s="405"/>
      <c r="J241" s="405"/>
      <c r="K241" s="405"/>
      <c r="L241" s="405"/>
    </row>
    <row r="242" spans="2:12" ht="12.75">
      <c r="B242" s="405"/>
      <c r="C242" s="405"/>
      <c r="D242" s="405"/>
      <c r="E242" s="405"/>
      <c r="F242" s="405"/>
      <c r="G242" s="405"/>
      <c r="H242" s="405"/>
      <c r="I242" s="405"/>
      <c r="J242" s="405"/>
      <c r="K242" s="405"/>
      <c r="L242" s="405"/>
    </row>
    <row r="243" spans="2:12" ht="12.75">
      <c r="B243" s="405"/>
      <c r="C243" s="405"/>
      <c r="D243" s="405"/>
      <c r="E243" s="405"/>
      <c r="F243" s="405"/>
      <c r="G243" s="405"/>
      <c r="H243" s="405"/>
      <c r="I243" s="405"/>
      <c r="J243" s="405"/>
      <c r="K243" s="405"/>
      <c r="L243" s="405"/>
    </row>
    <row r="244" spans="2:12" ht="12.75">
      <c r="B244" s="405"/>
      <c r="C244" s="405"/>
      <c r="D244" s="405"/>
      <c r="E244" s="405"/>
      <c r="F244" s="405"/>
      <c r="G244" s="405"/>
      <c r="H244" s="405"/>
      <c r="I244" s="405"/>
      <c r="J244" s="405"/>
      <c r="K244" s="405"/>
      <c r="L244" s="405"/>
    </row>
    <row r="245" spans="2:12" ht="12.75">
      <c r="B245" s="405"/>
      <c r="C245" s="405"/>
      <c r="D245" s="405"/>
      <c r="E245" s="405"/>
      <c r="F245" s="405"/>
      <c r="G245" s="405"/>
      <c r="H245" s="405"/>
      <c r="I245" s="405"/>
      <c r="J245" s="405"/>
      <c r="K245" s="405"/>
      <c r="L245" s="405"/>
    </row>
    <row r="246" spans="2:12" ht="12.75">
      <c r="B246" s="405"/>
      <c r="C246" s="405"/>
      <c r="D246" s="405"/>
      <c r="E246" s="405"/>
      <c r="F246" s="405"/>
      <c r="G246" s="405"/>
      <c r="H246" s="405"/>
      <c r="I246" s="405"/>
      <c r="J246" s="405"/>
      <c r="K246" s="405"/>
      <c r="L246" s="405"/>
    </row>
    <row r="247" spans="2:12" ht="12.75">
      <c r="B247" s="405"/>
      <c r="C247" s="405"/>
      <c r="D247" s="405"/>
      <c r="E247" s="405"/>
      <c r="F247" s="405"/>
      <c r="G247" s="405"/>
      <c r="H247" s="405"/>
      <c r="I247" s="405"/>
      <c r="J247" s="405"/>
      <c r="K247" s="405"/>
      <c r="L247" s="405"/>
    </row>
    <row r="248" spans="2:12" ht="12.75">
      <c r="B248" s="405"/>
      <c r="C248" s="405"/>
      <c r="D248" s="405"/>
      <c r="E248" s="405"/>
      <c r="F248" s="405"/>
      <c r="G248" s="405"/>
      <c r="H248" s="405"/>
      <c r="I248" s="405"/>
      <c r="J248" s="405"/>
      <c r="K248" s="405"/>
      <c r="L248" s="405"/>
    </row>
    <row r="249" spans="2:12" ht="12.75">
      <c r="B249" s="405"/>
      <c r="C249" s="405"/>
      <c r="D249" s="405"/>
      <c r="E249" s="405"/>
      <c r="F249" s="405"/>
      <c r="G249" s="405"/>
      <c r="H249" s="405"/>
      <c r="I249" s="405"/>
      <c r="J249" s="405"/>
      <c r="K249" s="405"/>
      <c r="L249" s="405"/>
    </row>
    <row r="250" spans="2:12" ht="12.75">
      <c r="B250" s="405"/>
      <c r="C250" s="405"/>
      <c r="D250" s="405"/>
      <c r="E250" s="405"/>
      <c r="F250" s="405"/>
      <c r="G250" s="405"/>
      <c r="H250" s="405"/>
      <c r="I250" s="405"/>
      <c r="J250" s="405"/>
      <c r="K250" s="405"/>
      <c r="L250" s="405"/>
    </row>
    <row r="251" spans="2:12" ht="12.75">
      <c r="B251" s="405"/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</row>
    <row r="252" spans="2:12" ht="12.75">
      <c r="B252" s="405"/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</row>
    <row r="253" spans="2:12" ht="12.75">
      <c r="B253" s="405"/>
      <c r="C253" s="405"/>
      <c r="D253" s="405"/>
      <c r="E253" s="405"/>
      <c r="F253" s="405"/>
      <c r="G253" s="405"/>
      <c r="H253" s="405"/>
      <c r="I253" s="405"/>
      <c r="J253" s="405"/>
      <c r="K253" s="405"/>
      <c r="L253" s="405"/>
    </row>
    <row r="254" spans="2:12" ht="12.75">
      <c r="B254" s="405"/>
      <c r="C254" s="405"/>
      <c r="D254" s="405"/>
      <c r="E254" s="405"/>
      <c r="F254" s="405"/>
      <c r="G254" s="405"/>
      <c r="H254" s="405"/>
      <c r="I254" s="405"/>
      <c r="J254" s="405"/>
      <c r="K254" s="405"/>
      <c r="L254" s="405"/>
    </row>
    <row r="255" spans="2:12" ht="12.75">
      <c r="B255" s="405"/>
      <c r="C255" s="405"/>
      <c r="D255" s="405"/>
      <c r="E255" s="405"/>
      <c r="F255" s="405"/>
      <c r="G255" s="405"/>
      <c r="H255" s="405"/>
      <c r="I255" s="405"/>
      <c r="J255" s="405"/>
      <c r="K255" s="405"/>
      <c r="L255" s="405"/>
    </row>
    <row r="256" spans="2:12" ht="12.75">
      <c r="B256" s="405"/>
      <c r="C256" s="405"/>
      <c r="D256" s="405"/>
      <c r="E256" s="405"/>
      <c r="F256" s="405"/>
      <c r="G256" s="405"/>
      <c r="H256" s="405"/>
      <c r="I256" s="405"/>
      <c r="J256" s="405"/>
      <c r="K256" s="405"/>
      <c r="L256" s="405"/>
    </row>
    <row r="257" spans="2:12" ht="12.75">
      <c r="B257" s="405"/>
      <c r="C257" s="405"/>
      <c r="D257" s="405"/>
      <c r="E257" s="405"/>
      <c r="F257" s="405"/>
      <c r="G257" s="405"/>
      <c r="H257" s="405"/>
      <c r="I257" s="405"/>
      <c r="J257" s="405"/>
      <c r="K257" s="405"/>
      <c r="L257" s="405"/>
    </row>
    <row r="258" spans="2:12" ht="12.75">
      <c r="B258" s="405"/>
      <c r="C258" s="405"/>
      <c r="D258" s="405"/>
      <c r="E258" s="405"/>
      <c r="F258" s="405"/>
      <c r="G258" s="405"/>
      <c r="H258" s="405"/>
      <c r="I258" s="405"/>
      <c r="J258" s="405"/>
      <c r="K258" s="405"/>
      <c r="L258" s="405"/>
    </row>
    <row r="259" spans="2:12" ht="12.75">
      <c r="B259" s="405"/>
      <c r="C259" s="405"/>
      <c r="D259" s="405"/>
      <c r="E259" s="405"/>
      <c r="F259" s="405"/>
      <c r="G259" s="405"/>
      <c r="H259" s="405"/>
      <c r="I259" s="405"/>
      <c r="J259" s="405"/>
      <c r="K259" s="405"/>
      <c r="L259" s="405"/>
    </row>
    <row r="260" spans="2:12" ht="12.75">
      <c r="B260" s="405"/>
      <c r="C260" s="405"/>
      <c r="D260" s="405"/>
      <c r="E260" s="405"/>
      <c r="F260" s="405"/>
      <c r="G260" s="405"/>
      <c r="H260" s="405"/>
      <c r="I260" s="405"/>
      <c r="J260" s="405"/>
      <c r="K260" s="405"/>
      <c r="L260" s="405"/>
    </row>
    <row r="261" spans="2:12" ht="12.75">
      <c r="B261" s="405"/>
      <c r="C261" s="405"/>
      <c r="D261" s="405"/>
      <c r="E261" s="405"/>
      <c r="F261" s="405"/>
      <c r="G261" s="405"/>
      <c r="H261" s="405"/>
      <c r="I261" s="405"/>
      <c r="J261" s="405"/>
      <c r="K261" s="405"/>
      <c r="L261" s="405"/>
    </row>
    <row r="262" spans="2:12" ht="12.75">
      <c r="B262" s="405"/>
      <c r="C262" s="405"/>
      <c r="D262" s="405"/>
      <c r="E262" s="405"/>
      <c r="F262" s="405"/>
      <c r="G262" s="405"/>
      <c r="H262" s="405"/>
      <c r="I262" s="405"/>
      <c r="J262" s="405"/>
      <c r="K262" s="405"/>
      <c r="L262" s="405"/>
    </row>
    <row r="263" spans="2:12" ht="12.75">
      <c r="B263" s="405"/>
      <c r="C263" s="405"/>
      <c r="D263" s="405"/>
      <c r="E263" s="405"/>
      <c r="F263" s="405"/>
      <c r="G263" s="405"/>
      <c r="H263" s="405"/>
      <c r="I263" s="405"/>
      <c r="J263" s="405"/>
      <c r="K263" s="405"/>
      <c r="L263" s="405"/>
    </row>
    <row r="264" spans="2:12" ht="12.75">
      <c r="B264" s="405"/>
      <c r="C264" s="405"/>
      <c r="D264" s="405"/>
      <c r="E264" s="405"/>
      <c r="F264" s="405"/>
      <c r="G264" s="405"/>
      <c r="H264" s="405"/>
      <c r="I264" s="405"/>
      <c r="J264" s="405"/>
      <c r="K264" s="405"/>
      <c r="L264" s="405"/>
    </row>
    <row r="265" spans="2:12" ht="12.75">
      <c r="B265" s="405"/>
      <c r="C265" s="405"/>
      <c r="D265" s="405"/>
      <c r="E265" s="405"/>
      <c r="F265" s="405"/>
      <c r="G265" s="405"/>
      <c r="H265" s="405"/>
      <c r="I265" s="405"/>
      <c r="J265" s="405"/>
      <c r="K265" s="405"/>
      <c r="L265" s="405"/>
    </row>
    <row r="266" spans="2:12" ht="12.75">
      <c r="B266" s="405"/>
      <c r="C266" s="405"/>
      <c r="D266" s="405"/>
      <c r="E266" s="405"/>
      <c r="F266" s="405"/>
      <c r="G266" s="405"/>
      <c r="H266" s="405"/>
      <c r="I266" s="405"/>
      <c r="J266" s="405"/>
      <c r="K266" s="405"/>
      <c r="L266" s="405"/>
    </row>
    <row r="267" spans="2:12" ht="12.75">
      <c r="B267" s="405"/>
      <c r="C267" s="405"/>
      <c r="D267" s="405"/>
      <c r="E267" s="405"/>
      <c r="F267" s="405"/>
      <c r="G267" s="405"/>
      <c r="H267" s="405"/>
      <c r="I267" s="405"/>
      <c r="J267" s="405"/>
      <c r="K267" s="405"/>
      <c r="L267" s="405"/>
    </row>
    <row r="268" spans="2:12" ht="12.75">
      <c r="B268" s="405"/>
      <c r="C268" s="405"/>
      <c r="D268" s="405"/>
      <c r="E268" s="405"/>
      <c r="F268" s="405"/>
      <c r="G268" s="405"/>
      <c r="H268" s="405"/>
      <c r="I268" s="405"/>
      <c r="J268" s="405"/>
      <c r="K268" s="405"/>
      <c r="L268" s="405"/>
    </row>
    <row r="269" spans="2:12" ht="12.75">
      <c r="B269" s="405"/>
      <c r="C269" s="405"/>
      <c r="D269" s="405"/>
      <c r="E269" s="405"/>
      <c r="F269" s="405"/>
      <c r="G269" s="405"/>
      <c r="H269" s="405"/>
      <c r="I269" s="405"/>
      <c r="J269" s="405"/>
      <c r="K269" s="405"/>
      <c r="L269" s="405"/>
    </row>
    <row r="270" spans="2:12" ht="12.75">
      <c r="B270" s="405"/>
      <c r="C270" s="405"/>
      <c r="D270" s="405"/>
      <c r="E270" s="405"/>
      <c r="F270" s="405"/>
      <c r="G270" s="405"/>
      <c r="H270" s="405"/>
      <c r="I270" s="405"/>
      <c r="J270" s="405"/>
      <c r="K270" s="405"/>
      <c r="L270" s="405"/>
    </row>
    <row r="271" spans="2:12" ht="12.75">
      <c r="B271" s="405"/>
      <c r="C271" s="405"/>
      <c r="D271" s="405"/>
      <c r="E271" s="405"/>
      <c r="F271" s="405"/>
      <c r="G271" s="405"/>
      <c r="H271" s="405"/>
      <c r="I271" s="405"/>
      <c r="J271" s="405"/>
      <c r="K271" s="405"/>
      <c r="L271" s="405"/>
    </row>
    <row r="272" spans="2:12" ht="12.75">
      <c r="B272" s="405"/>
      <c r="C272" s="405"/>
      <c r="D272" s="405"/>
      <c r="E272" s="405"/>
      <c r="F272" s="405"/>
      <c r="G272" s="405"/>
      <c r="H272" s="405"/>
      <c r="I272" s="405"/>
      <c r="J272" s="405"/>
      <c r="K272" s="405"/>
      <c r="L272" s="405"/>
    </row>
    <row r="273" spans="2:12" ht="12.75">
      <c r="B273" s="405"/>
      <c r="C273" s="405"/>
      <c r="D273" s="405"/>
      <c r="E273" s="405"/>
      <c r="F273" s="405"/>
      <c r="G273" s="405"/>
      <c r="H273" s="405"/>
      <c r="I273" s="405"/>
      <c r="J273" s="405"/>
      <c r="K273" s="405"/>
      <c r="L273" s="405"/>
    </row>
    <row r="274" spans="2:12" ht="12.75">
      <c r="B274" s="405"/>
      <c r="C274" s="405"/>
      <c r="D274" s="405"/>
      <c r="E274" s="405"/>
      <c r="F274" s="405"/>
      <c r="G274" s="405"/>
      <c r="H274" s="405"/>
      <c r="I274" s="405"/>
      <c r="J274" s="405"/>
      <c r="K274" s="405"/>
      <c r="L274" s="405"/>
    </row>
    <row r="275" spans="2:12" ht="12.75">
      <c r="B275" s="405"/>
      <c r="C275" s="405"/>
      <c r="D275" s="405"/>
      <c r="E275" s="405"/>
      <c r="F275" s="405"/>
      <c r="G275" s="405"/>
      <c r="H275" s="405"/>
      <c r="I275" s="405"/>
      <c r="J275" s="405"/>
      <c r="K275" s="405"/>
      <c r="L275" s="405"/>
    </row>
    <row r="276" spans="2:12" ht="12.75">
      <c r="B276" s="405"/>
      <c r="C276" s="405"/>
      <c r="D276" s="405"/>
      <c r="E276" s="405"/>
      <c r="F276" s="405"/>
      <c r="G276" s="405"/>
      <c r="H276" s="405"/>
      <c r="I276" s="405"/>
      <c r="J276" s="405"/>
      <c r="K276" s="405"/>
      <c r="L276" s="405"/>
    </row>
    <row r="277" spans="2:12" ht="12.75">
      <c r="B277" s="405"/>
      <c r="C277" s="405"/>
      <c r="D277" s="405"/>
      <c r="E277" s="405"/>
      <c r="F277" s="405"/>
      <c r="G277" s="405"/>
      <c r="H277" s="405"/>
      <c r="I277" s="405"/>
      <c r="J277" s="405"/>
      <c r="K277" s="405"/>
      <c r="L277" s="405"/>
    </row>
    <row r="278" spans="2:12" ht="12.75">
      <c r="B278" s="405"/>
      <c r="C278" s="405"/>
      <c r="D278" s="405"/>
      <c r="E278" s="405"/>
      <c r="F278" s="405"/>
      <c r="G278" s="405"/>
      <c r="H278" s="405"/>
      <c r="I278" s="405"/>
      <c r="J278" s="405"/>
      <c r="K278" s="405"/>
      <c r="L278" s="405"/>
    </row>
    <row r="279" spans="2:12" ht="12.75">
      <c r="B279" s="405"/>
      <c r="C279" s="405"/>
      <c r="D279" s="405"/>
      <c r="E279" s="405"/>
      <c r="F279" s="405"/>
      <c r="G279" s="405"/>
      <c r="H279" s="405"/>
      <c r="I279" s="405"/>
      <c r="J279" s="405"/>
      <c r="K279" s="405"/>
      <c r="L279" s="405"/>
    </row>
    <row r="280" spans="2:12" ht="12.75">
      <c r="B280" s="405"/>
      <c r="C280" s="405"/>
      <c r="D280" s="405"/>
      <c r="E280" s="405"/>
      <c r="F280" s="405"/>
      <c r="G280" s="405"/>
      <c r="H280" s="405"/>
      <c r="I280" s="405"/>
      <c r="J280" s="405"/>
      <c r="K280" s="405"/>
      <c r="L280" s="405"/>
    </row>
    <row r="281" spans="2:12" ht="12.75">
      <c r="B281" s="405"/>
      <c r="C281" s="405"/>
      <c r="D281" s="405"/>
      <c r="E281" s="405"/>
      <c r="F281" s="405"/>
      <c r="G281" s="405"/>
      <c r="H281" s="405"/>
      <c r="I281" s="405"/>
      <c r="J281" s="405"/>
      <c r="K281" s="405"/>
      <c r="L281" s="405"/>
    </row>
    <row r="282" spans="2:12" ht="12.75">
      <c r="B282" s="405"/>
      <c r="C282" s="405"/>
      <c r="D282" s="405"/>
      <c r="E282" s="405"/>
      <c r="F282" s="405"/>
      <c r="G282" s="405"/>
      <c r="H282" s="405"/>
      <c r="I282" s="405"/>
      <c r="J282" s="405"/>
      <c r="K282" s="405"/>
      <c r="L282" s="405"/>
    </row>
    <row r="283" spans="2:12" ht="12.75">
      <c r="B283" s="405"/>
      <c r="C283" s="405"/>
      <c r="D283" s="405"/>
      <c r="E283" s="405"/>
      <c r="F283" s="405"/>
      <c r="G283" s="405"/>
      <c r="H283" s="405"/>
      <c r="I283" s="405"/>
      <c r="J283" s="405"/>
      <c r="K283" s="405"/>
      <c r="L283" s="405"/>
    </row>
    <row r="284" spans="2:12" ht="12.75">
      <c r="B284" s="405"/>
      <c r="C284" s="405"/>
      <c r="D284" s="405"/>
      <c r="E284" s="405"/>
      <c r="F284" s="405"/>
      <c r="G284" s="405"/>
      <c r="H284" s="405"/>
      <c r="I284" s="405"/>
      <c r="J284" s="405"/>
      <c r="K284" s="405"/>
      <c r="L284" s="405"/>
    </row>
    <row r="285" spans="2:12" ht="12.75">
      <c r="B285" s="405"/>
      <c r="C285" s="405"/>
      <c r="D285" s="405"/>
      <c r="E285" s="405"/>
      <c r="F285" s="405"/>
      <c r="G285" s="405"/>
      <c r="H285" s="405"/>
      <c r="I285" s="405"/>
      <c r="J285" s="405"/>
      <c r="K285" s="405"/>
      <c r="L285" s="405"/>
    </row>
    <row r="286" spans="2:12" ht="12.75">
      <c r="B286" s="405"/>
      <c r="C286" s="405"/>
      <c r="D286" s="405"/>
      <c r="E286" s="405"/>
      <c r="F286" s="405"/>
      <c r="G286" s="405"/>
      <c r="H286" s="405"/>
      <c r="I286" s="405"/>
      <c r="J286" s="405"/>
      <c r="K286" s="405"/>
      <c r="L286" s="405"/>
    </row>
    <row r="287" spans="2:12" ht="12.75">
      <c r="B287" s="405"/>
      <c r="C287" s="405"/>
      <c r="D287" s="405"/>
      <c r="E287" s="405"/>
      <c r="F287" s="405"/>
      <c r="G287" s="405"/>
      <c r="H287" s="405"/>
      <c r="I287" s="405"/>
      <c r="J287" s="405"/>
      <c r="K287" s="405"/>
      <c r="L287" s="405"/>
    </row>
    <row r="288" spans="2:12" ht="12.75">
      <c r="B288" s="405"/>
      <c r="C288" s="405"/>
      <c r="D288" s="405"/>
      <c r="E288" s="405"/>
      <c r="F288" s="405"/>
      <c r="G288" s="405"/>
      <c r="H288" s="405"/>
      <c r="I288" s="405"/>
      <c r="J288" s="405"/>
      <c r="K288" s="405"/>
      <c r="L288" s="405"/>
    </row>
    <row r="289" spans="2:12" ht="12.75">
      <c r="B289" s="405"/>
      <c r="C289" s="405"/>
      <c r="D289" s="405"/>
      <c r="E289" s="405"/>
      <c r="F289" s="405"/>
      <c r="G289" s="405"/>
      <c r="H289" s="405"/>
      <c r="I289" s="405"/>
      <c r="J289" s="405"/>
      <c r="K289" s="405"/>
      <c r="L289" s="405"/>
    </row>
    <row r="290" spans="2:12" ht="12.75">
      <c r="B290" s="405"/>
      <c r="C290" s="405"/>
      <c r="D290" s="405"/>
      <c r="E290" s="405"/>
      <c r="F290" s="405"/>
      <c r="G290" s="405"/>
      <c r="H290" s="405"/>
      <c r="I290" s="405"/>
      <c r="J290" s="405"/>
      <c r="K290" s="405"/>
      <c r="L290" s="405"/>
    </row>
    <row r="291" spans="2:12" ht="12.75">
      <c r="B291" s="405"/>
      <c r="C291" s="405"/>
      <c r="D291" s="405"/>
      <c r="E291" s="405"/>
      <c r="F291" s="405"/>
      <c r="G291" s="405"/>
      <c r="H291" s="405"/>
      <c r="I291" s="405"/>
      <c r="J291" s="405"/>
      <c r="K291" s="405"/>
      <c r="L291" s="405"/>
    </row>
    <row r="292" spans="2:12" ht="12.75">
      <c r="B292" s="405"/>
      <c r="C292" s="405"/>
      <c r="D292" s="405"/>
      <c r="E292" s="405"/>
      <c r="F292" s="405"/>
      <c r="G292" s="405"/>
      <c r="H292" s="405"/>
      <c r="I292" s="405"/>
      <c r="J292" s="405"/>
      <c r="K292" s="405"/>
      <c r="L292" s="405"/>
    </row>
    <row r="293" spans="2:12" ht="12.75">
      <c r="B293" s="405"/>
      <c r="C293" s="405"/>
      <c r="D293" s="405"/>
      <c r="E293" s="405"/>
      <c r="F293" s="405"/>
      <c r="G293" s="405"/>
      <c r="H293" s="405"/>
      <c r="I293" s="405"/>
      <c r="J293" s="405"/>
      <c r="K293" s="405"/>
      <c r="L293" s="405"/>
    </row>
    <row r="294" spans="2:12" ht="12.75">
      <c r="B294" s="405"/>
      <c r="C294" s="405"/>
      <c r="D294" s="405"/>
      <c r="E294" s="405"/>
      <c r="F294" s="405"/>
      <c r="G294" s="405"/>
      <c r="H294" s="405"/>
      <c r="I294" s="405"/>
      <c r="J294" s="405"/>
      <c r="K294" s="405"/>
      <c r="L294" s="405"/>
    </row>
    <row r="295" spans="2:12" ht="12.75">
      <c r="B295" s="405"/>
      <c r="C295" s="405"/>
      <c r="D295" s="405"/>
      <c r="E295" s="405"/>
      <c r="F295" s="405"/>
      <c r="G295" s="405"/>
      <c r="H295" s="405"/>
      <c r="I295" s="405"/>
      <c r="J295" s="405"/>
      <c r="K295" s="405"/>
      <c r="L295" s="405"/>
    </row>
    <row r="296" spans="2:12" ht="12.75">
      <c r="B296" s="405"/>
      <c r="C296" s="405"/>
      <c r="D296" s="405"/>
      <c r="E296" s="405"/>
      <c r="F296" s="405"/>
      <c r="G296" s="405"/>
      <c r="H296" s="405"/>
      <c r="I296" s="405"/>
      <c r="J296" s="405"/>
      <c r="K296" s="405"/>
      <c r="L296" s="405"/>
    </row>
    <row r="297" spans="2:12" ht="12.75">
      <c r="B297" s="405"/>
      <c r="C297" s="405"/>
      <c r="D297" s="405"/>
      <c r="E297" s="405"/>
      <c r="F297" s="405"/>
      <c r="G297" s="405"/>
      <c r="H297" s="405"/>
      <c r="I297" s="405"/>
      <c r="J297" s="405"/>
      <c r="K297" s="405"/>
      <c r="L297" s="405"/>
    </row>
    <row r="298" spans="2:12" ht="12.75">
      <c r="B298" s="405"/>
      <c r="C298" s="405"/>
      <c r="D298" s="405"/>
      <c r="E298" s="405"/>
      <c r="F298" s="405"/>
      <c r="G298" s="405"/>
      <c r="H298" s="405"/>
      <c r="I298" s="405"/>
      <c r="J298" s="405"/>
      <c r="K298" s="405"/>
      <c r="L298" s="405"/>
    </row>
    <row r="299" spans="2:12" ht="12.75">
      <c r="B299" s="405"/>
      <c r="C299" s="405"/>
      <c r="D299" s="405"/>
      <c r="E299" s="405"/>
      <c r="F299" s="405"/>
      <c r="G299" s="405"/>
      <c r="H299" s="405"/>
      <c r="I299" s="405"/>
      <c r="J299" s="405"/>
      <c r="K299" s="405"/>
      <c r="L299" s="405"/>
    </row>
    <row r="300" spans="2:12" ht="12.75">
      <c r="B300" s="405"/>
      <c r="C300" s="405"/>
      <c r="D300" s="405"/>
      <c r="E300" s="405"/>
      <c r="F300" s="405"/>
      <c r="G300" s="405"/>
      <c r="H300" s="405"/>
      <c r="I300" s="405"/>
      <c r="J300" s="405"/>
      <c r="K300" s="405"/>
      <c r="L300" s="405"/>
    </row>
    <row r="301" spans="2:12" ht="12.75">
      <c r="B301" s="405"/>
      <c r="C301" s="405"/>
      <c r="D301" s="405"/>
      <c r="E301" s="405"/>
      <c r="F301" s="405"/>
      <c r="G301" s="405"/>
      <c r="H301" s="405"/>
      <c r="I301" s="405"/>
      <c r="J301" s="405"/>
      <c r="K301" s="405"/>
      <c r="L301" s="405"/>
    </row>
    <row r="302" spans="2:12" ht="12.75">
      <c r="B302" s="405"/>
      <c r="C302" s="405"/>
      <c r="D302" s="405"/>
      <c r="E302" s="405"/>
      <c r="F302" s="405"/>
      <c r="G302" s="405"/>
      <c r="H302" s="405"/>
      <c r="I302" s="405"/>
      <c r="J302" s="405"/>
      <c r="K302" s="405"/>
      <c r="L302" s="405"/>
    </row>
    <row r="303" spans="2:12" ht="12.75">
      <c r="B303" s="405"/>
      <c r="C303" s="405"/>
      <c r="D303" s="405"/>
      <c r="E303" s="405"/>
      <c r="F303" s="405"/>
      <c r="G303" s="405"/>
      <c r="H303" s="405"/>
      <c r="I303" s="405"/>
      <c r="J303" s="405"/>
      <c r="K303" s="405"/>
      <c r="L303" s="405"/>
    </row>
    <row r="304" spans="2:12" ht="12.75">
      <c r="B304" s="405"/>
      <c r="C304" s="405"/>
      <c r="D304" s="405"/>
      <c r="E304" s="405"/>
      <c r="F304" s="405"/>
      <c r="G304" s="405"/>
      <c r="H304" s="405"/>
      <c r="I304" s="405"/>
      <c r="J304" s="405"/>
      <c r="K304" s="405"/>
      <c r="L304" s="405"/>
    </row>
    <row r="305" spans="2:12" ht="12.75">
      <c r="B305" s="405"/>
      <c r="C305" s="405"/>
      <c r="D305" s="405"/>
      <c r="E305" s="405"/>
      <c r="F305" s="405"/>
      <c r="G305" s="405"/>
      <c r="H305" s="405"/>
      <c r="I305" s="405"/>
      <c r="J305" s="405"/>
      <c r="K305" s="405"/>
      <c r="L305" s="405"/>
    </row>
    <row r="306" spans="2:12" ht="12.75">
      <c r="B306" s="405"/>
      <c r="C306" s="405"/>
      <c r="D306" s="405"/>
      <c r="E306" s="405"/>
      <c r="F306" s="405"/>
      <c r="G306" s="405"/>
      <c r="H306" s="405"/>
      <c r="I306" s="405"/>
      <c r="J306" s="405"/>
      <c r="K306" s="405"/>
      <c r="L306" s="405"/>
    </row>
    <row r="307" spans="2:12" ht="12.75">
      <c r="B307" s="405"/>
      <c r="C307" s="405"/>
      <c r="D307" s="405"/>
      <c r="E307" s="405"/>
      <c r="F307" s="405"/>
      <c r="G307" s="405"/>
      <c r="H307" s="405"/>
      <c r="I307" s="405"/>
      <c r="J307" s="405"/>
      <c r="K307" s="405"/>
      <c r="L307" s="405"/>
    </row>
    <row r="308" spans="2:12" ht="12.75">
      <c r="B308" s="405"/>
      <c r="C308" s="405"/>
      <c r="D308" s="405"/>
      <c r="E308" s="405"/>
      <c r="F308" s="405"/>
      <c r="G308" s="405"/>
      <c r="H308" s="405"/>
      <c r="I308" s="405"/>
      <c r="J308" s="405"/>
      <c r="K308" s="405"/>
      <c r="L308" s="405"/>
    </row>
    <row r="309" spans="2:12" ht="12.75">
      <c r="B309" s="405"/>
      <c r="C309" s="405"/>
      <c r="D309" s="405"/>
      <c r="E309" s="405"/>
      <c r="F309" s="405"/>
      <c r="G309" s="405"/>
      <c r="H309" s="405"/>
      <c r="I309" s="405"/>
      <c r="J309" s="405"/>
      <c r="K309" s="405"/>
      <c r="L309" s="405"/>
    </row>
    <row r="310" spans="2:12" ht="12.75">
      <c r="B310" s="405"/>
      <c r="C310" s="405"/>
      <c r="D310" s="405"/>
      <c r="E310" s="405"/>
      <c r="F310" s="405"/>
      <c r="G310" s="405"/>
      <c r="H310" s="405"/>
      <c r="I310" s="405"/>
      <c r="J310" s="405"/>
      <c r="K310" s="405"/>
      <c r="L310" s="405"/>
    </row>
    <row r="311" spans="2:12" ht="12.75">
      <c r="B311" s="405"/>
      <c r="C311" s="405"/>
      <c r="D311" s="405"/>
      <c r="E311" s="405"/>
      <c r="F311" s="405"/>
      <c r="G311" s="405"/>
      <c r="H311" s="405"/>
      <c r="I311" s="405"/>
      <c r="J311" s="405"/>
      <c r="K311" s="405"/>
      <c r="L311" s="405"/>
    </row>
    <row r="312" spans="2:12" ht="12.75">
      <c r="B312" s="405"/>
      <c r="C312" s="405"/>
      <c r="D312" s="405"/>
      <c r="E312" s="405"/>
      <c r="F312" s="405"/>
      <c r="G312" s="405"/>
      <c r="H312" s="405"/>
      <c r="I312" s="405"/>
      <c r="J312" s="405"/>
      <c r="K312" s="405"/>
      <c r="L312" s="405"/>
    </row>
    <row r="313" spans="2:12" ht="12.75">
      <c r="B313" s="405"/>
      <c r="C313" s="405"/>
      <c r="D313" s="405"/>
      <c r="E313" s="405"/>
      <c r="F313" s="405"/>
      <c r="G313" s="405"/>
      <c r="H313" s="405"/>
      <c r="I313" s="405"/>
      <c r="J313" s="405"/>
      <c r="K313" s="405"/>
      <c r="L313" s="405"/>
    </row>
    <row r="314" spans="2:12" ht="12.75">
      <c r="B314" s="405"/>
      <c r="C314" s="405"/>
      <c r="D314" s="405"/>
      <c r="E314" s="405"/>
      <c r="F314" s="405"/>
      <c r="G314" s="405"/>
      <c r="H314" s="405"/>
      <c r="I314" s="405"/>
      <c r="J314" s="405"/>
      <c r="K314" s="405"/>
      <c r="L314" s="405"/>
    </row>
    <row r="315" spans="2:12" ht="12.75">
      <c r="B315" s="405"/>
      <c r="C315" s="405"/>
      <c r="D315" s="405"/>
      <c r="E315" s="405"/>
      <c r="F315" s="405"/>
      <c r="G315" s="405"/>
      <c r="H315" s="405"/>
      <c r="I315" s="405"/>
      <c r="J315" s="405"/>
      <c r="K315" s="405"/>
      <c r="L315" s="405"/>
    </row>
    <row r="316" spans="2:12" ht="12.75">
      <c r="B316" s="405"/>
      <c r="C316" s="405"/>
      <c r="D316" s="405"/>
      <c r="E316" s="405"/>
      <c r="F316" s="405"/>
      <c r="G316" s="405"/>
      <c r="H316" s="405"/>
      <c r="I316" s="405"/>
      <c r="J316" s="405"/>
      <c r="K316" s="405"/>
      <c r="L316" s="405"/>
    </row>
    <row r="317" spans="2:12" ht="12.75">
      <c r="B317" s="405"/>
      <c r="C317" s="405"/>
      <c r="D317" s="405"/>
      <c r="E317" s="405"/>
      <c r="F317" s="405"/>
      <c r="G317" s="405"/>
      <c r="H317" s="405"/>
      <c r="I317" s="405"/>
      <c r="J317" s="405"/>
      <c r="K317" s="405"/>
      <c r="L317" s="405"/>
    </row>
    <row r="318" spans="2:12" ht="12.75">
      <c r="B318" s="405"/>
      <c r="C318" s="405"/>
      <c r="D318" s="405"/>
      <c r="E318" s="405"/>
      <c r="F318" s="405"/>
      <c r="G318" s="405"/>
      <c r="H318" s="405"/>
      <c r="I318" s="405"/>
      <c r="J318" s="405"/>
      <c r="K318" s="405"/>
      <c r="L318" s="405"/>
    </row>
    <row r="319" spans="2:12" ht="12.75">
      <c r="B319" s="405"/>
      <c r="C319" s="405"/>
      <c r="D319" s="405"/>
      <c r="E319" s="405"/>
      <c r="F319" s="405"/>
      <c r="G319" s="405"/>
      <c r="H319" s="405"/>
      <c r="I319" s="405"/>
      <c r="J319" s="405"/>
      <c r="K319" s="405"/>
      <c r="L319" s="405"/>
    </row>
    <row r="320" spans="2:12" ht="12.75">
      <c r="B320" s="405"/>
      <c r="C320" s="405"/>
      <c r="D320" s="405"/>
      <c r="E320" s="405"/>
      <c r="F320" s="405"/>
      <c r="G320" s="405"/>
      <c r="H320" s="405"/>
      <c r="I320" s="405"/>
      <c r="J320" s="405"/>
      <c r="K320" s="405"/>
      <c r="L320" s="405"/>
    </row>
    <row r="321" spans="2:12" ht="12.75">
      <c r="B321" s="405"/>
      <c r="C321" s="405"/>
      <c r="D321" s="405"/>
      <c r="E321" s="405"/>
      <c r="F321" s="405"/>
      <c r="G321" s="405"/>
      <c r="H321" s="405"/>
      <c r="I321" s="405"/>
      <c r="J321" s="405"/>
      <c r="K321" s="405"/>
      <c r="L321" s="405"/>
    </row>
    <row r="322" spans="2:12" ht="12.75">
      <c r="B322" s="405"/>
      <c r="C322" s="405"/>
      <c r="D322" s="405"/>
      <c r="E322" s="405"/>
      <c r="F322" s="405"/>
      <c r="G322" s="405"/>
      <c r="H322" s="405"/>
      <c r="I322" s="405"/>
      <c r="J322" s="405"/>
      <c r="K322" s="405"/>
      <c r="L322" s="405"/>
    </row>
    <row r="323" spans="2:12" ht="12.75">
      <c r="B323" s="405"/>
      <c r="C323" s="405"/>
      <c r="D323" s="405"/>
      <c r="E323" s="405"/>
      <c r="F323" s="405"/>
      <c r="G323" s="405"/>
      <c r="H323" s="405"/>
      <c r="I323" s="405"/>
      <c r="J323" s="405"/>
      <c r="K323" s="405"/>
      <c r="L323" s="405"/>
    </row>
    <row r="324" spans="2:12" ht="12.75">
      <c r="B324" s="405"/>
      <c r="C324" s="405"/>
      <c r="D324" s="405"/>
      <c r="E324" s="405"/>
      <c r="F324" s="405"/>
      <c r="G324" s="405"/>
      <c r="H324" s="405"/>
      <c r="I324" s="405"/>
      <c r="J324" s="405"/>
      <c r="K324" s="405"/>
      <c r="L324" s="405"/>
    </row>
    <row r="325" spans="2:12" ht="12.75">
      <c r="B325" s="405"/>
      <c r="C325" s="405"/>
      <c r="D325" s="405"/>
      <c r="E325" s="405"/>
      <c r="F325" s="405"/>
      <c r="G325" s="405"/>
      <c r="H325" s="405"/>
      <c r="I325" s="405"/>
      <c r="J325" s="405"/>
      <c r="K325" s="405"/>
      <c r="L325" s="405"/>
    </row>
    <row r="326" spans="2:12" ht="12.75">
      <c r="B326" s="405"/>
      <c r="C326" s="405"/>
      <c r="D326" s="405"/>
      <c r="E326" s="405"/>
      <c r="F326" s="405"/>
      <c r="G326" s="405"/>
      <c r="H326" s="405"/>
      <c r="I326" s="405"/>
      <c r="J326" s="405"/>
      <c r="K326" s="405"/>
      <c r="L326" s="405"/>
    </row>
    <row r="327" spans="2:12" ht="12.75">
      <c r="B327" s="405"/>
      <c r="C327" s="405"/>
      <c r="D327" s="405"/>
      <c r="E327" s="405"/>
      <c r="F327" s="405"/>
      <c r="G327" s="405"/>
      <c r="H327" s="405"/>
      <c r="I327" s="405"/>
      <c r="J327" s="405"/>
      <c r="K327" s="405"/>
      <c r="L327" s="405"/>
    </row>
    <row r="328" spans="2:12" ht="12.75">
      <c r="B328" s="405"/>
      <c r="C328" s="405"/>
      <c r="D328" s="405"/>
      <c r="E328" s="405"/>
      <c r="F328" s="405"/>
      <c r="G328" s="405"/>
      <c r="H328" s="405"/>
      <c r="I328" s="405"/>
      <c r="J328" s="405"/>
      <c r="K328" s="405"/>
      <c r="L328" s="405"/>
    </row>
    <row r="329" spans="2:12" ht="12.75">
      <c r="B329" s="405"/>
      <c r="C329" s="405"/>
      <c r="D329" s="405"/>
      <c r="E329" s="405"/>
      <c r="F329" s="405"/>
      <c r="G329" s="405"/>
      <c r="H329" s="405"/>
      <c r="I329" s="405"/>
      <c r="J329" s="405"/>
      <c r="K329" s="405"/>
      <c r="L329" s="405"/>
    </row>
    <row r="330" spans="2:12" ht="12.75">
      <c r="B330" s="405"/>
      <c r="C330" s="405"/>
      <c r="D330" s="405"/>
      <c r="E330" s="405"/>
      <c r="F330" s="405"/>
      <c r="G330" s="405"/>
      <c r="H330" s="405"/>
      <c r="I330" s="405"/>
      <c r="J330" s="405"/>
      <c r="K330" s="405"/>
      <c r="L330" s="405"/>
    </row>
    <row r="331" spans="2:12" ht="12.75">
      <c r="B331" s="405"/>
      <c r="C331" s="405"/>
      <c r="D331" s="405"/>
      <c r="E331" s="405"/>
      <c r="F331" s="405"/>
      <c r="G331" s="405"/>
      <c r="H331" s="405"/>
      <c r="I331" s="405"/>
      <c r="J331" s="405"/>
      <c r="K331" s="405"/>
      <c r="L331" s="405"/>
    </row>
    <row r="332" spans="2:12" ht="12.75">
      <c r="B332" s="405"/>
      <c r="C332" s="405"/>
      <c r="D332" s="405"/>
      <c r="E332" s="405"/>
      <c r="F332" s="405"/>
      <c r="G332" s="405"/>
      <c r="H332" s="405"/>
      <c r="I332" s="405"/>
      <c r="J332" s="405"/>
      <c r="K332" s="405"/>
      <c r="L332" s="405"/>
    </row>
    <row r="333" spans="2:12" ht="12.75">
      <c r="B333" s="405"/>
      <c r="C333" s="405"/>
      <c r="D333" s="405"/>
      <c r="E333" s="405"/>
      <c r="F333" s="405"/>
      <c r="G333" s="405"/>
      <c r="H333" s="405"/>
      <c r="I333" s="405"/>
      <c r="J333" s="405"/>
      <c r="K333" s="405"/>
      <c r="L333" s="405"/>
    </row>
    <row r="334" spans="2:12" ht="12.75">
      <c r="B334" s="405"/>
      <c r="C334" s="405"/>
      <c r="D334" s="405"/>
      <c r="E334" s="405"/>
      <c r="F334" s="405"/>
      <c r="G334" s="405"/>
      <c r="H334" s="405"/>
      <c r="I334" s="405"/>
      <c r="J334" s="405"/>
      <c r="K334" s="405"/>
      <c r="L334" s="405"/>
    </row>
    <row r="335" spans="2:12" ht="12.75">
      <c r="B335" s="405"/>
      <c r="C335" s="405"/>
      <c r="D335" s="405"/>
      <c r="E335" s="405"/>
      <c r="F335" s="405"/>
      <c r="G335" s="405"/>
      <c r="H335" s="405"/>
      <c r="I335" s="405"/>
      <c r="J335" s="405"/>
      <c r="K335" s="405"/>
      <c r="L335" s="405"/>
    </row>
    <row r="336" spans="2:12" ht="12.75">
      <c r="B336" s="405"/>
      <c r="C336" s="405"/>
      <c r="D336" s="405"/>
      <c r="E336" s="405"/>
      <c r="F336" s="405"/>
      <c r="G336" s="405"/>
      <c r="H336" s="405"/>
      <c r="I336" s="405"/>
      <c r="J336" s="405"/>
      <c r="K336" s="405"/>
      <c r="L336" s="405"/>
    </row>
    <row r="337" spans="2:12" ht="12.75">
      <c r="B337" s="405"/>
      <c r="C337" s="405"/>
      <c r="D337" s="405"/>
      <c r="E337" s="405"/>
      <c r="F337" s="405"/>
      <c r="G337" s="405"/>
      <c r="H337" s="405"/>
      <c r="I337" s="405"/>
      <c r="J337" s="405"/>
      <c r="K337" s="405"/>
      <c r="L337" s="405"/>
    </row>
    <row r="338" spans="2:12" ht="12.75">
      <c r="B338" s="405"/>
      <c r="C338" s="405"/>
      <c r="D338" s="405"/>
      <c r="E338" s="405"/>
      <c r="F338" s="405"/>
      <c r="G338" s="405"/>
      <c r="H338" s="405"/>
      <c r="I338" s="405"/>
      <c r="J338" s="405"/>
      <c r="K338" s="405"/>
      <c r="L338" s="405"/>
    </row>
    <row r="339" spans="2:12" ht="12.75">
      <c r="B339" s="405"/>
      <c r="C339" s="405"/>
      <c r="D339" s="405"/>
      <c r="E339" s="405"/>
      <c r="F339" s="405"/>
      <c r="G339" s="405"/>
      <c r="H339" s="405"/>
      <c r="I339" s="405"/>
      <c r="J339" s="405"/>
      <c r="K339" s="405"/>
      <c r="L339" s="405"/>
    </row>
    <row r="340" spans="2:12" ht="12.75">
      <c r="B340" s="405"/>
      <c r="C340" s="405"/>
      <c r="D340" s="405"/>
      <c r="E340" s="405"/>
      <c r="F340" s="405"/>
      <c r="G340" s="405"/>
      <c r="H340" s="405"/>
      <c r="I340" s="405"/>
      <c r="J340" s="405"/>
      <c r="K340" s="405"/>
      <c r="L340" s="405"/>
    </row>
    <row r="341" spans="2:12" ht="12.75">
      <c r="B341" s="405"/>
      <c r="C341" s="405"/>
      <c r="D341" s="405"/>
      <c r="E341" s="405"/>
      <c r="F341" s="405"/>
      <c r="G341" s="405"/>
      <c r="H341" s="405"/>
      <c r="I341" s="405"/>
      <c r="J341" s="405"/>
      <c r="K341" s="405"/>
      <c r="L341" s="405"/>
    </row>
    <row r="342" spans="2:12" ht="12.75">
      <c r="B342" s="405"/>
      <c r="C342" s="405"/>
      <c r="D342" s="405"/>
      <c r="E342" s="405"/>
      <c r="F342" s="405"/>
      <c r="G342" s="405"/>
      <c r="H342" s="405"/>
      <c r="I342" s="405"/>
      <c r="J342" s="405"/>
      <c r="K342" s="405"/>
      <c r="L342" s="405"/>
    </row>
    <row r="343" spans="2:12" ht="12.75">
      <c r="B343" s="405"/>
      <c r="C343" s="405"/>
      <c r="D343" s="405"/>
      <c r="E343" s="405"/>
      <c r="F343" s="405"/>
      <c r="G343" s="405"/>
      <c r="H343" s="405"/>
      <c r="I343" s="405"/>
      <c r="J343" s="405"/>
      <c r="K343" s="405"/>
      <c r="L343" s="405"/>
    </row>
    <row r="344" spans="2:12" ht="12.75">
      <c r="B344" s="405"/>
      <c r="C344" s="405"/>
      <c r="D344" s="405"/>
      <c r="E344" s="405"/>
      <c r="F344" s="405"/>
      <c r="G344" s="405"/>
      <c r="H344" s="405"/>
      <c r="I344" s="405"/>
      <c r="J344" s="405"/>
      <c r="K344" s="405"/>
      <c r="L344" s="405"/>
    </row>
    <row r="345" spans="2:12" ht="12.75">
      <c r="B345" s="405"/>
      <c r="C345" s="405"/>
      <c r="D345" s="405"/>
      <c r="E345" s="405"/>
      <c r="F345" s="405"/>
      <c r="G345" s="405"/>
      <c r="H345" s="405"/>
      <c r="I345" s="405"/>
      <c r="J345" s="405"/>
      <c r="K345" s="405"/>
      <c r="L345" s="405"/>
    </row>
    <row r="346" spans="2:12" ht="12.75">
      <c r="B346" s="405"/>
      <c r="C346" s="405"/>
      <c r="D346" s="405"/>
      <c r="E346" s="405"/>
      <c r="F346" s="405"/>
      <c r="G346" s="405"/>
      <c r="H346" s="405"/>
      <c r="I346" s="405"/>
      <c r="J346" s="405"/>
      <c r="K346" s="405"/>
      <c r="L346" s="405"/>
    </row>
    <row r="347" spans="2:12" ht="12.75">
      <c r="B347" s="405"/>
      <c r="C347" s="405"/>
      <c r="D347" s="405"/>
      <c r="E347" s="405"/>
      <c r="F347" s="405"/>
      <c r="G347" s="405"/>
      <c r="H347" s="405"/>
      <c r="I347" s="405"/>
      <c r="J347" s="405"/>
      <c r="K347" s="405"/>
      <c r="L347" s="405"/>
    </row>
    <row r="348" spans="2:12" ht="12.75">
      <c r="B348" s="405"/>
      <c r="C348" s="405"/>
      <c r="D348" s="405"/>
      <c r="E348" s="405"/>
      <c r="F348" s="405"/>
      <c r="G348" s="405"/>
      <c r="H348" s="405"/>
      <c r="I348" s="405"/>
      <c r="J348" s="405"/>
      <c r="K348" s="405"/>
      <c r="L348" s="405"/>
    </row>
    <row r="349" spans="2:12" ht="12.75">
      <c r="B349" s="405"/>
      <c r="C349" s="405"/>
      <c r="D349" s="405"/>
      <c r="E349" s="405"/>
      <c r="F349" s="405"/>
      <c r="G349" s="405"/>
      <c r="H349" s="405"/>
      <c r="I349" s="405"/>
      <c r="J349" s="405"/>
      <c r="K349" s="405"/>
      <c r="L349" s="405"/>
    </row>
    <row r="350" spans="2:12" ht="12.75">
      <c r="B350" s="405"/>
      <c r="C350" s="405"/>
      <c r="D350" s="405"/>
      <c r="E350" s="405"/>
      <c r="F350" s="405"/>
      <c r="G350" s="405"/>
      <c r="H350" s="405"/>
      <c r="I350" s="405"/>
      <c r="J350" s="405"/>
      <c r="K350" s="405"/>
      <c r="L350" s="405"/>
    </row>
    <row r="351" spans="2:12" ht="12.75">
      <c r="B351" s="405"/>
      <c r="C351" s="405"/>
      <c r="D351" s="405"/>
      <c r="E351" s="405"/>
      <c r="F351" s="405"/>
      <c r="G351" s="405"/>
      <c r="H351" s="405"/>
      <c r="I351" s="405"/>
      <c r="J351" s="405"/>
      <c r="K351" s="405"/>
      <c r="L351" s="405"/>
    </row>
    <row r="352" spans="2:12" ht="12.75">
      <c r="B352" s="405"/>
      <c r="C352" s="405"/>
      <c r="D352" s="405"/>
      <c r="E352" s="405"/>
      <c r="F352" s="405"/>
      <c r="G352" s="405"/>
      <c r="H352" s="405"/>
      <c r="I352" s="405"/>
      <c r="J352" s="405"/>
      <c r="K352" s="405"/>
      <c r="L352" s="405"/>
    </row>
    <row r="353" spans="2:12" ht="12.75">
      <c r="B353" s="405"/>
      <c r="C353" s="405"/>
      <c r="D353" s="405"/>
      <c r="E353" s="405"/>
      <c r="F353" s="405"/>
      <c r="G353" s="405"/>
      <c r="H353" s="405"/>
      <c r="I353" s="405"/>
      <c r="J353" s="405"/>
      <c r="K353" s="405"/>
      <c r="L353" s="405"/>
    </row>
    <row r="354" spans="2:12" ht="12.75">
      <c r="B354" s="405"/>
      <c r="C354" s="405"/>
      <c r="D354" s="405"/>
      <c r="E354" s="405"/>
      <c r="F354" s="405"/>
      <c r="G354" s="405"/>
      <c r="H354" s="405"/>
      <c r="I354" s="405"/>
      <c r="J354" s="405"/>
      <c r="K354" s="405"/>
      <c r="L354" s="405"/>
    </row>
    <row r="355" spans="2:12" ht="12.75">
      <c r="B355" s="405"/>
      <c r="C355" s="405"/>
      <c r="D355" s="405"/>
      <c r="E355" s="405"/>
      <c r="F355" s="405"/>
      <c r="G355" s="405"/>
      <c r="H355" s="405"/>
      <c r="I355" s="405"/>
      <c r="J355" s="405"/>
      <c r="K355" s="405"/>
      <c r="L355" s="405"/>
    </row>
    <row r="356" spans="2:12" ht="12.75">
      <c r="B356" s="405"/>
      <c r="C356" s="405"/>
      <c r="D356" s="405"/>
      <c r="E356" s="405"/>
      <c r="F356" s="405"/>
      <c r="G356" s="405"/>
      <c r="H356" s="405"/>
      <c r="I356" s="405"/>
      <c r="J356" s="405"/>
      <c r="K356" s="405"/>
      <c r="L356" s="405"/>
    </row>
    <row r="357" spans="2:12" ht="12.75">
      <c r="B357" s="405"/>
      <c r="C357" s="405"/>
      <c r="D357" s="405"/>
      <c r="E357" s="405"/>
      <c r="F357" s="405"/>
      <c r="G357" s="405"/>
      <c r="H357" s="405"/>
      <c r="I357" s="405"/>
      <c r="J357" s="405"/>
      <c r="K357" s="405"/>
      <c r="L357" s="405"/>
    </row>
    <row r="358" spans="2:12" ht="12.75">
      <c r="B358" s="405"/>
      <c r="C358" s="405"/>
      <c r="D358" s="405"/>
      <c r="E358" s="405"/>
      <c r="F358" s="405"/>
      <c r="G358" s="405"/>
      <c r="H358" s="405"/>
      <c r="I358" s="405"/>
      <c r="J358" s="405"/>
      <c r="K358" s="405"/>
      <c r="L358" s="405"/>
    </row>
    <row r="359" spans="2:12" ht="12.75">
      <c r="B359" s="405"/>
      <c r="C359" s="405"/>
      <c r="D359" s="405"/>
      <c r="E359" s="405"/>
      <c r="F359" s="405"/>
      <c r="G359" s="405"/>
      <c r="H359" s="405"/>
      <c r="I359" s="405"/>
      <c r="J359" s="405"/>
      <c r="K359" s="405"/>
      <c r="L359" s="405"/>
    </row>
    <row r="360" spans="2:12" ht="12.75">
      <c r="B360" s="405"/>
      <c r="C360" s="405"/>
      <c r="D360" s="405"/>
      <c r="E360" s="405"/>
      <c r="F360" s="405"/>
      <c r="G360" s="405"/>
      <c r="H360" s="405"/>
      <c r="I360" s="405"/>
      <c r="J360" s="405"/>
      <c r="K360" s="405"/>
      <c r="L360" s="405"/>
    </row>
    <row r="361" spans="2:12" ht="12.75">
      <c r="B361" s="405"/>
      <c r="C361" s="405"/>
      <c r="D361" s="405"/>
      <c r="E361" s="405"/>
      <c r="F361" s="405"/>
      <c r="G361" s="405"/>
      <c r="H361" s="405"/>
      <c r="I361" s="405"/>
      <c r="J361" s="405"/>
      <c r="K361" s="405"/>
      <c r="L361" s="405"/>
    </row>
    <row r="362" spans="2:12" ht="12.75">
      <c r="B362" s="405"/>
      <c r="C362" s="405"/>
      <c r="D362" s="405"/>
      <c r="E362" s="405"/>
      <c r="F362" s="405"/>
      <c r="G362" s="405"/>
      <c r="H362" s="405"/>
      <c r="I362" s="405"/>
      <c r="J362" s="405"/>
      <c r="K362" s="405"/>
      <c r="L362" s="405"/>
    </row>
    <row r="363" spans="2:12" ht="12.75">
      <c r="B363" s="405"/>
      <c r="C363" s="405"/>
      <c r="D363" s="405"/>
      <c r="E363" s="405"/>
      <c r="F363" s="405"/>
      <c r="G363" s="405"/>
      <c r="H363" s="405"/>
      <c r="I363" s="405"/>
      <c r="J363" s="405"/>
      <c r="K363" s="405"/>
      <c r="L363" s="405"/>
    </row>
    <row r="364" spans="2:12" ht="12.75">
      <c r="B364" s="405"/>
      <c r="C364" s="405"/>
      <c r="D364" s="405"/>
      <c r="E364" s="405"/>
      <c r="F364" s="405"/>
      <c r="G364" s="405"/>
      <c r="H364" s="405"/>
      <c r="I364" s="405"/>
      <c r="J364" s="405"/>
      <c r="K364" s="405"/>
      <c r="L364" s="405"/>
    </row>
    <row r="365" spans="2:12" ht="12.75">
      <c r="B365" s="405"/>
      <c r="C365" s="405"/>
      <c r="D365" s="405"/>
      <c r="E365" s="405"/>
      <c r="F365" s="405"/>
      <c r="G365" s="405"/>
      <c r="H365" s="405"/>
      <c r="I365" s="405"/>
      <c r="J365" s="405"/>
      <c r="K365" s="405"/>
      <c r="L365" s="405"/>
    </row>
    <row r="366" spans="2:12" ht="12.75">
      <c r="B366" s="405"/>
      <c r="C366" s="405"/>
      <c r="D366" s="405"/>
      <c r="E366" s="405"/>
      <c r="F366" s="405"/>
      <c r="G366" s="405"/>
      <c r="H366" s="405"/>
      <c r="I366" s="405"/>
      <c r="J366" s="405"/>
      <c r="K366" s="405"/>
      <c r="L366" s="405"/>
    </row>
    <row r="367" spans="2:12" ht="12.75">
      <c r="B367" s="405"/>
      <c r="C367" s="405"/>
      <c r="D367" s="405"/>
      <c r="E367" s="405"/>
      <c r="F367" s="405"/>
      <c r="G367" s="405"/>
      <c r="H367" s="405"/>
      <c r="I367" s="405"/>
      <c r="J367" s="405"/>
      <c r="K367" s="405"/>
      <c r="L367" s="405"/>
    </row>
    <row r="368" spans="2:12" ht="12.75">
      <c r="B368" s="405"/>
      <c r="C368" s="405"/>
      <c r="D368" s="405"/>
      <c r="E368" s="405"/>
      <c r="F368" s="405"/>
      <c r="G368" s="405"/>
      <c r="H368" s="405"/>
      <c r="I368" s="405"/>
      <c r="J368" s="405"/>
      <c r="K368" s="405"/>
      <c r="L368" s="405"/>
    </row>
    <row r="369" spans="2:12" ht="12.75">
      <c r="B369" s="405"/>
      <c r="C369" s="405"/>
      <c r="D369" s="405"/>
      <c r="E369" s="405"/>
      <c r="F369" s="405"/>
      <c r="G369" s="405"/>
      <c r="H369" s="405"/>
      <c r="I369" s="405"/>
      <c r="J369" s="405"/>
      <c r="K369" s="405"/>
      <c r="L369" s="405"/>
    </row>
    <row r="370" spans="2:12" ht="12.75">
      <c r="B370" s="405"/>
      <c r="C370" s="405"/>
      <c r="D370" s="405"/>
      <c r="E370" s="405"/>
      <c r="F370" s="405"/>
      <c r="G370" s="405"/>
      <c r="H370" s="405"/>
      <c r="I370" s="405"/>
      <c r="J370" s="405"/>
      <c r="K370" s="405"/>
      <c r="L370" s="405"/>
    </row>
    <row r="371" spans="2:12" ht="12.75">
      <c r="B371" s="405"/>
      <c r="C371" s="405"/>
      <c r="D371" s="405"/>
      <c r="E371" s="405"/>
      <c r="F371" s="405"/>
      <c r="G371" s="405"/>
      <c r="H371" s="405"/>
      <c r="I371" s="405"/>
      <c r="J371" s="405"/>
      <c r="K371" s="405"/>
      <c r="L371" s="405"/>
    </row>
    <row r="372" spans="2:12" ht="12.75">
      <c r="B372" s="405"/>
      <c r="C372" s="405"/>
      <c r="D372" s="405"/>
      <c r="E372" s="405"/>
      <c r="F372" s="405"/>
      <c r="G372" s="405"/>
      <c r="H372" s="405"/>
      <c r="I372" s="405"/>
      <c r="J372" s="405"/>
      <c r="K372" s="405"/>
      <c r="L372" s="405"/>
    </row>
    <row r="373" spans="2:12" ht="12.75">
      <c r="B373" s="405"/>
      <c r="C373" s="405"/>
      <c r="D373" s="405"/>
      <c r="E373" s="405"/>
      <c r="F373" s="405"/>
      <c r="G373" s="405"/>
      <c r="H373" s="405"/>
      <c r="I373" s="405"/>
      <c r="J373" s="405"/>
      <c r="K373" s="405"/>
      <c r="L373" s="405"/>
    </row>
    <row r="374" spans="2:12" ht="12.75">
      <c r="B374" s="405"/>
      <c r="C374" s="405"/>
      <c r="D374" s="405"/>
      <c r="E374" s="405"/>
      <c r="F374" s="405"/>
      <c r="G374" s="405"/>
      <c r="H374" s="405"/>
      <c r="I374" s="405"/>
      <c r="J374" s="405"/>
      <c r="K374" s="405"/>
      <c r="L374" s="405"/>
    </row>
    <row r="375" spans="2:12" ht="12.75">
      <c r="B375" s="405"/>
      <c r="C375" s="405"/>
      <c r="D375" s="405"/>
      <c r="E375" s="405"/>
      <c r="F375" s="405"/>
      <c r="G375" s="405"/>
      <c r="H375" s="405"/>
      <c r="I375" s="405"/>
      <c r="J375" s="405"/>
      <c r="K375" s="405"/>
      <c r="L375" s="405"/>
    </row>
    <row r="376" spans="2:12" ht="12.75">
      <c r="B376" s="405"/>
      <c r="C376" s="405"/>
      <c r="D376" s="405"/>
      <c r="E376" s="405"/>
      <c r="F376" s="405"/>
      <c r="G376" s="405"/>
      <c r="H376" s="405"/>
      <c r="I376" s="405"/>
      <c r="J376" s="405"/>
      <c r="K376" s="405"/>
      <c r="L376" s="405"/>
    </row>
    <row r="377" spans="2:12" ht="12.75">
      <c r="B377" s="405"/>
      <c r="C377" s="405"/>
      <c r="D377" s="405"/>
      <c r="E377" s="405"/>
      <c r="F377" s="405"/>
      <c r="G377" s="405"/>
      <c r="H377" s="405"/>
      <c r="I377" s="405"/>
      <c r="J377" s="405"/>
      <c r="K377" s="405"/>
      <c r="L377" s="405"/>
    </row>
    <row r="378" spans="2:12" ht="12.75">
      <c r="B378" s="405"/>
      <c r="C378" s="405"/>
      <c r="D378" s="405"/>
      <c r="E378" s="405"/>
      <c r="F378" s="405"/>
      <c r="G378" s="405"/>
      <c r="H378" s="405"/>
      <c r="I378" s="405"/>
      <c r="J378" s="405"/>
      <c r="K378" s="405"/>
      <c r="L378" s="405"/>
    </row>
    <row r="379" spans="2:12" ht="12.75">
      <c r="B379" s="405"/>
      <c r="C379" s="405"/>
      <c r="D379" s="405"/>
      <c r="E379" s="405"/>
      <c r="F379" s="405"/>
      <c r="G379" s="405"/>
      <c r="H379" s="405"/>
      <c r="I379" s="405"/>
      <c r="J379" s="405"/>
      <c r="K379" s="405"/>
      <c r="L379" s="405"/>
    </row>
    <row r="380" spans="2:12" ht="12.75">
      <c r="B380" s="405"/>
      <c r="C380" s="405"/>
      <c r="D380" s="405"/>
      <c r="E380" s="405"/>
      <c r="F380" s="405"/>
      <c r="G380" s="405"/>
      <c r="H380" s="405"/>
      <c r="I380" s="405"/>
      <c r="J380" s="405"/>
      <c r="K380" s="405"/>
      <c r="L380" s="405"/>
    </row>
    <row r="381" spans="2:12" ht="12.75">
      <c r="B381" s="405"/>
      <c r="C381" s="405"/>
      <c r="D381" s="405"/>
      <c r="E381" s="405"/>
      <c r="F381" s="405"/>
      <c r="G381" s="405"/>
      <c r="H381" s="405"/>
      <c r="I381" s="405"/>
      <c r="J381" s="405"/>
      <c r="K381" s="405"/>
      <c r="L381" s="405"/>
    </row>
    <row r="382" spans="2:12" ht="12.75">
      <c r="B382" s="405"/>
      <c r="C382" s="405"/>
      <c r="D382" s="405"/>
      <c r="E382" s="405"/>
      <c r="F382" s="405"/>
      <c r="G382" s="405"/>
      <c r="H382" s="405"/>
      <c r="I382" s="405"/>
      <c r="J382" s="405"/>
      <c r="K382" s="405"/>
      <c r="L382" s="405"/>
    </row>
    <row r="383" spans="2:12" ht="12.75">
      <c r="B383" s="405"/>
      <c r="C383" s="405"/>
      <c r="D383" s="405"/>
      <c r="E383" s="405"/>
      <c r="F383" s="405"/>
      <c r="G383" s="405"/>
      <c r="H383" s="405"/>
      <c r="I383" s="405"/>
      <c r="J383" s="405"/>
      <c r="K383" s="405"/>
      <c r="L383" s="405"/>
    </row>
    <row r="384" spans="2:12" ht="12.75">
      <c r="B384" s="405"/>
      <c r="C384" s="405"/>
      <c r="D384" s="405"/>
      <c r="E384" s="405"/>
      <c r="F384" s="405"/>
      <c r="G384" s="405"/>
      <c r="H384" s="405"/>
      <c r="I384" s="405"/>
      <c r="J384" s="405"/>
      <c r="K384" s="405"/>
      <c r="L384" s="405"/>
    </row>
    <row r="385" spans="2:12" ht="12.75">
      <c r="B385" s="405"/>
      <c r="C385" s="405"/>
      <c r="D385" s="405"/>
      <c r="E385" s="405"/>
      <c r="F385" s="405"/>
      <c r="G385" s="405"/>
      <c r="H385" s="405"/>
      <c r="I385" s="405"/>
      <c r="J385" s="405"/>
      <c r="K385" s="405"/>
      <c r="L385" s="405"/>
    </row>
    <row r="386" spans="2:12" ht="12.75">
      <c r="B386" s="405"/>
      <c r="C386" s="405"/>
      <c r="D386" s="405"/>
      <c r="E386" s="405"/>
      <c r="F386" s="405"/>
      <c r="G386" s="405"/>
      <c r="H386" s="405"/>
      <c r="I386" s="405"/>
      <c r="J386" s="405"/>
      <c r="K386" s="405"/>
      <c r="L386" s="405"/>
    </row>
    <row r="387" spans="2:12" ht="12.75">
      <c r="B387" s="405"/>
      <c r="C387" s="405"/>
      <c r="D387" s="405"/>
      <c r="E387" s="405"/>
      <c r="F387" s="405"/>
      <c r="G387" s="405"/>
      <c r="H387" s="405"/>
      <c r="I387" s="405"/>
      <c r="J387" s="405"/>
      <c r="K387" s="405"/>
      <c r="L387" s="405"/>
    </row>
    <row r="388" spans="2:12" ht="12.75">
      <c r="B388" s="405"/>
      <c r="C388" s="405"/>
      <c r="D388" s="405"/>
      <c r="E388" s="405"/>
      <c r="F388" s="405"/>
      <c r="G388" s="405"/>
      <c r="H388" s="405"/>
      <c r="I388" s="405"/>
      <c r="J388" s="405"/>
      <c r="K388" s="405"/>
      <c r="L388" s="405"/>
    </row>
    <row r="389" spans="2:12" ht="12.75">
      <c r="B389" s="405"/>
      <c r="C389" s="405"/>
      <c r="D389" s="405"/>
      <c r="E389" s="405"/>
      <c r="F389" s="405"/>
      <c r="G389" s="405"/>
      <c r="H389" s="405"/>
      <c r="I389" s="405"/>
      <c r="J389" s="405"/>
      <c r="K389" s="405"/>
      <c r="L389" s="405"/>
    </row>
    <row r="390" spans="2:12" ht="12.75">
      <c r="B390" s="405"/>
      <c r="C390" s="405"/>
      <c r="D390" s="405"/>
      <c r="E390" s="405"/>
      <c r="F390" s="405"/>
      <c r="G390" s="405"/>
      <c r="H390" s="405"/>
      <c r="I390" s="405"/>
      <c r="J390" s="405"/>
      <c r="K390" s="405"/>
      <c r="L390" s="405"/>
    </row>
    <row r="391" spans="2:12" ht="12.75">
      <c r="B391" s="405"/>
      <c r="C391" s="405"/>
      <c r="D391" s="405"/>
      <c r="E391" s="405"/>
      <c r="F391" s="405"/>
      <c r="G391" s="405"/>
      <c r="H391" s="405"/>
      <c r="I391" s="405"/>
      <c r="J391" s="405"/>
      <c r="K391" s="405"/>
      <c r="L391" s="405"/>
    </row>
    <row r="392" spans="2:12" ht="12.75">
      <c r="B392" s="405"/>
      <c r="C392" s="405"/>
      <c r="D392" s="405"/>
      <c r="E392" s="405"/>
      <c r="F392" s="405"/>
      <c r="G392" s="405"/>
      <c r="H392" s="405"/>
      <c r="I392" s="405"/>
      <c r="J392" s="405"/>
      <c r="K392" s="405"/>
      <c r="L392" s="405"/>
    </row>
    <row r="393" spans="2:12" ht="12.75">
      <c r="B393" s="405"/>
      <c r="C393" s="405"/>
      <c r="D393" s="405"/>
      <c r="E393" s="405"/>
      <c r="F393" s="405"/>
      <c r="G393" s="405"/>
      <c r="H393" s="405"/>
      <c r="I393" s="405"/>
      <c r="J393" s="405"/>
      <c r="K393" s="405"/>
      <c r="L393" s="405"/>
    </row>
    <row r="394" spans="2:12" ht="12.75">
      <c r="B394" s="405"/>
      <c r="C394" s="405"/>
      <c r="D394" s="405"/>
      <c r="E394" s="405"/>
      <c r="F394" s="405"/>
      <c r="G394" s="405"/>
      <c r="H394" s="405"/>
      <c r="I394" s="405"/>
      <c r="J394" s="405"/>
      <c r="K394" s="405"/>
      <c r="L394" s="405"/>
    </row>
    <row r="395" spans="2:12" ht="12.75">
      <c r="B395" s="405"/>
      <c r="C395" s="405"/>
      <c r="D395" s="405"/>
      <c r="E395" s="405"/>
      <c r="F395" s="405"/>
      <c r="G395" s="405"/>
      <c r="H395" s="405"/>
      <c r="I395" s="405"/>
      <c r="J395" s="405"/>
      <c r="K395" s="405"/>
      <c r="L395" s="405"/>
    </row>
    <row r="396" spans="2:12" ht="12.75">
      <c r="B396" s="405"/>
      <c r="C396" s="405"/>
      <c r="D396" s="405"/>
      <c r="E396" s="405"/>
      <c r="F396" s="405"/>
      <c r="G396" s="405"/>
      <c r="H396" s="405"/>
      <c r="I396" s="405"/>
      <c r="J396" s="405"/>
      <c r="K396" s="405"/>
      <c r="L396" s="405"/>
    </row>
    <row r="397" spans="2:12" ht="12.75">
      <c r="B397" s="405"/>
      <c r="C397" s="405"/>
      <c r="D397" s="405"/>
      <c r="E397" s="405"/>
      <c r="F397" s="405"/>
      <c r="G397" s="405"/>
      <c r="H397" s="405"/>
      <c r="I397" s="405"/>
      <c r="J397" s="405"/>
      <c r="K397" s="405"/>
      <c r="L397" s="405"/>
    </row>
    <row r="398" spans="2:12" ht="12.75">
      <c r="B398" s="405"/>
      <c r="C398" s="405"/>
      <c r="D398" s="405"/>
      <c r="E398" s="405"/>
      <c r="F398" s="405"/>
      <c r="G398" s="405"/>
      <c r="H398" s="405"/>
      <c r="I398" s="405"/>
      <c r="J398" s="405"/>
      <c r="K398" s="405"/>
      <c r="L398" s="405"/>
    </row>
    <row r="399" spans="2:12" ht="12.75">
      <c r="B399" s="405"/>
      <c r="C399" s="405"/>
      <c r="D399" s="405"/>
      <c r="E399" s="405"/>
      <c r="F399" s="405"/>
      <c r="G399" s="405"/>
      <c r="H399" s="405"/>
      <c r="I399" s="405"/>
      <c r="J399" s="405"/>
      <c r="K399" s="405"/>
      <c r="L399" s="405"/>
    </row>
    <row r="400" spans="2:12" ht="12.75">
      <c r="B400" s="405"/>
      <c r="C400" s="405"/>
      <c r="D400" s="405"/>
      <c r="E400" s="405"/>
      <c r="F400" s="405"/>
      <c r="G400" s="405"/>
      <c r="H400" s="405"/>
      <c r="I400" s="405"/>
      <c r="J400" s="405"/>
      <c r="K400" s="405"/>
      <c r="L400" s="405"/>
    </row>
    <row r="401" spans="2:12" ht="12.75">
      <c r="B401" s="405"/>
      <c r="C401" s="405"/>
      <c r="D401" s="405"/>
      <c r="E401" s="405"/>
      <c r="F401" s="405"/>
      <c r="G401" s="405"/>
      <c r="H401" s="405"/>
      <c r="I401" s="405"/>
      <c r="J401" s="405"/>
      <c r="K401" s="405"/>
      <c r="L401" s="405"/>
    </row>
    <row r="402" spans="2:12" ht="12.75">
      <c r="B402" s="405"/>
      <c r="C402" s="405"/>
      <c r="D402" s="405"/>
      <c r="E402" s="405"/>
      <c r="F402" s="405"/>
      <c r="G402" s="405"/>
      <c r="H402" s="405"/>
      <c r="I402" s="405"/>
      <c r="J402" s="405"/>
      <c r="K402" s="405"/>
      <c r="L402" s="405"/>
    </row>
    <row r="403" spans="2:12" ht="12.75">
      <c r="B403" s="405"/>
      <c r="C403" s="405"/>
      <c r="D403" s="405"/>
      <c r="E403" s="405"/>
      <c r="F403" s="405"/>
      <c r="G403" s="405"/>
      <c r="H403" s="405"/>
      <c r="I403" s="405"/>
      <c r="J403" s="405"/>
      <c r="K403" s="405"/>
      <c r="L403" s="405"/>
    </row>
    <row r="404" spans="2:12" ht="12.75">
      <c r="B404" s="405"/>
      <c r="C404" s="405"/>
      <c r="D404" s="405"/>
      <c r="E404" s="405"/>
      <c r="F404" s="405"/>
      <c r="G404" s="405"/>
      <c r="H404" s="405"/>
      <c r="I404" s="405"/>
      <c r="J404" s="405"/>
      <c r="K404" s="405"/>
      <c r="L404" s="405"/>
    </row>
    <row r="405" spans="2:12" ht="12.75">
      <c r="B405" s="405"/>
      <c r="C405" s="405"/>
      <c r="D405" s="405"/>
      <c r="E405" s="405"/>
      <c r="F405" s="405"/>
      <c r="G405" s="405"/>
      <c r="H405" s="405"/>
      <c r="I405" s="405"/>
      <c r="J405" s="405"/>
      <c r="K405" s="405"/>
      <c r="L405" s="405"/>
    </row>
    <row r="406" spans="2:12" ht="12.75">
      <c r="B406" s="405"/>
      <c r="C406" s="405"/>
      <c r="D406" s="405"/>
      <c r="E406" s="405"/>
      <c r="F406" s="405"/>
      <c r="G406" s="405"/>
      <c r="H406" s="405"/>
      <c r="I406" s="405"/>
      <c r="J406" s="405"/>
      <c r="K406" s="405"/>
      <c r="L406" s="405"/>
    </row>
    <row r="407" spans="2:12" ht="12.75">
      <c r="B407" s="405"/>
      <c r="C407" s="405"/>
      <c r="D407" s="405"/>
      <c r="E407" s="405"/>
      <c r="F407" s="405"/>
      <c r="G407" s="405"/>
      <c r="H407" s="405"/>
      <c r="I407" s="405"/>
      <c r="J407" s="405"/>
      <c r="K407" s="405"/>
      <c r="L407" s="405"/>
    </row>
    <row r="408" spans="2:12" ht="12.75">
      <c r="B408" s="405"/>
      <c r="C408" s="405"/>
      <c r="D408" s="405"/>
      <c r="E408" s="405"/>
      <c r="F408" s="405"/>
      <c r="G408" s="405"/>
      <c r="H408" s="405"/>
      <c r="I408" s="405"/>
      <c r="J408" s="405"/>
      <c r="K408" s="405"/>
      <c r="L408" s="405"/>
    </row>
    <row r="409" spans="2:12" ht="12.75">
      <c r="B409" s="405"/>
      <c r="C409" s="405"/>
      <c r="D409" s="405"/>
      <c r="E409" s="405"/>
      <c r="F409" s="405"/>
      <c r="G409" s="405"/>
      <c r="H409" s="405"/>
      <c r="I409" s="405"/>
      <c r="J409" s="405"/>
      <c r="K409" s="405"/>
      <c r="L409" s="405"/>
    </row>
  </sheetData>
  <printOptions/>
  <pageMargins left="0.7874015748031497" right="0.7874015748031497" top="0.6692913385826772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B4" sqref="B4"/>
    </sheetView>
  </sheetViews>
  <sheetFormatPr defaultColWidth="9.00390625" defaultRowHeight="12.75"/>
  <cols>
    <col min="1" max="1" width="0.6171875" style="0" customWidth="1"/>
    <col min="2" max="2" width="29.875" style="0" customWidth="1"/>
    <col min="3" max="3" width="9.625" style="0" customWidth="1"/>
    <col min="4" max="4" width="9.25390625" style="0" customWidth="1"/>
    <col min="5" max="5" width="9.875" style="0" customWidth="1"/>
    <col min="6" max="6" width="7.75390625" style="0" customWidth="1"/>
    <col min="7" max="7" width="9.00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ht="15.75">
      <c r="B1" s="775" t="s">
        <v>452</v>
      </c>
    </row>
    <row r="2" ht="15.75">
      <c r="B2" s="775"/>
    </row>
    <row r="3" spans="2:8" ht="16.5" thickBot="1">
      <c r="B3" s="775"/>
      <c r="H3" t="s">
        <v>37</v>
      </c>
    </row>
    <row r="4" spans="2:12" ht="16.5" thickBot="1" thickTop="1">
      <c r="B4" s="776" t="s">
        <v>412</v>
      </c>
      <c r="C4" s="777"/>
      <c r="D4" s="778" t="s">
        <v>2</v>
      </c>
      <c r="E4" s="778"/>
      <c r="F4" s="779"/>
      <c r="G4" s="780"/>
      <c r="H4" s="780"/>
      <c r="I4" s="781" t="s">
        <v>3</v>
      </c>
      <c r="J4" s="782"/>
      <c r="K4" s="782"/>
      <c r="L4" s="783"/>
    </row>
    <row r="5" spans="1:12" ht="12.75">
      <c r="A5" s="405"/>
      <c r="B5" s="784" t="s">
        <v>33</v>
      </c>
      <c r="C5" s="785" t="s">
        <v>5</v>
      </c>
      <c r="D5" s="786" t="s">
        <v>6</v>
      </c>
      <c r="E5" s="787" t="s">
        <v>413</v>
      </c>
      <c r="F5" s="214" t="s">
        <v>8</v>
      </c>
      <c r="G5" s="788" t="s">
        <v>414</v>
      </c>
      <c r="H5" s="789" t="s">
        <v>10</v>
      </c>
      <c r="I5" s="214" t="s">
        <v>415</v>
      </c>
      <c r="J5" s="790" t="s">
        <v>413</v>
      </c>
      <c r="K5" s="214" t="s">
        <v>8</v>
      </c>
      <c r="L5" s="791" t="s">
        <v>12</v>
      </c>
    </row>
    <row r="6" spans="1:14" ht="15">
      <c r="A6" s="405"/>
      <c r="B6" s="792" t="s">
        <v>453</v>
      </c>
      <c r="C6" s="793"/>
      <c r="D6" s="794"/>
      <c r="E6" s="795">
        <v>38717</v>
      </c>
      <c r="F6" s="796" t="s">
        <v>39</v>
      </c>
      <c r="G6" s="797" t="s">
        <v>73</v>
      </c>
      <c r="H6" s="798" t="s">
        <v>454</v>
      </c>
      <c r="I6" s="794" t="s">
        <v>17</v>
      </c>
      <c r="J6" s="799">
        <v>38717</v>
      </c>
      <c r="K6" s="794"/>
      <c r="L6" s="800" t="s">
        <v>41</v>
      </c>
      <c r="M6" s="801"/>
      <c r="N6" s="405"/>
    </row>
    <row r="7" spans="1:12" ht="13.5" thickBot="1">
      <c r="A7" s="802"/>
      <c r="B7" s="803"/>
      <c r="C7" s="804"/>
      <c r="D7" s="805"/>
      <c r="E7" s="805"/>
      <c r="F7" s="806">
        <v>2005</v>
      </c>
      <c r="G7" s="807">
        <v>38352</v>
      </c>
      <c r="H7" s="808"/>
      <c r="I7" s="805"/>
      <c r="J7" s="805"/>
      <c r="K7" s="805"/>
      <c r="L7" s="809" t="s">
        <v>416</v>
      </c>
    </row>
    <row r="8" spans="2:12" ht="13.5" thickTop="1">
      <c r="B8" s="810" t="s">
        <v>455</v>
      </c>
      <c r="C8" s="811">
        <v>721397</v>
      </c>
      <c r="D8" s="812">
        <v>728737</v>
      </c>
      <c r="E8" s="813">
        <v>728731.5</v>
      </c>
      <c r="F8" s="814">
        <v>100</v>
      </c>
      <c r="G8" s="813">
        <v>697600.4</v>
      </c>
      <c r="H8" s="815">
        <f>E8/G8</f>
        <v>1.0446259778520768</v>
      </c>
      <c r="I8" s="816">
        <v>407716.3</v>
      </c>
      <c r="J8" s="816">
        <v>407712.9</v>
      </c>
      <c r="K8" s="815">
        <v>99.99</v>
      </c>
      <c r="L8" s="817">
        <v>-11</v>
      </c>
    </row>
    <row r="9" spans="2:12" ht="12.75">
      <c r="B9" s="810" t="s">
        <v>456</v>
      </c>
      <c r="C9" s="811">
        <v>14000</v>
      </c>
      <c r="D9" s="812">
        <v>14101</v>
      </c>
      <c r="E9" s="813">
        <v>14097.9</v>
      </c>
      <c r="F9" s="814">
        <v>99.98</v>
      </c>
      <c r="G9" s="813">
        <v>13471</v>
      </c>
      <c r="H9" s="815">
        <f>E9/G9</f>
        <v>1.0465370054190484</v>
      </c>
      <c r="I9" s="816">
        <v>0</v>
      </c>
      <c r="J9" s="816">
        <v>0</v>
      </c>
      <c r="K9" s="815">
        <v>0</v>
      </c>
      <c r="L9" s="818">
        <v>0</v>
      </c>
    </row>
    <row r="10" spans="2:12" ht="12.75">
      <c r="B10" s="819" t="s">
        <v>457</v>
      </c>
      <c r="C10" s="811">
        <v>104625</v>
      </c>
      <c r="D10" s="812">
        <v>91800.3</v>
      </c>
      <c r="E10" s="813">
        <v>91489.9</v>
      </c>
      <c r="F10" s="814">
        <v>99.66</v>
      </c>
      <c r="G10" s="813">
        <v>87327.3</v>
      </c>
      <c r="H10" s="815">
        <f>E10/G10</f>
        <v>1.047666651780142</v>
      </c>
      <c r="I10" s="816">
        <v>0</v>
      </c>
      <c r="J10" s="816">
        <v>0</v>
      </c>
      <c r="K10" s="815">
        <v>0</v>
      </c>
      <c r="L10" s="818">
        <v>0</v>
      </c>
    </row>
    <row r="11" spans="2:12" ht="12.75">
      <c r="B11" s="819" t="s">
        <v>458</v>
      </c>
      <c r="C11" s="820">
        <v>10000</v>
      </c>
      <c r="D11" s="821">
        <v>490.3</v>
      </c>
      <c r="E11" s="816">
        <v>490.3</v>
      </c>
      <c r="F11" s="814">
        <v>100</v>
      </c>
      <c r="G11" s="816">
        <v>7563.5</v>
      </c>
      <c r="H11" s="815">
        <f>E11/G11</f>
        <v>0.06482448601837773</v>
      </c>
      <c r="I11" s="816">
        <v>0</v>
      </c>
      <c r="J11" s="816">
        <v>0</v>
      </c>
      <c r="K11" s="815">
        <v>0</v>
      </c>
      <c r="L11" s="818">
        <v>0</v>
      </c>
    </row>
    <row r="12" spans="2:12" ht="13.5" thickBot="1">
      <c r="B12" s="822" t="s">
        <v>459</v>
      </c>
      <c r="C12" s="816">
        <v>0</v>
      </c>
      <c r="D12" s="816">
        <v>7812.7</v>
      </c>
      <c r="E12" s="816">
        <v>7724.8</v>
      </c>
      <c r="F12" s="814">
        <v>98.87</v>
      </c>
      <c r="G12" s="816">
        <v>0</v>
      </c>
      <c r="H12" s="815">
        <v>0</v>
      </c>
      <c r="I12" s="816">
        <v>0</v>
      </c>
      <c r="J12" s="816">
        <v>0</v>
      </c>
      <c r="K12" s="815">
        <v>0</v>
      </c>
      <c r="L12" s="818">
        <v>0</v>
      </c>
    </row>
    <row r="13" spans="2:12" ht="13.5" thickBot="1">
      <c r="B13" s="823" t="s">
        <v>460</v>
      </c>
      <c r="C13" s="824">
        <f>C8+C9+C10</f>
        <v>840022</v>
      </c>
      <c r="D13" s="825">
        <f>D12+D10+D9+D8</f>
        <v>842451</v>
      </c>
      <c r="E13" s="826">
        <f>E12+E10+E9+E8</f>
        <v>842044.1</v>
      </c>
      <c r="F13" s="827">
        <f>E13/D13*100</f>
        <v>99.95170045498195</v>
      </c>
      <c r="G13" s="826">
        <f>G10+G9+G8</f>
        <v>798398.7000000001</v>
      </c>
      <c r="H13" s="828">
        <f>E13/G13</f>
        <v>1.0546661711748777</v>
      </c>
      <c r="I13" s="826">
        <f>SUM(I8:I12)</f>
        <v>407716.3</v>
      </c>
      <c r="J13" s="826">
        <f>SUM(J8:J12)</f>
        <v>407712.9</v>
      </c>
      <c r="K13" s="829">
        <f>SUM(K8:K12)</f>
        <v>99.99</v>
      </c>
      <c r="L13" s="830">
        <f>SUM(L8:L12)</f>
        <v>-11</v>
      </c>
    </row>
    <row r="14" spans="2:12" ht="15.75" thickBot="1">
      <c r="B14" s="784"/>
      <c r="C14" s="831"/>
      <c r="D14" s="832" t="s">
        <v>26</v>
      </c>
      <c r="E14" s="832"/>
      <c r="F14" s="833"/>
      <c r="G14" s="834"/>
      <c r="H14" s="835"/>
      <c r="I14" s="836" t="s">
        <v>3</v>
      </c>
      <c r="J14" s="837"/>
      <c r="K14" s="837"/>
      <c r="L14" s="838"/>
    </row>
    <row r="15" spans="2:12" ht="12.75">
      <c r="B15" s="839" t="s">
        <v>33</v>
      </c>
      <c r="C15" s="785" t="s">
        <v>5</v>
      </c>
      <c r="D15" s="786" t="s">
        <v>6</v>
      </c>
      <c r="E15" s="787" t="s">
        <v>413</v>
      </c>
      <c r="F15" s="214" t="s">
        <v>8</v>
      </c>
      <c r="G15" s="788" t="s">
        <v>414</v>
      </c>
      <c r="H15" s="789" t="s">
        <v>10</v>
      </c>
      <c r="I15" s="214" t="s">
        <v>415</v>
      </c>
      <c r="J15" s="790" t="s">
        <v>413</v>
      </c>
      <c r="K15" s="214" t="s">
        <v>8</v>
      </c>
      <c r="L15" s="791" t="s">
        <v>12</v>
      </c>
    </row>
    <row r="16" spans="2:12" ht="12.75">
      <c r="B16" s="792" t="s">
        <v>83</v>
      </c>
      <c r="C16" s="793"/>
      <c r="D16" s="794"/>
      <c r="E16" s="795">
        <v>38717</v>
      </c>
      <c r="F16" s="796" t="s">
        <v>39</v>
      </c>
      <c r="G16" s="797" t="s">
        <v>73</v>
      </c>
      <c r="H16" s="798" t="s">
        <v>454</v>
      </c>
      <c r="I16" s="794" t="s">
        <v>17</v>
      </c>
      <c r="J16" s="799">
        <v>38717</v>
      </c>
      <c r="K16" s="794"/>
      <c r="L16" s="800" t="s">
        <v>41</v>
      </c>
    </row>
    <row r="17" spans="2:12" ht="13.5" thickBot="1">
      <c r="B17" s="840"/>
      <c r="C17" s="804"/>
      <c r="D17" s="805"/>
      <c r="E17" s="805"/>
      <c r="F17" s="806">
        <v>2005</v>
      </c>
      <c r="G17" s="807">
        <v>38352</v>
      </c>
      <c r="H17" s="808"/>
      <c r="I17" s="805"/>
      <c r="J17" s="805"/>
      <c r="K17" s="805"/>
      <c r="L17" s="809" t="s">
        <v>416</v>
      </c>
    </row>
    <row r="18" spans="2:12" ht="12.75">
      <c r="B18" s="453" t="s">
        <v>461</v>
      </c>
      <c r="C18" s="841">
        <v>95269</v>
      </c>
      <c r="D18" s="842">
        <v>97269</v>
      </c>
      <c r="E18" s="842">
        <v>97269</v>
      </c>
      <c r="F18" s="843">
        <v>100</v>
      </c>
      <c r="G18" s="842">
        <v>95269</v>
      </c>
      <c r="H18" s="844">
        <f>E18/G18</f>
        <v>1.020993187710588</v>
      </c>
      <c r="I18" s="842">
        <v>51488</v>
      </c>
      <c r="J18" s="842">
        <v>51301</v>
      </c>
      <c r="K18" s="845">
        <v>99.64</v>
      </c>
      <c r="L18" s="846">
        <v>0</v>
      </c>
    </row>
    <row r="19" spans="2:12" ht="13.5" thickBot="1">
      <c r="B19" s="847" t="s">
        <v>462</v>
      </c>
      <c r="C19" s="820">
        <v>30207</v>
      </c>
      <c r="D19" s="816">
        <v>31207</v>
      </c>
      <c r="E19" s="816">
        <v>31207</v>
      </c>
      <c r="F19" s="848">
        <v>100</v>
      </c>
      <c r="G19" s="816">
        <v>30207</v>
      </c>
      <c r="H19" s="815">
        <f>E19/G19</f>
        <v>1.0331049094580727</v>
      </c>
      <c r="I19" s="813">
        <v>11114</v>
      </c>
      <c r="J19" s="813">
        <v>9617.7</v>
      </c>
      <c r="K19" s="849">
        <v>86.54</v>
      </c>
      <c r="L19" s="850">
        <v>-12</v>
      </c>
    </row>
    <row r="20" spans="2:12" ht="13.5" thickBot="1">
      <c r="B20" s="823" t="s">
        <v>31</v>
      </c>
      <c r="C20" s="851">
        <f>SUM(C18:C19)</f>
        <v>125476</v>
      </c>
      <c r="D20" s="826">
        <f>SUM(D18:D19)</f>
        <v>128476</v>
      </c>
      <c r="E20" s="826">
        <f>SUM(E18:E19)</f>
        <v>128476</v>
      </c>
      <c r="F20" s="852">
        <v>100</v>
      </c>
      <c r="G20" s="826">
        <f>SUM(G18:G19)</f>
        <v>125476</v>
      </c>
      <c r="H20" s="828">
        <f>E20/G20</f>
        <v>1.0239089547005005</v>
      </c>
      <c r="I20" s="853">
        <f>SUM(I18:I19)</f>
        <v>62602</v>
      </c>
      <c r="J20" s="853">
        <f>SUM(J18:J19)</f>
        <v>60918.7</v>
      </c>
      <c r="K20" s="852">
        <f>J20/I20*100</f>
        <v>97.31110827130122</v>
      </c>
      <c r="L20" s="854">
        <f>SUM(L18:L19)</f>
        <v>-12</v>
      </c>
    </row>
    <row r="21" spans="2:12" ht="15.75" thickBot="1">
      <c r="B21" s="839"/>
      <c r="C21" s="831"/>
      <c r="D21" s="832" t="s">
        <v>88</v>
      </c>
      <c r="E21" s="832"/>
      <c r="F21" s="855"/>
      <c r="G21" s="856"/>
      <c r="H21" s="835"/>
      <c r="I21" s="836" t="s">
        <v>3</v>
      </c>
      <c r="J21" s="837"/>
      <c r="K21" s="837"/>
      <c r="L21" s="838"/>
    </row>
    <row r="22" spans="2:12" ht="12.75">
      <c r="B22" s="839" t="s">
        <v>33</v>
      </c>
      <c r="C22" s="785" t="s">
        <v>5</v>
      </c>
      <c r="D22" s="786" t="s">
        <v>6</v>
      </c>
      <c r="E22" s="787" t="s">
        <v>413</v>
      </c>
      <c r="F22" s="214" t="s">
        <v>8</v>
      </c>
      <c r="G22" s="788" t="s">
        <v>414</v>
      </c>
      <c r="H22" s="789" t="s">
        <v>10</v>
      </c>
      <c r="I22" s="214" t="s">
        <v>415</v>
      </c>
      <c r="J22" s="790" t="s">
        <v>413</v>
      </c>
      <c r="K22" s="214" t="s">
        <v>8</v>
      </c>
      <c r="L22" s="791" t="s">
        <v>12</v>
      </c>
    </row>
    <row r="23" spans="2:12" ht="12.75">
      <c r="B23" s="792" t="s">
        <v>463</v>
      </c>
      <c r="C23" s="793"/>
      <c r="D23" s="794"/>
      <c r="E23" s="795">
        <v>38717</v>
      </c>
      <c r="F23" s="796" t="s">
        <v>39</v>
      </c>
      <c r="G23" s="797" t="s">
        <v>73</v>
      </c>
      <c r="H23" s="798" t="s">
        <v>454</v>
      </c>
      <c r="I23" s="794" t="s">
        <v>17</v>
      </c>
      <c r="J23" s="799">
        <v>38717</v>
      </c>
      <c r="K23" s="794"/>
      <c r="L23" s="800" t="s">
        <v>41</v>
      </c>
    </row>
    <row r="24" spans="2:12" ht="13.5" thickBot="1">
      <c r="B24" s="840"/>
      <c r="C24" s="804"/>
      <c r="D24" s="805"/>
      <c r="E24" s="805"/>
      <c r="F24" s="806">
        <v>2005</v>
      </c>
      <c r="G24" s="807">
        <v>38352</v>
      </c>
      <c r="H24" s="808"/>
      <c r="I24" s="805"/>
      <c r="J24" s="805"/>
      <c r="K24" s="805"/>
      <c r="L24" s="809" t="s">
        <v>416</v>
      </c>
    </row>
    <row r="25" spans="2:12" ht="14.25" thickBot="1" thickTop="1">
      <c r="B25" s="857" t="s">
        <v>464</v>
      </c>
      <c r="C25" s="841">
        <v>0</v>
      </c>
      <c r="D25" s="842">
        <v>45000</v>
      </c>
      <c r="E25" s="842">
        <v>45000</v>
      </c>
      <c r="F25" s="848">
        <v>100</v>
      </c>
      <c r="G25" s="842">
        <v>45000</v>
      </c>
      <c r="H25" s="815">
        <v>1</v>
      </c>
      <c r="I25" s="858" t="s">
        <v>91</v>
      </c>
      <c r="J25" s="859" t="s">
        <v>91</v>
      </c>
      <c r="K25" s="860" t="s">
        <v>91</v>
      </c>
      <c r="L25" s="861" t="s">
        <v>91</v>
      </c>
    </row>
    <row r="26" spans="2:12" ht="13.5" thickBot="1">
      <c r="B26" s="862" t="s">
        <v>58</v>
      </c>
      <c r="C26" s="863">
        <v>0</v>
      </c>
      <c r="D26" s="864">
        <v>45000</v>
      </c>
      <c r="E26" s="826">
        <v>45000</v>
      </c>
      <c r="F26" s="852">
        <v>100</v>
      </c>
      <c r="G26" s="826">
        <f>SUM(G25)</f>
        <v>45000</v>
      </c>
      <c r="H26" s="829">
        <v>1</v>
      </c>
      <c r="I26" s="834" t="s">
        <v>91</v>
      </c>
      <c r="J26" s="865" t="s">
        <v>91</v>
      </c>
      <c r="K26" s="866" t="s">
        <v>91</v>
      </c>
      <c r="L26" s="867" t="s">
        <v>91</v>
      </c>
    </row>
    <row r="27" spans="2:12" ht="12.75">
      <c r="B27" s="868" t="s">
        <v>465</v>
      </c>
      <c r="C27" s="863"/>
      <c r="D27" s="869"/>
      <c r="E27" s="870"/>
      <c r="F27" s="871"/>
      <c r="G27" s="870"/>
      <c r="H27" s="872"/>
      <c r="I27" s="873"/>
      <c r="J27" s="873"/>
      <c r="K27" s="874"/>
      <c r="L27" s="875"/>
    </row>
    <row r="28" spans="2:12" ht="15" customHeight="1">
      <c r="B28" s="876" t="s">
        <v>32</v>
      </c>
      <c r="C28" s="877">
        <f>C20+C13</f>
        <v>965498</v>
      </c>
      <c r="D28" s="878">
        <f>D26+D20+D13</f>
        <v>1015927</v>
      </c>
      <c r="E28" s="879">
        <f>E26+E20+E13</f>
        <v>1015520.1</v>
      </c>
      <c r="F28" s="880">
        <v>99.96</v>
      </c>
      <c r="G28" s="879">
        <f>G26+G20+G13</f>
        <v>968874.7000000001</v>
      </c>
      <c r="H28" s="881">
        <v>1.05</v>
      </c>
      <c r="I28" s="882"/>
      <c r="J28" s="882"/>
      <c r="K28" s="883"/>
      <c r="L28" s="884"/>
    </row>
    <row r="29" spans="2:12" ht="12.75">
      <c r="B29" s="792"/>
      <c r="C29" s="885"/>
      <c r="D29" s="886"/>
      <c r="E29" s="886"/>
      <c r="F29" s="887"/>
      <c r="G29" s="886"/>
      <c r="H29" s="888"/>
      <c r="J29" s="405"/>
      <c r="K29" s="405"/>
      <c r="L29" s="802"/>
    </row>
    <row r="30" spans="2:12" ht="12.75">
      <c r="B30" s="876" t="s">
        <v>34</v>
      </c>
      <c r="C30" s="889">
        <v>25211.9</v>
      </c>
      <c r="D30" s="879">
        <v>32395</v>
      </c>
      <c r="E30" s="879">
        <v>24826</v>
      </c>
      <c r="F30" s="890">
        <v>76.64</v>
      </c>
      <c r="G30" s="879">
        <v>24096.9</v>
      </c>
      <c r="H30" s="881">
        <v>1.03</v>
      </c>
      <c r="I30" s="405"/>
      <c r="J30" s="405"/>
      <c r="K30" s="405"/>
      <c r="L30" s="802"/>
    </row>
    <row r="31" spans="2:12" ht="31.5" customHeight="1" thickBot="1">
      <c r="B31" s="840" t="s">
        <v>35</v>
      </c>
      <c r="C31" s="891">
        <f>SUM(C28:C30)</f>
        <v>990709.9</v>
      </c>
      <c r="D31" s="892">
        <f>SUM(D28:D30)</f>
        <v>1048322</v>
      </c>
      <c r="E31" s="892">
        <f>SUM(E28:E30)</f>
        <v>1040346.1</v>
      </c>
      <c r="F31" s="893">
        <v>99.24</v>
      </c>
      <c r="G31" s="892">
        <f>SUM(G28:G30)</f>
        <v>992971.6000000001</v>
      </c>
      <c r="H31" s="894">
        <v>1.05</v>
      </c>
      <c r="I31" s="895"/>
      <c r="J31" s="895"/>
      <c r="K31" s="895"/>
      <c r="L31" s="896"/>
    </row>
    <row r="32" spans="2:12" ht="12.75">
      <c r="B32" s="897"/>
      <c r="C32" s="885"/>
      <c r="D32" s="885"/>
      <c r="E32" s="898"/>
      <c r="F32" s="899"/>
      <c r="G32" s="900"/>
      <c r="H32" s="899"/>
      <c r="I32" s="405"/>
      <c r="J32" s="405"/>
      <c r="K32" s="405"/>
      <c r="L32" s="405"/>
    </row>
    <row r="33" spans="2:12" ht="12.75">
      <c r="B33" s="897"/>
      <c r="C33" s="885"/>
      <c r="D33" s="885"/>
      <c r="E33" s="898"/>
      <c r="F33" s="899"/>
      <c r="G33" s="900"/>
      <c r="H33" s="899"/>
      <c r="I33" s="405"/>
      <c r="J33" s="405"/>
      <c r="K33" s="405"/>
      <c r="L33" s="405"/>
    </row>
    <row r="34" s="405" customFormat="1" ht="12.75"/>
    <row r="35" s="405" customFormat="1" ht="12.75"/>
    <row r="36" s="405" customFormat="1" ht="12.75"/>
    <row r="37" s="405" customFormat="1" ht="12.75"/>
    <row r="38" s="405" customFormat="1" ht="12.75"/>
    <row r="39" s="405" customFormat="1" ht="12.75"/>
    <row r="40" s="405" customFormat="1" ht="12.75"/>
    <row r="41" s="405" customFormat="1" ht="12.75"/>
    <row r="42" s="405" customFormat="1" ht="12.75"/>
    <row r="43" s="405" customFormat="1" ht="12.75"/>
    <row r="44" s="405" customFormat="1" ht="12.75"/>
    <row r="45" s="405" customFormat="1" ht="12.75"/>
    <row r="46" s="405" customFormat="1" ht="12.75"/>
    <row r="47" s="405" customFormat="1" ht="12.75"/>
    <row r="48" s="405" customFormat="1" ht="12.75"/>
    <row r="49" s="405" customFormat="1" ht="12.75"/>
    <row r="50" s="405" customFormat="1" ht="12.75"/>
    <row r="51" s="405" customFormat="1" ht="12.75">
      <c r="A5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L9" sqref="L9"/>
    </sheetView>
  </sheetViews>
  <sheetFormatPr defaultColWidth="9.00390625" defaultRowHeight="12.75"/>
  <cols>
    <col min="1" max="1" width="29.875" style="0" customWidth="1"/>
    <col min="2" max="2" width="10.25390625" style="0" customWidth="1"/>
    <col min="3" max="3" width="10.375" style="0" customWidth="1"/>
    <col min="4" max="4" width="10.625" style="0" customWidth="1"/>
    <col min="6" max="6" width="13.00390625" style="0" customWidth="1"/>
    <col min="7" max="7" width="6.875" style="0" customWidth="1"/>
    <col min="9" max="9" width="9.625" style="0" customWidth="1"/>
    <col min="10" max="10" width="8.625" style="0" customWidth="1"/>
    <col min="11" max="11" width="9.75390625" style="0" customWidth="1"/>
    <col min="12" max="12" width="13.125" style="0" bestFit="1" customWidth="1"/>
    <col min="13" max="13" width="10.125" style="0" bestFit="1" customWidth="1"/>
  </cols>
  <sheetData>
    <row r="2" spans="1:11" ht="16.5" thickBot="1">
      <c r="A2" s="94" t="s">
        <v>466</v>
      </c>
      <c r="B2" s="95"/>
      <c r="C2" s="95"/>
      <c r="D2" s="95"/>
      <c r="E2" s="95"/>
      <c r="F2" s="95"/>
      <c r="G2" s="95"/>
      <c r="H2" s="95"/>
      <c r="I2" s="95"/>
      <c r="J2" s="95"/>
      <c r="K2" s="246" t="s">
        <v>37</v>
      </c>
    </row>
    <row r="3" spans="1:12" ht="17.25" thickBot="1" thickTop="1">
      <c r="A3" s="901" t="s">
        <v>65</v>
      </c>
      <c r="B3" s="902" t="s">
        <v>2</v>
      </c>
      <c r="C3" s="903"/>
      <c r="D3" s="903"/>
      <c r="E3" s="903"/>
      <c r="F3" s="903"/>
      <c r="G3" s="904"/>
      <c r="H3" s="905" t="s">
        <v>3</v>
      </c>
      <c r="I3" s="101"/>
      <c r="J3" s="101"/>
      <c r="K3" s="102"/>
      <c r="L3" s="95"/>
    </row>
    <row r="4" spans="1:12" ht="48.75" thickBot="1">
      <c r="A4" s="906" t="s">
        <v>467</v>
      </c>
      <c r="B4" s="907" t="s">
        <v>5</v>
      </c>
      <c r="C4" s="908" t="s">
        <v>6</v>
      </c>
      <c r="D4" s="909" t="s">
        <v>468</v>
      </c>
      <c r="E4" s="909" t="s">
        <v>469</v>
      </c>
      <c r="F4" s="909" t="s">
        <v>470</v>
      </c>
      <c r="G4" s="910" t="s">
        <v>471</v>
      </c>
      <c r="H4" s="911" t="s">
        <v>472</v>
      </c>
      <c r="I4" s="912" t="s">
        <v>473</v>
      </c>
      <c r="J4" s="912" t="s">
        <v>8</v>
      </c>
      <c r="K4" s="913" t="s">
        <v>474</v>
      </c>
      <c r="L4" s="95"/>
    </row>
    <row r="5" spans="1:13" ht="13.5" thickTop="1">
      <c r="A5" s="914" t="s">
        <v>475</v>
      </c>
      <c r="B5" s="471">
        <v>346974</v>
      </c>
      <c r="C5" s="915">
        <v>376960</v>
      </c>
      <c r="D5" s="471">
        <v>376906.64</v>
      </c>
      <c r="E5" s="916">
        <f>D5/C5*100</f>
        <v>99.98584465195246</v>
      </c>
      <c r="F5" s="471">
        <v>345213.5</v>
      </c>
      <c r="G5" s="916">
        <f>D5/F5</f>
        <v>1.0918073597932874</v>
      </c>
      <c r="H5" s="917"/>
      <c r="I5" s="917"/>
      <c r="J5" s="917"/>
      <c r="K5" s="918"/>
      <c r="L5" s="919"/>
      <c r="M5" s="920"/>
    </row>
    <row r="6" spans="1:13" ht="12.75">
      <c r="A6" s="921" t="s">
        <v>476</v>
      </c>
      <c r="B6" s="398">
        <v>11000</v>
      </c>
      <c r="C6" s="922">
        <v>16332.6</v>
      </c>
      <c r="D6" s="922">
        <v>12455.13</v>
      </c>
      <c r="E6" s="355">
        <f aca="true" t="shared" si="0" ref="E6:E15">D6/C6*100</f>
        <v>76.25932184710334</v>
      </c>
      <c r="F6" s="398">
        <v>10677.05</v>
      </c>
      <c r="G6" s="355">
        <f aca="true" t="shared" si="1" ref="G6:G15">D6/F6</f>
        <v>1.1665328906392682</v>
      </c>
      <c r="H6" s="398"/>
      <c r="J6" s="398"/>
      <c r="K6" s="923"/>
      <c r="L6" s="919"/>
      <c r="M6" s="920"/>
    </row>
    <row r="7" spans="1:13" ht="12.75">
      <c r="A7" s="921" t="s">
        <v>45</v>
      </c>
      <c r="B7" s="398">
        <v>87755</v>
      </c>
      <c r="C7" s="922">
        <v>91535</v>
      </c>
      <c r="D7" s="398">
        <v>66472.724</v>
      </c>
      <c r="E7" s="355">
        <f t="shared" si="0"/>
        <v>72.620007647348</v>
      </c>
      <c r="F7" s="398">
        <v>78801.25</v>
      </c>
      <c r="G7" s="355">
        <f t="shared" si="1"/>
        <v>0.8435491061372757</v>
      </c>
      <c r="H7" s="398"/>
      <c r="I7" s="398"/>
      <c r="J7" s="398"/>
      <c r="K7" s="923"/>
      <c r="L7" s="919"/>
      <c r="M7" s="920"/>
    </row>
    <row r="8" spans="1:12" ht="12.75">
      <c r="A8" s="921" t="s">
        <v>477</v>
      </c>
      <c r="B8" s="398">
        <v>3</v>
      </c>
      <c r="C8" s="922">
        <v>3</v>
      </c>
      <c r="D8" s="398">
        <v>0.48</v>
      </c>
      <c r="E8" s="355">
        <f t="shared" si="0"/>
        <v>16</v>
      </c>
      <c r="F8" s="398">
        <v>0.36</v>
      </c>
      <c r="G8" s="355">
        <f t="shared" si="1"/>
        <v>1.3333333333333333</v>
      </c>
      <c r="H8" s="398"/>
      <c r="I8" s="398"/>
      <c r="J8" s="398"/>
      <c r="K8" s="923"/>
      <c r="L8" s="919"/>
    </row>
    <row r="9" spans="1:12" ht="12.75">
      <c r="A9" s="921" t="s">
        <v>478</v>
      </c>
      <c r="B9" s="398">
        <v>12000</v>
      </c>
      <c r="C9" s="922">
        <v>805.9</v>
      </c>
      <c r="D9" s="398">
        <v>805.865</v>
      </c>
      <c r="E9" s="355">
        <f t="shared" si="0"/>
        <v>99.99565702940811</v>
      </c>
      <c r="F9" s="398">
        <v>58376.32</v>
      </c>
      <c r="G9" s="355">
        <f t="shared" si="1"/>
        <v>0.013804655723416619</v>
      </c>
      <c r="H9" s="398"/>
      <c r="I9" s="398"/>
      <c r="J9" s="398"/>
      <c r="K9" s="923"/>
      <c r="L9" s="919"/>
    </row>
    <row r="10" spans="1:12" ht="12.75">
      <c r="A10" s="921" t="s">
        <v>479</v>
      </c>
      <c r="B10" s="398">
        <v>0</v>
      </c>
      <c r="C10" s="922">
        <v>4590.5</v>
      </c>
      <c r="D10" s="398">
        <v>1764.877</v>
      </c>
      <c r="E10" s="355">
        <f t="shared" si="0"/>
        <v>38.446291253676065</v>
      </c>
      <c r="F10" s="398">
        <v>0</v>
      </c>
      <c r="G10" s="355">
        <v>0</v>
      </c>
      <c r="H10" s="398"/>
      <c r="I10" s="398"/>
      <c r="J10" s="398"/>
      <c r="K10" s="923"/>
      <c r="L10" s="919"/>
    </row>
    <row r="11" spans="1:12" ht="12.75">
      <c r="A11" s="921" t="s">
        <v>21</v>
      </c>
      <c r="B11" s="398">
        <v>0</v>
      </c>
      <c r="C11" s="922">
        <v>4725.5</v>
      </c>
      <c r="D11" s="398">
        <v>0</v>
      </c>
      <c r="E11" s="355">
        <f t="shared" si="0"/>
        <v>0</v>
      </c>
      <c r="F11" s="398">
        <v>0</v>
      </c>
      <c r="G11" s="355">
        <v>0</v>
      </c>
      <c r="H11" s="398"/>
      <c r="I11" s="398"/>
      <c r="J11" s="398"/>
      <c r="K11" s="923"/>
      <c r="L11" s="924"/>
    </row>
    <row r="12" spans="1:12" ht="12.75">
      <c r="A12" s="921" t="s">
        <v>480</v>
      </c>
      <c r="B12" s="398">
        <v>105</v>
      </c>
      <c r="C12" s="922">
        <v>9.6</v>
      </c>
      <c r="D12" s="398">
        <v>7.43</v>
      </c>
      <c r="E12" s="355">
        <f t="shared" si="0"/>
        <v>77.39583333333333</v>
      </c>
      <c r="F12" s="398">
        <v>10.85</v>
      </c>
      <c r="G12" s="355">
        <f t="shared" si="1"/>
        <v>0.6847926267281106</v>
      </c>
      <c r="H12" s="398"/>
      <c r="I12" s="398"/>
      <c r="J12" s="398"/>
      <c r="K12" s="923"/>
      <c r="L12" s="924"/>
    </row>
    <row r="13" spans="1:12" ht="12.75">
      <c r="A13" s="921" t="s">
        <v>481</v>
      </c>
      <c r="B13" s="398">
        <v>7000</v>
      </c>
      <c r="C13" s="922">
        <v>4880</v>
      </c>
      <c r="D13" s="398">
        <v>4855.2</v>
      </c>
      <c r="E13" s="355">
        <f t="shared" si="0"/>
        <v>99.49180327868852</v>
      </c>
      <c r="F13" s="925">
        <v>0</v>
      </c>
      <c r="G13" s="355">
        <v>0</v>
      </c>
      <c r="H13" s="398"/>
      <c r="I13" s="398"/>
      <c r="J13" s="398"/>
      <c r="K13" s="923"/>
      <c r="L13" s="924"/>
    </row>
    <row r="14" spans="1:12" ht="12.75">
      <c r="A14" s="921" t="s">
        <v>482</v>
      </c>
      <c r="B14" s="398">
        <v>2200</v>
      </c>
      <c r="C14" s="922">
        <v>2200</v>
      </c>
      <c r="D14" s="398">
        <v>1685.25</v>
      </c>
      <c r="E14" s="355">
        <f t="shared" si="0"/>
        <v>76.60227272727272</v>
      </c>
      <c r="F14" s="398">
        <v>2386.94</v>
      </c>
      <c r="G14" s="355">
        <f t="shared" si="1"/>
        <v>0.7060294770710617</v>
      </c>
      <c r="H14" s="398"/>
      <c r="I14" s="398"/>
      <c r="J14" s="398"/>
      <c r="K14" s="923"/>
      <c r="L14" s="924"/>
    </row>
    <row r="15" spans="1:12" ht="13.5" thickBot="1">
      <c r="A15" s="926" t="s">
        <v>49</v>
      </c>
      <c r="B15" s="927">
        <f>SUM(B5:B14)</f>
        <v>467037</v>
      </c>
      <c r="C15" s="928">
        <f>SUM(C5:C14)</f>
        <v>502042.1</v>
      </c>
      <c r="D15" s="927">
        <f>SUM(D5:D14)</f>
        <v>464953.59599999996</v>
      </c>
      <c r="E15" s="351">
        <f t="shared" si="0"/>
        <v>92.61247134453465</v>
      </c>
      <c r="F15" s="927">
        <f>SUM(F5:F14)</f>
        <v>495466.26999999996</v>
      </c>
      <c r="G15" s="434">
        <f t="shared" si="1"/>
        <v>0.9384162437535859</v>
      </c>
      <c r="H15" s="927"/>
      <c r="I15" s="927"/>
      <c r="J15" s="927"/>
      <c r="K15" s="929"/>
      <c r="L15" s="924"/>
    </row>
    <row r="16" spans="1:12" ht="13.5" thickBot="1">
      <c r="A16" s="723"/>
      <c r="B16" s="930"/>
      <c r="C16" s="930" t="s">
        <v>26</v>
      </c>
      <c r="D16" s="930"/>
      <c r="E16" s="930"/>
      <c r="F16" s="930"/>
      <c r="G16" s="931"/>
      <c r="H16" s="932" t="s">
        <v>3</v>
      </c>
      <c r="I16" s="130"/>
      <c r="J16" s="130"/>
      <c r="K16" s="933"/>
      <c r="L16" s="924"/>
    </row>
    <row r="17" spans="1:12" ht="51" customHeight="1" thickBot="1">
      <c r="A17" s="934" t="s">
        <v>83</v>
      </c>
      <c r="B17" s="935" t="s">
        <v>5</v>
      </c>
      <c r="C17" s="936" t="s">
        <v>6</v>
      </c>
      <c r="D17" s="937" t="s">
        <v>473</v>
      </c>
      <c r="E17" s="937" t="s">
        <v>469</v>
      </c>
      <c r="F17" s="937" t="s">
        <v>470</v>
      </c>
      <c r="G17" s="938" t="s">
        <v>471</v>
      </c>
      <c r="H17" s="939" t="s">
        <v>472</v>
      </c>
      <c r="I17" s="912" t="s">
        <v>473</v>
      </c>
      <c r="J17" s="912" t="s">
        <v>8</v>
      </c>
      <c r="K17" s="913" t="s">
        <v>474</v>
      </c>
      <c r="L17" s="95"/>
    </row>
    <row r="18" spans="1:13" ht="13.5" thickTop="1">
      <c r="A18" s="914" t="s">
        <v>483</v>
      </c>
      <c r="B18" s="471">
        <v>67515</v>
      </c>
      <c r="C18" s="471">
        <v>71490</v>
      </c>
      <c r="D18" s="471">
        <v>71490</v>
      </c>
      <c r="E18" s="940">
        <f>D18/C18*100</f>
        <v>100</v>
      </c>
      <c r="F18" s="471">
        <v>71453</v>
      </c>
      <c r="G18" s="940">
        <f>D18/F18</f>
        <v>1.0005178229045666</v>
      </c>
      <c r="H18" s="471">
        <v>28819</v>
      </c>
      <c r="I18" s="471">
        <v>28659.74</v>
      </c>
      <c r="J18" s="941">
        <v>99.5</v>
      </c>
      <c r="K18" s="918">
        <v>-2</v>
      </c>
      <c r="L18" s="919"/>
      <c r="M18" s="920"/>
    </row>
    <row r="19" spans="1:12" ht="12.75">
      <c r="A19" s="921" t="s">
        <v>484</v>
      </c>
      <c r="B19" s="398">
        <v>3200</v>
      </c>
      <c r="C19" s="398">
        <v>3200</v>
      </c>
      <c r="D19" s="398">
        <v>3200</v>
      </c>
      <c r="E19" s="355">
        <f>D19/C19*100</f>
        <v>100</v>
      </c>
      <c r="F19" s="398">
        <v>2648</v>
      </c>
      <c r="G19" s="355">
        <f>D19/F19</f>
        <v>1.2084592145015105</v>
      </c>
      <c r="H19" s="398" t="s">
        <v>404</v>
      </c>
      <c r="I19" s="398" t="s">
        <v>404</v>
      </c>
      <c r="J19" s="942"/>
      <c r="K19" s="326"/>
      <c r="L19" s="919"/>
    </row>
    <row r="20" spans="1:12" ht="13.5" thickBot="1">
      <c r="A20" s="926" t="s">
        <v>31</v>
      </c>
      <c r="B20" s="927">
        <f>SUM(B18:B19)</f>
        <v>70715</v>
      </c>
      <c r="C20" s="927">
        <f>SUM(C18:C19)</f>
        <v>74690</v>
      </c>
      <c r="D20" s="927">
        <f>SUM(D18:D19)</f>
        <v>74690</v>
      </c>
      <c r="E20" s="943">
        <f aca="true" t="shared" si="2" ref="E20:E25">D20/C20*100</f>
        <v>100</v>
      </c>
      <c r="F20" s="927">
        <f>SUM(F18:F19)</f>
        <v>74101</v>
      </c>
      <c r="G20" s="448">
        <f>D20/F20</f>
        <v>1.0079486106800177</v>
      </c>
      <c r="H20" s="927">
        <f>SUM(H18:H19)</f>
        <v>28819</v>
      </c>
      <c r="I20" s="927">
        <f>SUM(I18:I19)</f>
        <v>28659.74</v>
      </c>
      <c r="J20" s="944">
        <v>99.5</v>
      </c>
      <c r="K20" s="945">
        <v>-2</v>
      </c>
      <c r="L20" s="919"/>
    </row>
    <row r="21" spans="1:12" ht="12.75">
      <c r="A21" s="946" t="s">
        <v>89</v>
      </c>
      <c r="B21" s="477"/>
      <c r="C21" s="477"/>
      <c r="D21" s="477"/>
      <c r="E21" s="947"/>
      <c r="F21" s="134"/>
      <c r="G21" s="947"/>
      <c r="H21" s="948"/>
      <c r="I21" s="949"/>
      <c r="J21" s="545"/>
      <c r="K21" s="157"/>
      <c r="L21" s="919"/>
    </row>
    <row r="22" spans="1:12" ht="12.75">
      <c r="A22" s="921" t="s">
        <v>485</v>
      </c>
      <c r="B22" s="398">
        <v>0</v>
      </c>
      <c r="C22" s="398">
        <v>436.2</v>
      </c>
      <c r="D22" s="398">
        <v>436.2</v>
      </c>
      <c r="E22" s="355">
        <f t="shared" si="2"/>
        <v>100</v>
      </c>
      <c r="F22" s="398">
        <v>3947</v>
      </c>
      <c r="G22" s="355">
        <f>D22/F22</f>
        <v>0.11051431466936913</v>
      </c>
      <c r="H22" s="325"/>
      <c r="I22" s="325"/>
      <c r="J22" s="325"/>
      <c r="K22" s="950"/>
      <c r="L22" s="95"/>
    </row>
    <row r="23" spans="1:12" ht="27" customHeight="1" thickBot="1">
      <c r="A23" s="951" t="s">
        <v>486</v>
      </c>
      <c r="B23" s="927">
        <f>B15+B20+B22</f>
        <v>537752</v>
      </c>
      <c r="C23" s="927">
        <f>C15+C20+C22</f>
        <v>577168.2999999999</v>
      </c>
      <c r="D23" s="927">
        <f>D15+D20+D22</f>
        <v>540079.7959999999</v>
      </c>
      <c r="E23" s="943">
        <f t="shared" si="2"/>
        <v>93.57405734168005</v>
      </c>
      <c r="F23" s="927">
        <f>F15+F20+F22</f>
        <v>573514.27</v>
      </c>
      <c r="G23" s="952">
        <f>D23/F23</f>
        <v>0.9417024549362998</v>
      </c>
      <c r="H23" s="953"/>
      <c r="I23" s="953"/>
      <c r="J23" s="337"/>
      <c r="K23" s="954"/>
      <c r="L23" s="95"/>
    </row>
    <row r="24" spans="1:12" ht="15" customHeight="1" thickBot="1">
      <c r="A24" s="955" t="s">
        <v>487</v>
      </c>
      <c r="B24" s="956">
        <v>97074.5</v>
      </c>
      <c r="C24" s="956">
        <v>211190.8</v>
      </c>
      <c r="D24" s="956">
        <v>187375.68</v>
      </c>
      <c r="E24" s="957">
        <f>D24/C24*100</f>
        <v>88.7234103000699</v>
      </c>
      <c r="F24" s="956">
        <v>464422.58</v>
      </c>
      <c r="G24" s="957">
        <f>D24/F24</f>
        <v>0.4034594528112737</v>
      </c>
      <c r="H24" s="958"/>
      <c r="I24" s="958"/>
      <c r="J24" s="545"/>
      <c r="K24" s="154"/>
      <c r="L24" s="95"/>
    </row>
    <row r="25" spans="1:12" ht="27.75" customHeight="1" thickBot="1">
      <c r="A25" s="959" t="s">
        <v>488</v>
      </c>
      <c r="B25" s="956">
        <f>B23+B24</f>
        <v>634826.5</v>
      </c>
      <c r="C25" s="956">
        <f>C23+C24</f>
        <v>788359.0999999999</v>
      </c>
      <c r="D25" s="956">
        <f>D23+D24</f>
        <v>727455.4759999998</v>
      </c>
      <c r="E25" s="957">
        <f t="shared" si="2"/>
        <v>92.2746342371135</v>
      </c>
      <c r="F25" s="956">
        <f>F23+F24</f>
        <v>1037936.8500000001</v>
      </c>
      <c r="G25" s="952">
        <f>D25/F25</f>
        <v>0.7008667974357011</v>
      </c>
      <c r="H25" s="958"/>
      <c r="I25" s="958"/>
      <c r="J25" s="958"/>
      <c r="K25" s="154"/>
      <c r="L25" s="95"/>
    </row>
    <row r="26" spans="1:12" ht="12.75">
      <c r="A26" s="95" t="s">
        <v>489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3:7" ht="12.75">
      <c r="C27" s="920"/>
      <c r="D27" s="920"/>
      <c r="F27" s="920"/>
      <c r="G27" t="s">
        <v>33</v>
      </c>
    </row>
    <row r="28" spans="3:5" ht="12.75">
      <c r="C28" s="960"/>
      <c r="E28" s="961"/>
    </row>
    <row r="29" spans="3:6" ht="12.75">
      <c r="C29" s="920"/>
      <c r="F29" s="920"/>
    </row>
    <row r="30" ht="12.75">
      <c r="F30" s="9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B3" sqref="B3"/>
    </sheetView>
  </sheetViews>
  <sheetFormatPr defaultColWidth="9.00390625" defaultRowHeight="12.75"/>
  <cols>
    <col min="1" max="1" width="0.6171875" style="0" customWidth="1"/>
    <col min="2" max="2" width="31.625" style="0" customWidth="1"/>
    <col min="3" max="3" width="9.625" style="0" customWidth="1"/>
    <col min="4" max="4" width="9.25390625" style="0" customWidth="1"/>
    <col min="5" max="5" width="9.625" style="0" customWidth="1"/>
    <col min="6" max="6" width="8.125" style="0" customWidth="1"/>
    <col min="7" max="7" width="9.00390625" style="0" customWidth="1"/>
    <col min="8" max="8" width="8.125" style="0" customWidth="1"/>
    <col min="9" max="9" width="11.625" style="0" customWidth="1"/>
    <col min="10" max="10" width="12.00390625" style="0" customWidth="1"/>
    <col min="11" max="11" width="8.25390625" style="0" customWidth="1"/>
    <col min="12" max="12" width="14.00390625" style="0" customWidth="1"/>
    <col min="14" max="14" width="8.00390625" style="0" customWidth="1"/>
  </cols>
  <sheetData>
    <row r="1" spans="2:3" ht="15.75">
      <c r="B1" s="962" t="s">
        <v>490</v>
      </c>
      <c r="C1" s="962"/>
    </row>
    <row r="2" ht="15.75">
      <c r="B2" s="775"/>
    </row>
    <row r="3" ht="15.75">
      <c r="B3" s="775"/>
    </row>
    <row r="4" spans="2:8" ht="16.5" thickBot="1">
      <c r="B4" s="775"/>
      <c r="H4" t="s">
        <v>37</v>
      </c>
    </row>
    <row r="5" spans="2:12" ht="16.5" thickBot="1" thickTop="1">
      <c r="B5" s="776"/>
      <c r="C5" s="777"/>
      <c r="D5" s="778" t="s">
        <v>2</v>
      </c>
      <c r="E5" s="778"/>
      <c r="F5" s="779"/>
      <c r="G5" s="780"/>
      <c r="H5" s="780"/>
      <c r="I5" s="781" t="s">
        <v>3</v>
      </c>
      <c r="J5" s="782"/>
      <c r="K5" s="782"/>
      <c r="L5" s="783"/>
    </row>
    <row r="6" spans="1:12" ht="12.75">
      <c r="A6" s="405"/>
      <c r="B6" s="784" t="s">
        <v>33</v>
      </c>
      <c r="C6" s="785" t="s">
        <v>5</v>
      </c>
      <c r="D6" s="786" t="s">
        <v>6</v>
      </c>
      <c r="E6" s="787" t="s">
        <v>413</v>
      </c>
      <c r="F6" s="214" t="s">
        <v>8</v>
      </c>
      <c r="G6" s="788" t="s">
        <v>414</v>
      </c>
      <c r="H6" s="789" t="s">
        <v>10</v>
      </c>
      <c r="I6" s="214" t="s">
        <v>415</v>
      </c>
      <c r="J6" s="790" t="s">
        <v>413</v>
      </c>
      <c r="K6" s="214" t="s">
        <v>8</v>
      </c>
      <c r="L6" s="791" t="s">
        <v>12</v>
      </c>
    </row>
    <row r="7" spans="1:14" ht="15">
      <c r="A7" s="405"/>
      <c r="B7" s="792" t="s">
        <v>467</v>
      </c>
      <c r="C7" s="793"/>
      <c r="D7" s="794"/>
      <c r="E7" s="795">
        <v>38717</v>
      </c>
      <c r="F7" s="796" t="s">
        <v>39</v>
      </c>
      <c r="G7" s="797" t="s">
        <v>73</v>
      </c>
      <c r="H7" s="798" t="s">
        <v>454</v>
      </c>
      <c r="I7" s="794" t="s">
        <v>17</v>
      </c>
      <c r="J7" s="799">
        <v>38717</v>
      </c>
      <c r="K7" s="794"/>
      <c r="L7" s="800" t="s">
        <v>41</v>
      </c>
      <c r="M7" s="801"/>
      <c r="N7" s="405"/>
    </row>
    <row r="8" spans="1:12" ht="13.5" thickBot="1">
      <c r="A8" s="802"/>
      <c r="B8" s="803"/>
      <c r="C8" s="804"/>
      <c r="D8" s="805"/>
      <c r="E8" s="805"/>
      <c r="F8" s="806">
        <v>2005</v>
      </c>
      <c r="G8" s="807">
        <v>38352</v>
      </c>
      <c r="H8" s="808"/>
      <c r="I8" s="805"/>
      <c r="J8" s="805"/>
      <c r="K8" s="805"/>
      <c r="L8" s="809" t="s">
        <v>416</v>
      </c>
    </row>
    <row r="9" spans="2:12" ht="13.5" thickTop="1">
      <c r="B9" s="810" t="s">
        <v>491</v>
      </c>
      <c r="C9" s="963">
        <v>602359.8</v>
      </c>
      <c r="D9" s="812">
        <v>665613.5</v>
      </c>
      <c r="E9" s="813">
        <v>567195.1</v>
      </c>
      <c r="F9" s="814">
        <f>E9/D9*100</f>
        <v>85.2138816295042</v>
      </c>
      <c r="G9" s="816">
        <v>519920.1</v>
      </c>
      <c r="H9" s="815">
        <f>E9/G9</f>
        <v>1.0909274328882457</v>
      </c>
      <c r="I9" s="964">
        <v>0</v>
      </c>
      <c r="J9" s="964">
        <v>0</v>
      </c>
      <c r="K9" s="815">
        <v>0</v>
      </c>
      <c r="L9" s="818">
        <v>0</v>
      </c>
    </row>
    <row r="10" spans="2:12" ht="12.75">
      <c r="B10" s="965" t="s">
        <v>492</v>
      </c>
      <c r="C10" s="966">
        <v>21000</v>
      </c>
      <c r="D10" s="967">
        <v>5803</v>
      </c>
      <c r="E10" s="813">
        <v>5802.9</v>
      </c>
      <c r="F10" s="814">
        <f aca="true" t="shared" si="0" ref="F10:F19">E10/D10*100</f>
        <v>99.9982767534034</v>
      </c>
      <c r="G10" s="816">
        <v>50506.8</v>
      </c>
      <c r="H10" s="815">
        <f aca="true" t="shared" si="1" ref="H10:H19">E10/G10</f>
        <v>0.11489344009123523</v>
      </c>
      <c r="I10" s="964">
        <v>0</v>
      </c>
      <c r="J10" s="964">
        <v>0</v>
      </c>
      <c r="K10" s="815">
        <v>0</v>
      </c>
      <c r="L10" s="818">
        <v>0</v>
      </c>
    </row>
    <row r="11" spans="2:12" ht="12.75">
      <c r="B11" s="965" t="s">
        <v>493</v>
      </c>
      <c r="C11" s="966">
        <v>295000</v>
      </c>
      <c r="D11" s="967">
        <v>118452</v>
      </c>
      <c r="E11" s="813">
        <v>26188.4</v>
      </c>
      <c r="F11" s="814">
        <f t="shared" si="0"/>
        <v>22.10887110390707</v>
      </c>
      <c r="G11" s="816">
        <v>488.8</v>
      </c>
      <c r="H11" s="815">
        <f t="shared" si="1"/>
        <v>53.57692307692308</v>
      </c>
      <c r="I11" s="964">
        <v>0</v>
      </c>
      <c r="J11" s="964">
        <v>0</v>
      </c>
      <c r="K11" s="815">
        <v>0</v>
      </c>
      <c r="L11" s="818">
        <v>0</v>
      </c>
    </row>
    <row r="12" spans="2:12" ht="12.75">
      <c r="B12" s="965" t="s">
        <v>21</v>
      </c>
      <c r="C12" s="966">
        <v>0</v>
      </c>
      <c r="D12" s="967">
        <v>425</v>
      </c>
      <c r="E12" s="813">
        <v>149.3</v>
      </c>
      <c r="F12" s="814">
        <f t="shared" si="0"/>
        <v>35.129411764705885</v>
      </c>
      <c r="G12" s="816">
        <v>0</v>
      </c>
      <c r="H12" s="815">
        <v>0</v>
      </c>
      <c r="I12" s="964">
        <v>0</v>
      </c>
      <c r="J12" s="964">
        <v>0</v>
      </c>
      <c r="K12" s="815">
        <v>0</v>
      </c>
      <c r="L12" s="818">
        <v>0</v>
      </c>
    </row>
    <row r="13" spans="2:12" ht="12.75">
      <c r="B13" s="965" t="s">
        <v>494</v>
      </c>
      <c r="C13" s="963">
        <v>47400</v>
      </c>
      <c r="D13" s="812">
        <v>51586.4</v>
      </c>
      <c r="E13" s="813">
        <v>51475.9</v>
      </c>
      <c r="F13" s="814">
        <f t="shared" si="0"/>
        <v>99.78579625637765</v>
      </c>
      <c r="G13" s="816">
        <v>39605.5</v>
      </c>
      <c r="H13" s="815">
        <f t="shared" si="1"/>
        <v>1.2997159485425005</v>
      </c>
      <c r="I13" s="964">
        <v>0</v>
      </c>
      <c r="J13" s="964">
        <v>0</v>
      </c>
      <c r="K13" s="815">
        <v>0</v>
      </c>
      <c r="L13" s="818">
        <v>0</v>
      </c>
    </row>
    <row r="14" spans="2:12" ht="12.75">
      <c r="B14" s="810" t="s">
        <v>495</v>
      </c>
      <c r="C14" s="963">
        <v>31000</v>
      </c>
      <c r="D14" s="812">
        <v>25763</v>
      </c>
      <c r="E14" s="813">
        <v>25744.23</v>
      </c>
      <c r="F14" s="814">
        <f t="shared" si="0"/>
        <v>99.92714357799946</v>
      </c>
      <c r="G14" s="813">
        <v>26345.7</v>
      </c>
      <c r="H14" s="815">
        <f t="shared" si="1"/>
        <v>0.9771700884774365</v>
      </c>
      <c r="I14" s="968">
        <v>0</v>
      </c>
      <c r="J14" s="968">
        <v>0</v>
      </c>
      <c r="K14" s="969">
        <v>0</v>
      </c>
      <c r="L14" s="970">
        <v>0</v>
      </c>
    </row>
    <row r="15" spans="2:12" ht="12.75">
      <c r="B15" s="810" t="s">
        <v>496</v>
      </c>
      <c r="C15" s="963">
        <v>873038</v>
      </c>
      <c r="D15" s="812">
        <v>871376.6</v>
      </c>
      <c r="E15" s="813">
        <v>859796.6</v>
      </c>
      <c r="F15" s="814">
        <f t="shared" si="0"/>
        <v>98.67106828436751</v>
      </c>
      <c r="G15" s="813">
        <v>892426.9</v>
      </c>
      <c r="H15" s="815">
        <f t="shared" si="1"/>
        <v>0.9634364450466475</v>
      </c>
      <c r="I15" s="968">
        <v>619953</v>
      </c>
      <c r="J15" s="968">
        <v>611834</v>
      </c>
      <c r="K15" s="969">
        <v>98.69</v>
      </c>
      <c r="L15" s="970">
        <v>-104</v>
      </c>
    </row>
    <row r="16" spans="2:12" ht="12.75">
      <c r="B16" s="810" t="s">
        <v>497</v>
      </c>
      <c r="C16" s="963">
        <v>34463</v>
      </c>
      <c r="D16" s="812">
        <v>33840.5</v>
      </c>
      <c r="E16" s="813">
        <v>27371.4</v>
      </c>
      <c r="F16" s="814">
        <f t="shared" si="0"/>
        <v>80.88355668503716</v>
      </c>
      <c r="G16" s="813">
        <v>24275.9</v>
      </c>
      <c r="H16" s="815">
        <f t="shared" si="1"/>
        <v>1.1275132950786582</v>
      </c>
      <c r="I16" s="968">
        <v>0</v>
      </c>
      <c r="J16" s="968">
        <v>0</v>
      </c>
      <c r="K16" s="969">
        <v>0</v>
      </c>
      <c r="L16" s="970">
        <v>0</v>
      </c>
    </row>
    <row r="17" spans="2:12" ht="12.75">
      <c r="B17" s="965" t="s">
        <v>498</v>
      </c>
      <c r="C17" s="963">
        <v>3000</v>
      </c>
      <c r="D17" s="812">
        <v>3000</v>
      </c>
      <c r="E17" s="813">
        <v>491</v>
      </c>
      <c r="F17" s="814">
        <f t="shared" si="0"/>
        <v>16.366666666666667</v>
      </c>
      <c r="G17" s="813">
        <v>564</v>
      </c>
      <c r="H17" s="815">
        <f t="shared" si="1"/>
        <v>0.8705673758865248</v>
      </c>
      <c r="I17" s="968">
        <v>0</v>
      </c>
      <c r="J17" s="968">
        <v>0</v>
      </c>
      <c r="K17" s="969">
        <v>0</v>
      </c>
      <c r="L17" s="970">
        <v>0</v>
      </c>
    </row>
    <row r="18" spans="2:12" ht="13.5" thickBot="1">
      <c r="B18" s="453" t="s">
        <v>499</v>
      </c>
      <c r="C18" s="971">
        <v>60412</v>
      </c>
      <c r="D18" s="972">
        <v>0</v>
      </c>
      <c r="E18" s="973">
        <v>0</v>
      </c>
      <c r="F18" s="814">
        <v>0</v>
      </c>
      <c r="G18" s="973">
        <v>3455.1</v>
      </c>
      <c r="H18" s="815">
        <f t="shared" si="1"/>
        <v>0</v>
      </c>
      <c r="I18" s="974">
        <v>0</v>
      </c>
      <c r="J18" s="974">
        <v>0</v>
      </c>
      <c r="K18" s="975">
        <v>0</v>
      </c>
      <c r="L18" s="976">
        <v>0</v>
      </c>
    </row>
    <row r="19" spans="2:12" ht="13.5" thickBot="1">
      <c r="B19" s="862" t="s">
        <v>500</v>
      </c>
      <c r="C19" s="977">
        <f>SUM(C9:C18)</f>
        <v>1967672.8</v>
      </c>
      <c r="D19" s="825">
        <f>SUM(D9:D18)</f>
        <v>1775860</v>
      </c>
      <c r="E19" s="826">
        <f>SUM(E9:E18)</f>
        <v>1564214.83</v>
      </c>
      <c r="F19" s="827">
        <f t="shared" si="0"/>
        <v>88.08210275584788</v>
      </c>
      <c r="G19" s="826">
        <f>SUM(G9:G18)</f>
        <v>1557588.8</v>
      </c>
      <c r="H19" s="829">
        <f t="shared" si="1"/>
        <v>1.0042540303320107</v>
      </c>
      <c r="I19" s="978">
        <f>SUM(I15:I18)</f>
        <v>619953</v>
      </c>
      <c r="J19" s="978">
        <f>SUM(J15:J18)</f>
        <v>611834</v>
      </c>
      <c r="K19" s="829">
        <f>SUM(K15:K18)</f>
        <v>98.69</v>
      </c>
      <c r="L19" s="830">
        <f>SUM(L15:L18)</f>
        <v>-104</v>
      </c>
    </row>
    <row r="20" spans="2:12" ht="15.75" thickBot="1">
      <c r="B20" s="784"/>
      <c r="C20" s="831"/>
      <c r="D20" s="832" t="s">
        <v>26</v>
      </c>
      <c r="E20" s="832"/>
      <c r="F20" s="833"/>
      <c r="G20" s="834"/>
      <c r="H20" s="835"/>
      <c r="I20" s="836" t="s">
        <v>3</v>
      </c>
      <c r="J20" s="837"/>
      <c r="K20" s="837"/>
      <c r="L20" s="838"/>
    </row>
    <row r="21" spans="2:12" ht="12.75">
      <c r="B21" s="839" t="s">
        <v>33</v>
      </c>
      <c r="C21" s="785" t="s">
        <v>5</v>
      </c>
      <c r="D21" s="786" t="s">
        <v>6</v>
      </c>
      <c r="E21" s="787" t="s">
        <v>413</v>
      </c>
      <c r="F21" s="214" t="s">
        <v>8</v>
      </c>
      <c r="G21" s="788" t="s">
        <v>414</v>
      </c>
      <c r="H21" s="789" t="s">
        <v>10</v>
      </c>
      <c r="I21" s="214" t="s">
        <v>415</v>
      </c>
      <c r="J21" s="790" t="s">
        <v>413</v>
      </c>
      <c r="K21" s="214" t="s">
        <v>8</v>
      </c>
      <c r="L21" s="791" t="s">
        <v>12</v>
      </c>
    </row>
    <row r="22" spans="2:12" ht="12.75">
      <c r="B22" s="792" t="s">
        <v>83</v>
      </c>
      <c r="C22" s="793"/>
      <c r="D22" s="794"/>
      <c r="E22" s="795">
        <v>38717</v>
      </c>
      <c r="F22" s="796" t="s">
        <v>39</v>
      </c>
      <c r="G22" s="797" t="s">
        <v>73</v>
      </c>
      <c r="H22" s="798" t="s">
        <v>454</v>
      </c>
      <c r="I22" s="794" t="s">
        <v>17</v>
      </c>
      <c r="J22" s="799">
        <v>38717</v>
      </c>
      <c r="K22" s="794"/>
      <c r="L22" s="800" t="s">
        <v>41</v>
      </c>
    </row>
    <row r="23" spans="2:12" ht="13.5" thickBot="1">
      <c r="B23" s="840"/>
      <c r="C23" s="804"/>
      <c r="D23" s="805"/>
      <c r="E23" s="805"/>
      <c r="F23" s="806">
        <v>2005</v>
      </c>
      <c r="G23" s="807">
        <v>38352</v>
      </c>
      <c r="H23" s="808"/>
      <c r="I23" s="805"/>
      <c r="J23" s="805"/>
      <c r="K23" s="805"/>
      <c r="L23" s="809" t="s">
        <v>416</v>
      </c>
    </row>
    <row r="24" spans="2:12" ht="13.5" thickBot="1">
      <c r="B24" s="453" t="s">
        <v>501</v>
      </c>
      <c r="C24" s="841">
        <v>66149</v>
      </c>
      <c r="D24" s="842">
        <v>77346.7</v>
      </c>
      <c r="E24" s="842">
        <v>77346.7</v>
      </c>
      <c r="F24" s="848">
        <v>100</v>
      </c>
      <c r="G24" s="842">
        <v>0</v>
      </c>
      <c r="H24" s="844">
        <v>0</v>
      </c>
      <c r="I24" s="842">
        <v>26990</v>
      </c>
      <c r="J24" s="842">
        <v>24542</v>
      </c>
      <c r="K24" s="845">
        <v>94.2</v>
      </c>
      <c r="L24" s="846">
        <v>-10</v>
      </c>
    </row>
    <row r="25" spans="2:12" ht="13.5" thickBot="1">
      <c r="B25" s="823" t="s">
        <v>31</v>
      </c>
      <c r="C25" s="851">
        <f>SUM(C24:C24)</f>
        <v>66149</v>
      </c>
      <c r="D25" s="826">
        <f>SUM(D24)</f>
        <v>77346.7</v>
      </c>
      <c r="E25" s="826">
        <f>SUM(E24)</f>
        <v>77346.7</v>
      </c>
      <c r="F25" s="852">
        <v>100</v>
      </c>
      <c r="G25" s="826">
        <v>0</v>
      </c>
      <c r="H25" s="829">
        <v>0</v>
      </c>
      <c r="I25" s="853">
        <f>SUM(I24)</f>
        <v>26990</v>
      </c>
      <c r="J25" s="853">
        <f>SUM(J24)</f>
        <v>24542</v>
      </c>
      <c r="K25" s="852">
        <f>SUM(K24)</f>
        <v>94.2</v>
      </c>
      <c r="L25" s="854">
        <f>SUM(L24)</f>
        <v>-10</v>
      </c>
    </row>
    <row r="26" spans="2:12" ht="14.25" customHeight="1">
      <c r="B26" s="868" t="s">
        <v>465</v>
      </c>
      <c r="C26" s="979"/>
      <c r="D26" s="869"/>
      <c r="E26" s="870"/>
      <c r="F26" s="980"/>
      <c r="G26" s="981"/>
      <c r="H26" s="844"/>
      <c r="I26" s="982"/>
      <c r="J26" s="982"/>
      <c r="K26" s="982"/>
      <c r="L26" s="983"/>
    </row>
    <row r="27" spans="2:12" ht="12.75">
      <c r="B27" s="876" t="s">
        <v>32</v>
      </c>
      <c r="C27" s="984">
        <f>C25+C19</f>
        <v>2033821.8</v>
      </c>
      <c r="D27" s="878">
        <f>D25+D19</f>
        <v>1853206.7</v>
      </c>
      <c r="E27" s="879">
        <f>E25+E19</f>
        <v>1641561.53</v>
      </c>
      <c r="F27" s="985">
        <v>88.58</v>
      </c>
      <c r="G27" s="879">
        <v>1557588.8</v>
      </c>
      <c r="H27" s="975">
        <v>1.05</v>
      </c>
      <c r="I27" s="986"/>
      <c r="J27" s="986"/>
      <c r="K27" s="986"/>
      <c r="L27" s="987"/>
    </row>
    <row r="28" spans="2:12" ht="12.75">
      <c r="B28" s="792"/>
      <c r="C28" s="885"/>
      <c r="D28" s="886"/>
      <c r="E28" s="886"/>
      <c r="F28" s="988"/>
      <c r="G28" s="989"/>
      <c r="H28" s="990"/>
      <c r="I28" s="405"/>
      <c r="J28" s="405"/>
      <c r="K28" s="405"/>
      <c r="L28" s="802"/>
    </row>
    <row r="29" spans="2:12" ht="12.75">
      <c r="B29" s="876" t="s">
        <v>34</v>
      </c>
      <c r="C29" s="889">
        <v>2691104.7</v>
      </c>
      <c r="D29" s="879">
        <v>2770208.2</v>
      </c>
      <c r="E29" s="879">
        <v>2637686</v>
      </c>
      <c r="F29" s="890">
        <v>95.22</v>
      </c>
      <c r="G29" s="991">
        <v>2597915.2</v>
      </c>
      <c r="H29" s="881">
        <v>1.02</v>
      </c>
      <c r="I29" s="986"/>
      <c r="J29" s="986"/>
      <c r="K29" s="986"/>
      <c r="L29" s="987"/>
    </row>
    <row r="30" spans="2:12" ht="12.75">
      <c r="B30" s="792"/>
      <c r="C30" s="885"/>
      <c r="D30" s="886"/>
      <c r="E30" s="886"/>
      <c r="F30" s="988"/>
      <c r="G30" s="992"/>
      <c r="H30" s="993"/>
      <c r="I30" s="405"/>
      <c r="J30" s="405"/>
      <c r="K30" s="405"/>
      <c r="L30" s="802"/>
    </row>
    <row r="31" spans="2:12" ht="13.5" thickBot="1">
      <c r="B31" s="840" t="s">
        <v>35</v>
      </c>
      <c r="C31" s="891">
        <f>SUM(C27:C30)</f>
        <v>4724926.5</v>
      </c>
      <c r="D31" s="892">
        <f>SUM(D27:D30)</f>
        <v>4623414.9</v>
      </c>
      <c r="E31" s="892">
        <f>SUM(E27:E30)</f>
        <v>4279247.53</v>
      </c>
      <c r="F31" s="893">
        <v>92.56</v>
      </c>
      <c r="G31" s="994">
        <f>SUM(G27:G30)</f>
        <v>4155504</v>
      </c>
      <c r="H31" s="894">
        <v>1.03</v>
      </c>
      <c r="I31" s="213"/>
      <c r="J31" s="213"/>
      <c r="K31" s="213"/>
      <c r="L31" s="99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2006-04-10T07:16:44Z</cp:lastPrinted>
  <dcterms:created xsi:type="dcterms:W3CDTF">2006-04-06T11:44:03Z</dcterms:created>
  <dcterms:modified xsi:type="dcterms:W3CDTF">2006-04-10T07:17:05Z</dcterms:modified>
  <cp:category/>
  <cp:version/>
  <cp:contentType/>
  <cp:contentStatus/>
</cp:coreProperties>
</file>