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855" windowWidth="9585" windowHeight="5175" activeTab="0"/>
  </bookViews>
  <sheets>
    <sheet name="velké firmy - koneč. varian 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<sst xmlns="http://schemas.openxmlformats.org/spreadsheetml/2006/main" count="60" uniqueCount="60">
  <si>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Firma</t>
  </si>
  <si>
    <t xml:space="preserve">Výsledek </t>
  </si>
  <si>
    <t>Zbývá k</t>
  </si>
  <si>
    <t xml:space="preserve">K vypořádání </t>
  </si>
  <si>
    <t>hospodaření</t>
  </si>
  <si>
    <t>vypořádání</t>
  </si>
  <si>
    <t>z min. let</t>
  </si>
  <si>
    <t xml:space="preserve">         a</t>
  </si>
  <si>
    <t>e</t>
  </si>
  <si>
    <t>Acton (po SNEO)</t>
  </si>
  <si>
    <t>VAS</t>
  </si>
  <si>
    <t>Centra</t>
  </si>
  <si>
    <t>První společná</t>
  </si>
  <si>
    <t>Solid</t>
  </si>
  <si>
    <r>
      <t>Liga s.</t>
    </r>
    <r>
      <rPr>
        <sz val="7"/>
        <rFont val="Arial CE"/>
        <family val="2"/>
      </rPr>
      <t xml:space="preserve"> (neb.domy)</t>
    </r>
  </si>
  <si>
    <t xml:space="preserve">Luma </t>
  </si>
  <si>
    <t>Liga s. (Strahov)</t>
  </si>
  <si>
    <t>Urbia</t>
  </si>
  <si>
    <t>TSK</t>
  </si>
  <si>
    <t>Acton (po PPS)</t>
  </si>
  <si>
    <t>Acton (pozemky)</t>
  </si>
  <si>
    <r>
      <t>Liga s.</t>
    </r>
    <r>
      <rPr>
        <sz val="7"/>
        <rFont val="Arial CE"/>
        <family val="2"/>
      </rPr>
      <t>(škol. byty)</t>
    </r>
  </si>
  <si>
    <t>TCP</t>
  </si>
  <si>
    <t>Pozn:</t>
  </si>
  <si>
    <t>d</t>
  </si>
  <si>
    <t>Kolektory Praha</t>
  </si>
  <si>
    <t>c</t>
  </si>
  <si>
    <t>z HV, popř. z</t>
  </si>
  <si>
    <t>r. 2005</t>
  </si>
  <si>
    <t xml:space="preserve">      Protože se jedná o dotaci ze SR, proběhlo poskytnutí a vyúčtování příspěvku samostatně a není uvedeno v tabulce.</t>
  </si>
  <si>
    <t>K odvodu</t>
  </si>
  <si>
    <r>
      <t>Liga s.</t>
    </r>
    <r>
      <rPr>
        <sz val="7"/>
        <rFont val="Arial CE"/>
        <family val="2"/>
      </rPr>
      <t>(po Revytu)</t>
    </r>
  </si>
  <si>
    <t>za rok 2005</t>
  </si>
  <si>
    <t>Přijaté provozní</t>
  </si>
  <si>
    <t>a investiční</t>
  </si>
  <si>
    <t>roce 2005</t>
  </si>
  <si>
    <t xml:space="preserve">Použito na </t>
  </si>
  <si>
    <t>investice r.2005</t>
  </si>
  <si>
    <t>přijatých záloh</t>
  </si>
  <si>
    <t xml:space="preserve">celkem </t>
  </si>
  <si>
    <t>Ponecháno k</t>
  </si>
  <si>
    <t>vypořádání za</t>
  </si>
  <si>
    <t>rok 2006</t>
  </si>
  <si>
    <t>Z toho</t>
  </si>
  <si>
    <t>zálohy v</t>
  </si>
  <si>
    <t>b</t>
  </si>
  <si>
    <r>
      <t xml:space="preserve">Acton </t>
    </r>
    <r>
      <rPr>
        <sz val="7"/>
        <rFont val="Arial CE"/>
        <family val="2"/>
      </rPr>
      <t>(Štěrboholy)</t>
    </r>
  </si>
  <si>
    <r>
      <t>Liga s.</t>
    </r>
    <r>
      <rPr>
        <sz val="7"/>
        <rFont val="Arial CE"/>
        <family val="2"/>
      </rPr>
      <t>(bez Revytu)</t>
    </r>
  </si>
  <si>
    <t>Snížení vybraného</t>
  </si>
  <si>
    <t>f</t>
  </si>
  <si>
    <t>g=b+c+d-e-f</t>
  </si>
  <si>
    <t>h=g-i</t>
  </si>
  <si>
    <t>i=g-h</t>
  </si>
  <si>
    <t>na nájemném</t>
  </si>
  <si>
    <t>zápočtu investic</t>
  </si>
  <si>
    <t>nájemného-částka</t>
  </si>
  <si>
    <r>
      <t>Prv.spol.</t>
    </r>
    <r>
      <rPr>
        <sz val="7"/>
        <rFont val="Arial CE"/>
        <family val="2"/>
      </rPr>
      <t>(po Realingu)</t>
    </r>
  </si>
  <si>
    <r>
      <t xml:space="preserve">1)  firmě </t>
    </r>
    <r>
      <rPr>
        <u val="single"/>
        <sz val="8"/>
        <rFont val="Arial CE"/>
        <family val="2"/>
      </rPr>
      <t xml:space="preserve"> Liga servis</t>
    </r>
    <r>
      <rPr>
        <sz val="8"/>
        <rFont val="Arial CE"/>
        <family val="2"/>
      </rPr>
      <t xml:space="preserve"> byl poskytnut státní příspěvek na  bydlení ve výši 2.150 tis.Kč,  přičemž poskytnutá částka byla použita v plné výši.</t>
    </r>
  </si>
  <si>
    <r>
      <t xml:space="preserve"> </t>
    </r>
    <r>
      <rPr>
        <b/>
        <u val="single"/>
        <sz val="11"/>
        <rFont val="Arial CE"/>
        <family val="2"/>
      </rPr>
      <t>Finanční vypořádání hospodářské činnosti hl.m. Prahy za rok 2005</t>
    </r>
  </si>
  <si>
    <t>Příloha č. 4 k usnesení ZHMP č.     ze dne    2006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</si>
</sst>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b/>
      <sz val="8"/>
      <color indexed="10"/>
      <name val="Arial CE"/>
      <family val="0"/>
    </font>
    <font>
      <sz val="10"/>
      <color indexed="10"/>
      <name val="Arial CE"/>
      <family val="2"/>
    </font>
    <font>
      <b/>
      <sz val="8"/>
      <name val="Arial CE"/>
      <family val="2"/>
    </font>
    <font>
      <sz val="8"/>
      <color indexed="10"/>
      <name val="Arial CE"/>
      <family val="2"/>
    </font>
    <font>
      <sz val="7"/>
      <color indexed="10"/>
      <name val="Arial CE"/>
      <family val="2"/>
    </font>
    <font>
      <sz val="7.5"/>
      <name val="Arial CE"/>
      <family val="2"/>
    </font>
    <font>
      <b/>
      <u val="single"/>
      <sz val="8"/>
      <name val="Arial CE"/>
      <family val="2"/>
    </font>
    <font>
      <u val="single"/>
      <sz val="8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4" fontId="6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4" fontId="6" fillId="0" borderId="2" xfId="0" applyNumberFormat="1" applyFont="1" applyFill="1" applyBorder="1" applyAlignment="1">
      <alignment/>
    </xf>
    <xf numFmtId="4" fontId="6" fillId="0" borderId="3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10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2" fontId="9" fillId="0" borderId="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" fontId="6" fillId="0" borderId="6" xfId="0" applyNumberFormat="1" applyFont="1" applyFill="1" applyBorder="1" applyAlignment="1">
      <alignment/>
    </xf>
    <xf numFmtId="4" fontId="6" fillId="0" borderId="7" xfId="0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4" fontId="6" fillId="0" borderId="21" xfId="0" applyNumberFormat="1" applyFont="1" applyFill="1" applyBorder="1" applyAlignment="1">
      <alignment horizontal="right"/>
    </xf>
    <xf numFmtId="4" fontId="6" fillId="0" borderId="22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5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B49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14.75390625" style="0" customWidth="1"/>
    <col min="2" max="9" width="12.75390625" style="0" customWidth="1"/>
    <col min="10" max="10" width="10.875" style="0" customWidth="1"/>
  </cols>
  <sheetData>
    <row r="3" spans="6:9" ht="12.75">
      <c r="F3" s="74" t="s">
        <v>59</v>
      </c>
      <c r="G3" s="74"/>
      <c r="H3" s="74"/>
      <c r="I3" s="74"/>
    </row>
    <row r="4" spans="6:9" ht="12.75">
      <c r="F4" s="71"/>
      <c r="G4" s="71"/>
      <c r="H4" s="71"/>
      <c r="I4" s="71"/>
    </row>
    <row r="5" spans="1:10" s="9" customFormat="1" ht="15.75" customHeight="1">
      <c r="A5" s="70" t="s">
        <v>58</v>
      </c>
      <c r="B5" s="17"/>
      <c r="C5" s="17"/>
      <c r="D5" s="18"/>
      <c r="E5" s="18"/>
      <c r="F5" s="18"/>
      <c r="G5" s="18"/>
      <c r="H5" s="32"/>
      <c r="I5" s="17"/>
      <c r="J5" s="17"/>
    </row>
    <row r="6" spans="1:10" s="9" customFormat="1" ht="15.75" customHeight="1">
      <c r="A6" s="8"/>
      <c r="B6" s="17"/>
      <c r="C6" s="17"/>
      <c r="D6" s="18"/>
      <c r="E6" s="18"/>
      <c r="F6" s="18"/>
      <c r="G6" s="18"/>
      <c r="H6" s="15"/>
      <c r="I6" s="16"/>
      <c r="J6" s="17"/>
    </row>
    <row r="7" spans="1:10" s="9" customFormat="1" ht="12" customHeight="1" thickBot="1">
      <c r="A7" s="36"/>
      <c r="B7" s="17"/>
      <c r="C7" s="17"/>
      <c r="D7" s="19"/>
      <c r="E7" s="19"/>
      <c r="F7" s="19"/>
      <c r="G7" s="17"/>
      <c r="H7" s="15"/>
      <c r="I7" s="15"/>
      <c r="J7" s="17"/>
    </row>
    <row r="8" spans="1:10" s="9" customFormat="1" ht="12" customHeight="1">
      <c r="A8" s="38" t="s">
        <v>0</v>
      </c>
      <c r="B8" s="56" t="s">
        <v>2</v>
      </c>
      <c r="C8" s="56" t="s">
        <v>1</v>
      </c>
      <c r="D8" s="56" t="s">
        <v>33</v>
      </c>
      <c r="E8" s="39" t="s">
        <v>36</v>
      </c>
      <c r="F8" s="61" t="s">
        <v>48</v>
      </c>
      <c r="G8" s="40" t="s">
        <v>3</v>
      </c>
      <c r="H8" s="72" t="s">
        <v>43</v>
      </c>
      <c r="I8" s="73"/>
      <c r="J8" s="5"/>
    </row>
    <row r="9" spans="1:34" s="9" customFormat="1" ht="12" customHeight="1">
      <c r="A9" s="41"/>
      <c r="B9" s="57" t="s">
        <v>5</v>
      </c>
      <c r="C9" s="57" t="s">
        <v>4</v>
      </c>
      <c r="D9" s="57" t="s">
        <v>34</v>
      </c>
      <c r="E9" s="43" t="s">
        <v>37</v>
      </c>
      <c r="F9" s="62" t="s">
        <v>55</v>
      </c>
      <c r="G9" s="44" t="s">
        <v>39</v>
      </c>
      <c r="H9" s="57" t="s">
        <v>30</v>
      </c>
      <c r="I9" s="45" t="s">
        <v>40</v>
      </c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s="9" customFormat="1" ht="12" customHeight="1">
      <c r="A10" s="41"/>
      <c r="B10" s="57" t="s">
        <v>6</v>
      </c>
      <c r="C10" s="57" t="s">
        <v>28</v>
      </c>
      <c r="D10" s="57" t="s">
        <v>44</v>
      </c>
      <c r="E10" s="43" t="s">
        <v>27</v>
      </c>
      <c r="F10" s="62" t="s">
        <v>54</v>
      </c>
      <c r="G10" s="43"/>
      <c r="H10" s="57" t="s">
        <v>32</v>
      </c>
      <c r="I10" s="45" t="s">
        <v>41</v>
      </c>
      <c r="J10" s="10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s="9" customFormat="1" ht="12" customHeight="1" thickBot="1">
      <c r="A11" s="41"/>
      <c r="B11" s="42"/>
      <c r="C11" s="42"/>
      <c r="D11" s="57" t="s">
        <v>35</v>
      </c>
      <c r="E11" s="43" t="s">
        <v>38</v>
      </c>
      <c r="F11" s="62" t="s">
        <v>53</v>
      </c>
      <c r="G11" s="43"/>
      <c r="H11" s="42"/>
      <c r="I11" s="45" t="s">
        <v>42</v>
      </c>
      <c r="J11" s="2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s="9" customFormat="1" ht="12" customHeight="1" thickBot="1">
      <c r="A12" s="20" t="s">
        <v>7</v>
      </c>
      <c r="B12" s="46" t="s">
        <v>45</v>
      </c>
      <c r="C12" s="46" t="s">
        <v>26</v>
      </c>
      <c r="D12" s="46" t="s">
        <v>24</v>
      </c>
      <c r="E12" s="48" t="s">
        <v>8</v>
      </c>
      <c r="F12" s="48" t="s">
        <v>49</v>
      </c>
      <c r="G12" s="47" t="s">
        <v>50</v>
      </c>
      <c r="H12" s="58" t="s">
        <v>51</v>
      </c>
      <c r="I12" s="59" t="s">
        <v>52</v>
      </c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54" s="9" customFormat="1" ht="12" customHeight="1">
      <c r="A13" s="24" t="s">
        <v>19</v>
      </c>
      <c r="B13" s="22">
        <v>2926727.63</v>
      </c>
      <c r="C13" s="22">
        <v>3942292.58</v>
      </c>
      <c r="D13" s="22">
        <v>10000000</v>
      </c>
      <c r="E13" s="21">
        <v>7334516.9</v>
      </c>
      <c r="F13" s="21"/>
      <c r="G13" s="21">
        <f aca="true" t="shared" si="0" ref="G13:G22">B13+C13+D13-E13</f>
        <v>9534503.31</v>
      </c>
      <c r="H13" s="22">
        <v>1394135.31</v>
      </c>
      <c r="I13" s="25">
        <f aca="true" t="shared" si="1" ref="I13:I31">G13-H13</f>
        <v>8140368</v>
      </c>
      <c r="J13" s="12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</row>
    <row r="14" spans="1:54" s="9" customFormat="1" ht="12" customHeight="1">
      <c r="A14" s="24" t="s">
        <v>9</v>
      </c>
      <c r="B14" s="22">
        <v>8697633.81</v>
      </c>
      <c r="C14" s="22">
        <v>5957388.87</v>
      </c>
      <c r="D14" s="22">
        <v>0</v>
      </c>
      <c r="E14" s="21">
        <v>3471943.7</v>
      </c>
      <c r="F14" s="21"/>
      <c r="G14" s="21">
        <f t="shared" si="0"/>
        <v>11183078.98</v>
      </c>
      <c r="H14" s="22">
        <v>5586697.98</v>
      </c>
      <c r="I14" s="25">
        <f t="shared" si="1"/>
        <v>5596381</v>
      </c>
      <c r="J14" s="26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</row>
    <row r="15" spans="1:54" s="9" customFormat="1" ht="12" customHeight="1">
      <c r="A15" s="24" t="s">
        <v>46</v>
      </c>
      <c r="B15" s="22">
        <v>4947522</v>
      </c>
      <c r="C15" s="22">
        <v>3138054.34</v>
      </c>
      <c r="D15" s="22">
        <v>0</v>
      </c>
      <c r="E15" s="21">
        <v>0</v>
      </c>
      <c r="F15" s="21"/>
      <c r="G15" s="21">
        <f t="shared" si="0"/>
        <v>8085576.34</v>
      </c>
      <c r="H15" s="22">
        <v>2992882.34</v>
      </c>
      <c r="I15" s="25">
        <f t="shared" si="1"/>
        <v>5092694</v>
      </c>
      <c r="J15" s="26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</row>
    <row r="16" spans="1:54" s="9" customFormat="1" ht="12" customHeight="1">
      <c r="A16" s="24" t="s">
        <v>20</v>
      </c>
      <c r="B16" s="22">
        <v>1247783.18</v>
      </c>
      <c r="C16" s="22">
        <v>-23272653.59</v>
      </c>
      <c r="D16" s="22">
        <f>10000000+8000000+6000000</f>
        <v>24000000</v>
      </c>
      <c r="E16" s="21">
        <v>0</v>
      </c>
      <c r="F16" s="21"/>
      <c r="G16" s="21">
        <f t="shared" si="0"/>
        <v>1975129.5899999999</v>
      </c>
      <c r="H16" s="22">
        <v>0</v>
      </c>
      <c r="I16" s="25">
        <f t="shared" si="1"/>
        <v>1975129.5899999999</v>
      </c>
      <c r="J16" s="26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</row>
    <row r="17" spans="1:54" s="9" customFormat="1" ht="12" customHeight="1">
      <c r="A17" s="24" t="s">
        <v>10</v>
      </c>
      <c r="B17" s="22">
        <v>12685475.76</v>
      </c>
      <c r="C17" s="22">
        <v>15772013.86</v>
      </c>
      <c r="D17" s="22">
        <v>0</v>
      </c>
      <c r="E17" s="21">
        <v>9714605.2</v>
      </c>
      <c r="F17" s="21"/>
      <c r="G17" s="21">
        <f t="shared" si="0"/>
        <v>18742884.419999998</v>
      </c>
      <c r="H17" s="22">
        <v>6983554.42</v>
      </c>
      <c r="I17" s="25">
        <f t="shared" si="1"/>
        <v>11759329.999999998</v>
      </c>
      <c r="J17" s="26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</row>
    <row r="18" spans="1:54" s="9" customFormat="1" ht="12" customHeight="1">
      <c r="A18" s="24" t="s">
        <v>11</v>
      </c>
      <c r="B18" s="22">
        <v>30108950</v>
      </c>
      <c r="C18" s="22">
        <v>35186293.53</v>
      </c>
      <c r="D18" s="22">
        <v>1000000</v>
      </c>
      <c r="E18" s="21">
        <f>488724.9+1247546</f>
        <v>1736270.9</v>
      </c>
      <c r="F18" s="21"/>
      <c r="G18" s="21">
        <f t="shared" si="0"/>
        <v>64558972.63</v>
      </c>
      <c r="H18" s="22">
        <v>16336378.63</v>
      </c>
      <c r="I18" s="25">
        <f t="shared" si="1"/>
        <v>48222594</v>
      </c>
      <c r="J18" s="30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</row>
    <row r="19" spans="1:54" s="9" customFormat="1" ht="12" customHeight="1">
      <c r="A19" s="24" t="s">
        <v>12</v>
      </c>
      <c r="B19" s="22">
        <v>16042307.62</v>
      </c>
      <c r="C19" s="22">
        <v>2666474.45</v>
      </c>
      <c r="D19" s="22">
        <v>5777000</v>
      </c>
      <c r="E19" s="21">
        <f>4766923+392700</f>
        <v>5159623</v>
      </c>
      <c r="F19" s="21"/>
      <c r="G19" s="21">
        <f t="shared" si="0"/>
        <v>19326159.07</v>
      </c>
      <c r="H19" s="22">
        <v>6880765.07</v>
      </c>
      <c r="I19" s="25">
        <f t="shared" si="1"/>
        <v>12445394</v>
      </c>
      <c r="J19" s="26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</row>
    <row r="20" spans="1:54" s="9" customFormat="1" ht="12" customHeight="1">
      <c r="A20" s="24" t="s">
        <v>56</v>
      </c>
      <c r="B20" s="22">
        <v>15903359.73</v>
      </c>
      <c r="C20" s="22">
        <v>4975519.62</v>
      </c>
      <c r="D20" s="22">
        <v>32500000</v>
      </c>
      <c r="E20" s="21">
        <v>21332595.5</v>
      </c>
      <c r="F20" s="21"/>
      <c r="G20" s="21">
        <f t="shared" si="0"/>
        <v>32046283.85</v>
      </c>
      <c r="H20" s="22">
        <v>21467927.85</v>
      </c>
      <c r="I20" s="25">
        <f t="shared" si="1"/>
        <v>10578356</v>
      </c>
      <c r="J20" s="26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</row>
    <row r="21" spans="1:54" s="9" customFormat="1" ht="12" customHeight="1">
      <c r="A21" s="24" t="s">
        <v>47</v>
      </c>
      <c r="B21" s="22">
        <v>0</v>
      </c>
      <c r="C21" s="22">
        <v>33490534.96</v>
      </c>
      <c r="D21" s="22">
        <v>0</v>
      </c>
      <c r="E21" s="21">
        <v>9290350</v>
      </c>
      <c r="F21" s="21"/>
      <c r="G21" s="21">
        <f t="shared" si="0"/>
        <v>24200184.96</v>
      </c>
      <c r="H21" s="22">
        <v>24200184.96</v>
      </c>
      <c r="I21" s="25">
        <f t="shared" si="1"/>
        <v>0</v>
      </c>
      <c r="J21" s="26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</row>
    <row r="22" spans="1:54" s="9" customFormat="1" ht="12" customHeight="1">
      <c r="A22" s="24" t="s">
        <v>31</v>
      </c>
      <c r="B22" s="22">
        <v>45272628.03</v>
      </c>
      <c r="C22" s="22">
        <v>-7772797.2</v>
      </c>
      <c r="D22" s="22">
        <f>10000000+10000000</f>
        <v>20000000</v>
      </c>
      <c r="E22" s="60">
        <v>18393331.62</v>
      </c>
      <c r="F22" s="60"/>
      <c r="G22" s="21">
        <f t="shared" si="0"/>
        <v>39106499.20999999</v>
      </c>
      <c r="H22" s="22">
        <v>0</v>
      </c>
      <c r="I22" s="25">
        <f t="shared" si="1"/>
        <v>39106499.20999999</v>
      </c>
      <c r="J22" s="26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</row>
    <row r="23" spans="1:54" s="9" customFormat="1" ht="12" customHeight="1">
      <c r="A23" s="24" t="s">
        <v>14</v>
      </c>
      <c r="B23" s="22">
        <v>26819054.6</v>
      </c>
      <c r="C23" s="22">
        <v>-20295157.12</v>
      </c>
      <c r="D23" s="22">
        <f>10000000+15000000+21000000</f>
        <v>46000000</v>
      </c>
      <c r="E23" s="21">
        <v>44585981.96</v>
      </c>
      <c r="F23" s="21">
        <v>222883</v>
      </c>
      <c r="G23" s="21">
        <f>B23+C23+D23-E23-F23</f>
        <v>7715032.520000003</v>
      </c>
      <c r="H23" s="22">
        <v>0</v>
      </c>
      <c r="I23" s="25">
        <f t="shared" si="1"/>
        <v>7715032.520000003</v>
      </c>
      <c r="J23" s="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</row>
    <row r="24" spans="1:54" s="9" customFormat="1" ht="12" customHeight="1">
      <c r="A24" s="24" t="s">
        <v>21</v>
      </c>
      <c r="B24" s="22">
        <v>238335.9</v>
      </c>
      <c r="C24" s="22">
        <v>-1198.2</v>
      </c>
      <c r="D24" s="22">
        <v>0</v>
      </c>
      <c r="E24" s="21">
        <v>0</v>
      </c>
      <c r="F24" s="21"/>
      <c r="G24" s="21">
        <f>B24+C24+D24-E24</f>
        <v>237137.69999999998</v>
      </c>
      <c r="H24" s="22">
        <v>0</v>
      </c>
      <c r="I24" s="25">
        <f t="shared" si="1"/>
        <v>237137.69999999998</v>
      </c>
      <c r="J24" s="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</row>
    <row r="25" spans="1:54" s="9" customFormat="1" ht="12" customHeight="1">
      <c r="A25" s="24" t="s">
        <v>16</v>
      </c>
      <c r="B25" s="22">
        <f>1251414.66+51</f>
        <v>1251465.66</v>
      </c>
      <c r="C25" s="22">
        <v>-32836977.05</v>
      </c>
      <c r="D25" s="22">
        <f>15000000+10000000+10000000+4000000</f>
        <v>39000000</v>
      </c>
      <c r="E25" s="21">
        <v>6142296.4</v>
      </c>
      <c r="F25" s="21"/>
      <c r="G25" s="21">
        <f>B25+C25+D25-E25</f>
        <v>1272192.209999999</v>
      </c>
      <c r="H25" s="22">
        <v>0</v>
      </c>
      <c r="I25" s="25">
        <f t="shared" si="1"/>
        <v>1272192.209999999</v>
      </c>
      <c r="J25" s="6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</row>
    <row r="26" spans="1:54" s="9" customFormat="1" ht="12" customHeight="1">
      <c r="A26" s="24" t="s">
        <v>13</v>
      </c>
      <c r="B26" s="22">
        <v>54539104</v>
      </c>
      <c r="C26" s="22">
        <v>34531992.71</v>
      </c>
      <c r="D26" s="22">
        <v>0</v>
      </c>
      <c r="E26" s="21">
        <f>2522937.8+1565291</f>
        <v>4088228.8</v>
      </c>
      <c r="F26" s="21">
        <v>5300372</v>
      </c>
      <c r="G26" s="21">
        <f>B26+C26+D26-E26-F26</f>
        <v>79682495.91000001</v>
      </c>
      <c r="H26" s="22">
        <v>40942406.91</v>
      </c>
      <c r="I26" s="25">
        <f t="shared" si="1"/>
        <v>38740089.000000015</v>
      </c>
      <c r="J26" s="31"/>
      <c r="K26" s="14"/>
      <c r="L26" s="14"/>
      <c r="N26" s="14"/>
      <c r="O26" s="14"/>
      <c r="P26" s="6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</row>
    <row r="27" spans="1:54" s="9" customFormat="1" ht="12" customHeight="1">
      <c r="A27" s="24" t="s">
        <v>15</v>
      </c>
      <c r="B27" s="21">
        <v>2015914.2</v>
      </c>
      <c r="C27" s="21">
        <v>-9203057.01</v>
      </c>
      <c r="D27" s="21">
        <f>2000000+2000000+2000000+2352000+1090000</f>
        <v>9442000</v>
      </c>
      <c r="E27" s="21">
        <v>0</v>
      </c>
      <c r="F27" s="21"/>
      <c r="G27" s="21">
        <f>B27+C27+D27-E27</f>
        <v>2254857.1900000004</v>
      </c>
      <c r="H27" s="22">
        <v>0</v>
      </c>
      <c r="I27" s="25">
        <f t="shared" si="1"/>
        <v>2254857.1900000004</v>
      </c>
      <c r="J27" s="37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s="9" customFormat="1" ht="12" customHeight="1">
      <c r="A28" s="24" t="s">
        <v>17</v>
      </c>
      <c r="B28" s="21">
        <v>23542718.7</v>
      </c>
      <c r="C28" s="21">
        <v>-54475343.04</v>
      </c>
      <c r="D28" s="21">
        <f>30000000+20000000</f>
        <v>50000000</v>
      </c>
      <c r="E28" s="21">
        <v>0</v>
      </c>
      <c r="F28" s="21"/>
      <c r="G28" s="21">
        <f>B28+C28+D28-E28</f>
        <v>19067375.66</v>
      </c>
      <c r="H28" s="22">
        <v>0</v>
      </c>
      <c r="I28" s="25">
        <f t="shared" si="1"/>
        <v>19067375.66</v>
      </c>
      <c r="J28" s="6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</row>
    <row r="29" spans="1:54" s="9" customFormat="1" ht="12" customHeight="1">
      <c r="A29" s="35" t="s">
        <v>18</v>
      </c>
      <c r="B29" s="33">
        <v>0</v>
      </c>
      <c r="C29" s="33">
        <v>162950796.05</v>
      </c>
      <c r="D29" s="33">
        <v>0</v>
      </c>
      <c r="E29" s="33">
        <v>1801812.5</v>
      </c>
      <c r="F29" s="33">
        <v>1008000</v>
      </c>
      <c r="G29" s="33">
        <f>B29+C29+D29-E29-F29</f>
        <v>160140983.55</v>
      </c>
      <c r="H29" s="49">
        <v>160140983.55</v>
      </c>
      <c r="I29" s="34">
        <f t="shared" si="1"/>
        <v>0</v>
      </c>
      <c r="J29" s="6"/>
      <c r="K29" s="14"/>
      <c r="L29" s="6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</row>
    <row r="30" spans="1:54" s="9" customFormat="1" ht="12" customHeight="1">
      <c r="A30" s="35" t="s">
        <v>25</v>
      </c>
      <c r="B30" s="33">
        <v>19260548.17</v>
      </c>
      <c r="C30" s="33">
        <v>-36752755.72</v>
      </c>
      <c r="D30" s="33">
        <f>20000000+30000000+50000000</f>
        <v>100000000</v>
      </c>
      <c r="E30" s="33">
        <f>7009215.9+18260924.37+1925420</f>
        <v>27195560.270000003</v>
      </c>
      <c r="F30" s="33"/>
      <c r="G30" s="33">
        <f>B30+C30+D30-E30</f>
        <v>55312232.18</v>
      </c>
      <c r="H30" s="49">
        <v>55312232.18</v>
      </c>
      <c r="I30" s="34">
        <f t="shared" si="1"/>
        <v>0</v>
      </c>
      <c r="J30" s="6"/>
      <c r="K30" s="14"/>
      <c r="L30" s="6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</row>
    <row r="31" spans="1:54" s="17" customFormat="1" ht="13.5" thickBot="1">
      <c r="A31" s="64" t="s">
        <v>22</v>
      </c>
      <c r="B31" s="65">
        <v>0</v>
      </c>
      <c r="C31" s="65">
        <v>99628385.87</v>
      </c>
      <c r="D31" s="65">
        <v>0</v>
      </c>
      <c r="E31" s="66">
        <v>1691365.63</v>
      </c>
      <c r="F31" s="66"/>
      <c r="G31" s="65">
        <f>B31+C31+D31-E31</f>
        <v>97937020.24000001</v>
      </c>
      <c r="H31" s="67">
        <v>97937020.24</v>
      </c>
      <c r="I31" s="68">
        <f t="shared" si="1"/>
        <v>0</v>
      </c>
      <c r="J31" s="6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</row>
    <row r="32" spans="1:54" s="9" customFormat="1" ht="12" customHeight="1">
      <c r="A32" s="51"/>
      <c r="B32" s="53"/>
      <c r="C32" s="53"/>
      <c r="D32" s="52"/>
      <c r="E32" s="52"/>
      <c r="F32" s="52"/>
      <c r="G32" s="52"/>
      <c r="H32" s="52"/>
      <c r="I32" s="53"/>
      <c r="J32" s="6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</row>
    <row r="33" spans="1:54" s="9" customFormat="1" ht="12" customHeight="1">
      <c r="A33" s="51"/>
      <c r="B33" s="53"/>
      <c r="C33" s="53"/>
      <c r="D33" s="52"/>
      <c r="E33" s="52"/>
      <c r="F33" s="52"/>
      <c r="G33" s="52"/>
      <c r="H33" s="52"/>
      <c r="I33" s="53"/>
      <c r="J33" s="6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</row>
    <row r="34" spans="1:54" s="9" customFormat="1" ht="12" customHeight="1">
      <c r="A34" s="63" t="s">
        <v>23</v>
      </c>
      <c r="B34" s="26"/>
      <c r="C34" s="26"/>
      <c r="D34" s="26"/>
      <c r="E34" s="26"/>
      <c r="F34" s="26"/>
      <c r="G34" s="26"/>
      <c r="H34" s="26"/>
      <c r="I34" s="52"/>
      <c r="J34" s="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</row>
    <row r="35" spans="1:54" s="9" customFormat="1" ht="12" customHeight="1">
      <c r="A35" s="5" t="s">
        <v>57</v>
      </c>
      <c r="B35" s="6"/>
      <c r="C35" s="6"/>
      <c r="D35" s="6"/>
      <c r="E35" s="6"/>
      <c r="F35" s="6"/>
      <c r="G35" s="6"/>
      <c r="H35" s="6"/>
      <c r="I35" s="55"/>
      <c r="J35" s="7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</row>
    <row r="36" spans="1:54" s="9" customFormat="1" ht="12" customHeight="1">
      <c r="A36" s="5" t="s">
        <v>29</v>
      </c>
      <c r="B36" s="6"/>
      <c r="C36" s="6"/>
      <c r="D36" s="6"/>
      <c r="E36" s="6"/>
      <c r="F36" s="6"/>
      <c r="G36" s="6"/>
      <c r="H36" s="6"/>
      <c r="I36" s="55"/>
      <c r="J36" s="7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</row>
    <row r="37" spans="1:54" s="9" customFormat="1" ht="12" customHeight="1">
      <c r="A37" s="54"/>
      <c r="B37" s="55"/>
      <c r="C37" s="55"/>
      <c r="D37" s="55"/>
      <c r="E37" s="55"/>
      <c r="F37" s="55"/>
      <c r="G37" s="55"/>
      <c r="H37" s="55"/>
      <c r="I37" s="55"/>
      <c r="J37" s="7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</row>
    <row r="38" spans="1:54" s="9" customFormat="1" ht="12" customHeight="1">
      <c r="A38" s="54"/>
      <c r="B38" s="55"/>
      <c r="C38" s="55"/>
      <c r="D38" s="55"/>
      <c r="E38" s="55"/>
      <c r="F38" s="55"/>
      <c r="G38" s="55"/>
      <c r="H38" s="55"/>
      <c r="I38" s="55"/>
      <c r="J38" s="7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</row>
    <row r="39" spans="1:7" ht="12.75">
      <c r="A39" s="1"/>
      <c r="D39" s="27"/>
      <c r="E39" s="27"/>
      <c r="F39" s="27"/>
      <c r="G39" s="28"/>
    </row>
    <row r="40" spans="1:8" ht="12.75">
      <c r="A40" s="1"/>
      <c r="D40" s="27"/>
      <c r="E40" s="27"/>
      <c r="F40" s="27"/>
      <c r="G40" s="2"/>
      <c r="H40" s="4"/>
    </row>
    <row r="41" spans="1:8" ht="12.75">
      <c r="A41" s="1"/>
      <c r="G41" s="2"/>
      <c r="H41" s="3"/>
    </row>
    <row r="42" ht="12.75">
      <c r="H42" s="3"/>
    </row>
    <row r="43" spans="4:8" ht="12.75">
      <c r="D43" s="27"/>
      <c r="E43" s="27"/>
      <c r="F43" s="27"/>
      <c r="H43" s="1"/>
    </row>
    <row r="44" spans="1:8" ht="12.75">
      <c r="A44" s="1"/>
      <c r="D44" s="50"/>
      <c r="E44" s="27"/>
      <c r="F44" s="27"/>
      <c r="H44" s="27"/>
    </row>
    <row r="45" spans="4:6" ht="12.75">
      <c r="D45" s="50"/>
      <c r="E45" s="27"/>
      <c r="F45" s="27"/>
    </row>
    <row r="46" spans="4:6" ht="12.75">
      <c r="D46" s="50"/>
      <c r="E46" s="29"/>
      <c r="F46" s="29"/>
    </row>
    <row r="47" ht="12.75">
      <c r="D47" s="50"/>
    </row>
    <row r="48" ht="12.75">
      <c r="D48" s="50"/>
    </row>
    <row r="49" ht="12.75">
      <c r="D49" s="29"/>
    </row>
  </sheetData>
  <mergeCells count="2">
    <mergeCell ref="H8:I8"/>
    <mergeCell ref="F3:I3"/>
  </mergeCells>
  <printOptions horizontalCentered="1"/>
  <pageMargins left="0.7874015748031497" right="0.5905511811023623" top="0.5905511811023623" bottom="0.5905511811023623" header="0.1968503937007874" footer="0.196850393700787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</cp:lastModifiedBy>
  <cp:lastPrinted>2006-04-03T09:04:58Z</cp:lastPrinted>
  <dcterms:created xsi:type="dcterms:W3CDTF">1997-01-22T06:32:01Z</dcterms:created>
  <dcterms:modified xsi:type="dcterms:W3CDTF">2006-05-15T11:44:04Z</dcterms:modified>
  <cp:category/>
  <cp:version/>
  <cp:contentType/>
  <cp:contentStatus/>
</cp:coreProperties>
</file>