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3980" windowHeight="9390" activeTab="0"/>
  </bookViews>
  <sheets>
    <sheet name="List1" sheetId="1" r:id="rId1"/>
  </sheets>
  <definedNames>
    <definedName name="_xlnm.Print_Titles" localSheetId="0">'List1'!$5:$5</definedName>
  </definedNames>
  <calcPr fullCalcOnLoad="1"/>
</workbook>
</file>

<file path=xl/sharedStrings.xml><?xml version="1.0" encoding="utf-8"?>
<sst xmlns="http://schemas.openxmlformats.org/spreadsheetml/2006/main" count="82" uniqueCount="77">
  <si>
    <t>v tis.Kč</t>
  </si>
  <si>
    <t>Městská část</t>
  </si>
  <si>
    <t xml:space="preserve">Dotační vztah HMP                            2005               </t>
  </si>
  <si>
    <t>Index nárůstu 101,19</t>
  </si>
  <si>
    <t>Dotační vztah na 1 obyv.MČ</t>
  </si>
  <si>
    <t>rozdíl</t>
  </si>
  <si>
    <t>Dokrytí na min.výši 2,1 tis./obyv.</t>
  </si>
  <si>
    <t>Rozdíl    2006-2005</t>
  </si>
  <si>
    <t>Index  2006/2005   v %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</si>
  <si>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</si>
  <si>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</si>
  <si>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</si>
  <si>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</si>
  <si>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</si>
  <si>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</si>
  <si>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</si>
  <si>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</si>
  <si>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</si>
  <si>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</si>
  <si>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</si>
  <si>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</si>
  <si>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</si>
  <si>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</si>
  <si>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</si>
  <si>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</si>
  <si>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</si>
  <si>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</si>
  <si>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</si>
  <si>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</si>
  <si>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</si>
  <si>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</si>
  <si>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Celkem 1 - 22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</si>
  <si>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</si>
  <si>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</si>
  <si>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</si>
  <si>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</si>
  <si>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</si>
  <si>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</si>
  <si>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</si>
  <si>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</si>
  <si>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</si>
  <si>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</si>
  <si>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</si>
  <si>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</si>
  <si>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</si>
  <si>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</si>
  <si>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</si>
  <si>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</si>
  <si>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</si>
  <si>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</si>
  <si>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</si>
  <si>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</si>
  <si>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</si>
  <si>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</si>
  <si>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</si>
  <si>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</si>
  <si>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</si>
  <si>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</si>
  <si>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</si>
  <si>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</si>
  <si>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</si>
  <si>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</si>
  <si>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</si>
  <si>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</si>
  <si>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</si>
  <si>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</si>
  <si>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</si>
  <si>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 23 - 57</t>
  </si>
  <si>
    <t>dle smluv:</t>
  </si>
  <si>
    <t>C e l k e m</t>
  </si>
  <si>
    <t>Minim.  DVz 2,1 na 1 obyv.MČ</t>
  </si>
  <si>
    <t>Návrh dotačních vztahů hl.m.Prahy k městským částem hl.m.Prahy na rok 2006</t>
  </si>
  <si>
    <t>Celkem dle smluv</t>
  </si>
  <si>
    <t>Návrh  dotačních vztahů     2006                po dokrytí</t>
  </si>
  <si>
    <t>Základna   dotačních vztahů        2006</t>
  </si>
  <si>
    <t>Počet obyv.    MČ                  k 31.7.2005</t>
  </si>
  <si>
    <t>Příloha č.1 k usnesení ZHMP č.      ze dne 24.11.2005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</si>
</sst>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5"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i/>
      <sz val="8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i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3" fontId="3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4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3" borderId="3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4" fontId="0" fillId="4" borderId="3" xfId="0" applyNumberFormat="1" applyFill="1" applyBorder="1" applyAlignment="1">
      <alignment/>
    </xf>
    <xf numFmtId="0" fontId="6" fillId="0" borderId="5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6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4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3" borderId="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10" fillId="0" borderId="1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3" xfId="0" applyNumberFormat="1" applyFont="1" applyBorder="1" applyAlignment="1">
      <alignment/>
    </xf>
    <xf numFmtId="2" fontId="0" fillId="4" borderId="3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2" fillId="0" borderId="7" xfId="0" applyNumberFormat="1" applyFont="1" applyFill="1" applyBorder="1" applyAlignment="1">
      <alignment/>
    </xf>
    <xf numFmtId="2" fontId="2" fillId="0" borderId="7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Fill="1" applyBorder="1" applyAlignment="1">
      <alignment/>
    </xf>
    <xf numFmtId="3" fontId="10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164" fontId="2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64" fontId="2" fillId="3" borderId="7" xfId="0" applyNumberFormat="1" applyFont="1" applyFill="1" applyBorder="1" applyAlignment="1">
      <alignment/>
    </xf>
    <xf numFmtId="164" fontId="2" fillId="3" borderId="3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3" fontId="0" fillId="2" borderId="16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2" fillId="3" borderId="16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3" fontId="11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13" fillId="0" borderId="20" xfId="0" applyFont="1" applyBorder="1" applyAlignment="1">
      <alignment/>
    </xf>
    <xf numFmtId="0" fontId="8" fillId="0" borderId="21" xfId="0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3" fontId="0" fillId="2" borderId="21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2" fillId="3" borderId="21" xfId="0" applyNumberFormat="1" applyFont="1" applyFill="1" applyBorder="1" applyAlignment="1">
      <alignment/>
    </xf>
    <xf numFmtId="4" fontId="0" fillId="0" borderId="22" xfId="0" applyNumberFormat="1" applyBorder="1" applyAlignment="1">
      <alignment/>
    </xf>
    <xf numFmtId="3" fontId="10" fillId="0" borderId="23" xfId="0" applyNumberFormat="1" applyFont="1" applyBorder="1" applyAlignment="1">
      <alignment/>
    </xf>
    <xf numFmtId="4" fontId="2" fillId="0" borderId="24" xfId="0" applyNumberFormat="1" applyFont="1" applyFill="1" applyBorder="1" applyAlignment="1">
      <alignment/>
    </xf>
    <xf numFmtId="3" fontId="2" fillId="2" borderId="24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3" borderId="24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2" fontId="0" fillId="4" borderId="16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12" fillId="0" borderId="14" xfId="19" applyFont="1" applyFill="1" applyBorder="1">
      <alignment/>
      <protection/>
    </xf>
    <xf numFmtId="3" fontId="3" fillId="0" borderId="21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2" fillId="3" borderId="1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0" fillId="0" borderId="26" xfId="0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64" fontId="2" fillId="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10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" borderId="12" xfId="0" applyFill="1" applyBorder="1" applyAlignment="1">
      <alignment/>
    </xf>
    <xf numFmtId="16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9" fillId="0" borderId="13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64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164" fontId="2" fillId="2" borderId="7" xfId="0" applyNumberFormat="1" applyFont="1" applyFill="1" applyBorder="1" applyAlignment="1">
      <alignment/>
    </xf>
    <xf numFmtId="3" fontId="4" fillId="0" borderId="7" xfId="0" applyNumberFormat="1" applyFont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0" fontId="14" fillId="0" borderId="0" xfId="0" applyFont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OBYVATELÉ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15.125" style="2" customWidth="1"/>
    <col min="2" max="2" width="10.75390625" style="2" customWidth="1"/>
    <col min="3" max="3" width="13.375" style="2" customWidth="1"/>
    <col min="4" max="4" width="8.00390625" style="2" customWidth="1"/>
    <col min="5" max="5" width="12.25390625" style="0" customWidth="1"/>
    <col min="6" max="6" width="9.625" style="0" customWidth="1"/>
    <col min="7" max="7" width="10.375" style="0" hidden="1" customWidth="1"/>
    <col min="8" max="8" width="0" style="0" hidden="1" customWidth="1"/>
    <col min="9" max="9" width="10.125" style="0" customWidth="1"/>
    <col min="10" max="10" width="11.625" style="0" customWidth="1"/>
    <col min="11" max="11" width="10.00390625" style="0" customWidth="1"/>
    <col min="12" max="12" width="10.75390625" style="0" customWidth="1"/>
  </cols>
  <sheetData>
    <row r="1" ht="12.75">
      <c r="J1" s="142" t="s">
        <v>76</v>
      </c>
    </row>
    <row r="3" ht="15.75">
      <c r="A3" s="1" t="s">
        <v>71</v>
      </c>
    </row>
    <row r="4" ht="13.5" thickBot="1">
      <c r="K4" s="3" t="s">
        <v>0</v>
      </c>
    </row>
    <row r="5" spans="1:13" ht="65.25" customHeight="1" thickBot="1">
      <c r="A5" s="4" t="s">
        <v>1</v>
      </c>
      <c r="B5" s="59" t="s">
        <v>75</v>
      </c>
      <c r="C5" s="5" t="s">
        <v>2</v>
      </c>
      <c r="D5" s="5" t="s">
        <v>3</v>
      </c>
      <c r="E5" s="6" t="s">
        <v>74</v>
      </c>
      <c r="F5" s="7" t="s">
        <v>4</v>
      </c>
      <c r="G5" s="46" t="s">
        <v>70</v>
      </c>
      <c r="H5" s="47" t="s">
        <v>5</v>
      </c>
      <c r="I5" s="8" t="s">
        <v>6</v>
      </c>
      <c r="J5" s="9" t="s">
        <v>73</v>
      </c>
      <c r="K5" s="7" t="s">
        <v>7</v>
      </c>
      <c r="L5" s="7" t="s">
        <v>8</v>
      </c>
      <c r="M5" s="7" t="s">
        <v>4</v>
      </c>
    </row>
    <row r="6" spans="1:4" ht="13.5" thickBot="1">
      <c r="A6" s="10"/>
      <c r="B6" s="11"/>
      <c r="C6" s="12"/>
      <c r="D6" s="12"/>
    </row>
    <row r="7" spans="1:13" ht="12.75">
      <c r="A7" s="13" t="s">
        <v>9</v>
      </c>
      <c r="B7" s="75">
        <v>36295</v>
      </c>
      <c r="C7" s="76">
        <v>177670</v>
      </c>
      <c r="D7" s="77">
        <v>101.19</v>
      </c>
      <c r="E7" s="78">
        <f>C7*D7/100</f>
        <v>179784.27300000002</v>
      </c>
      <c r="F7" s="79">
        <f aca="true" t="shared" si="0" ref="F7:F28">E7/B7</f>
        <v>4.9534170822427335</v>
      </c>
      <c r="G7" s="80">
        <f aca="true" t="shared" si="1" ref="G7:G28">2.1*B7</f>
        <v>76219.5</v>
      </c>
      <c r="H7" s="80">
        <f>G7-E7</f>
        <v>-103564.77300000002</v>
      </c>
      <c r="I7" s="80"/>
      <c r="J7" s="81">
        <f>E7+I7</f>
        <v>179784.27300000002</v>
      </c>
      <c r="K7" s="80">
        <f>J7-C7</f>
        <v>2114.2730000000156</v>
      </c>
      <c r="L7" s="79">
        <f>J7/C7*100</f>
        <v>101.19</v>
      </c>
      <c r="M7" s="82">
        <f aca="true" t="shared" si="2" ref="M7:M28">J7/B7</f>
        <v>4.9534170822427335</v>
      </c>
    </row>
    <row r="8" spans="1:13" ht="12.75">
      <c r="A8" s="20" t="s">
        <v>10</v>
      </c>
      <c r="B8" s="83">
        <v>51602</v>
      </c>
      <c r="C8" s="14">
        <v>189747</v>
      </c>
      <c r="D8" s="15">
        <v>101.19</v>
      </c>
      <c r="E8" s="16">
        <f aca="true" t="shared" si="3" ref="E8:E30">C8*D8/100</f>
        <v>192004.9893</v>
      </c>
      <c r="F8" s="17">
        <f t="shared" si="0"/>
        <v>3.720882704158753</v>
      </c>
      <c r="G8" s="18">
        <f t="shared" si="1"/>
        <v>108364.20000000001</v>
      </c>
      <c r="H8" s="18">
        <f aca="true" t="shared" si="4" ref="H8:H66">G8-E8</f>
        <v>-83640.78929999997</v>
      </c>
      <c r="I8" s="18"/>
      <c r="J8" s="19">
        <f aca="true" t="shared" si="5" ref="J8:J30">E8+I8</f>
        <v>192004.9893</v>
      </c>
      <c r="K8" s="18">
        <f aca="true" t="shared" si="6" ref="K8:K30">J8-C8</f>
        <v>2257.9892999999865</v>
      </c>
      <c r="L8" s="17">
        <f aca="true" t="shared" si="7" ref="L8:L70">J8/C8*100</f>
        <v>101.19</v>
      </c>
      <c r="M8" s="84">
        <f t="shared" si="2"/>
        <v>3.720882704158753</v>
      </c>
    </row>
    <row r="9" spans="1:13" ht="12.75">
      <c r="A9" s="20" t="s">
        <v>11</v>
      </c>
      <c r="B9" s="83">
        <v>76527</v>
      </c>
      <c r="C9" s="14">
        <v>157748</v>
      </c>
      <c r="D9" s="15">
        <v>101.19</v>
      </c>
      <c r="E9" s="16">
        <f t="shared" si="3"/>
        <v>159625.20119999998</v>
      </c>
      <c r="F9" s="21">
        <f t="shared" si="0"/>
        <v>2.0858677486377353</v>
      </c>
      <c r="G9" s="18">
        <f t="shared" si="1"/>
        <v>160706.7</v>
      </c>
      <c r="H9" s="18">
        <f t="shared" si="4"/>
        <v>1081.4988000000303</v>
      </c>
      <c r="I9" s="18">
        <v>1081</v>
      </c>
      <c r="J9" s="19">
        <f t="shared" si="5"/>
        <v>160706.20119999998</v>
      </c>
      <c r="K9" s="18">
        <f t="shared" si="6"/>
        <v>2958.2011999999813</v>
      </c>
      <c r="L9" s="17">
        <f t="shared" si="7"/>
        <v>101.87527017775184</v>
      </c>
      <c r="M9" s="84">
        <f t="shared" si="2"/>
        <v>2.0999934820390185</v>
      </c>
    </row>
    <row r="10" spans="1:13" ht="12.75">
      <c r="A10" s="20" t="s">
        <v>12</v>
      </c>
      <c r="B10" s="83">
        <v>137291</v>
      </c>
      <c r="C10" s="14">
        <v>332225</v>
      </c>
      <c r="D10" s="15">
        <v>101.19</v>
      </c>
      <c r="E10" s="16">
        <f t="shared" si="3"/>
        <v>336178.4775</v>
      </c>
      <c r="F10" s="17">
        <f t="shared" si="0"/>
        <v>2.448656339454152</v>
      </c>
      <c r="G10" s="18">
        <f t="shared" si="1"/>
        <v>288311.10000000003</v>
      </c>
      <c r="H10" s="18">
        <f t="shared" si="4"/>
        <v>-47867.377499999944</v>
      </c>
      <c r="I10" s="18"/>
      <c r="J10" s="19">
        <f t="shared" si="5"/>
        <v>336178.4775</v>
      </c>
      <c r="K10" s="18">
        <f t="shared" si="6"/>
        <v>3953.477499999979</v>
      </c>
      <c r="L10" s="17">
        <f t="shared" si="7"/>
        <v>101.19</v>
      </c>
      <c r="M10" s="84">
        <f t="shared" si="2"/>
        <v>2.448656339454152</v>
      </c>
    </row>
    <row r="11" spans="1:13" ht="12.75">
      <c r="A11" s="20" t="s">
        <v>13</v>
      </c>
      <c r="B11" s="83">
        <v>84424</v>
      </c>
      <c r="C11" s="14">
        <v>195536</v>
      </c>
      <c r="D11" s="15">
        <v>101.19</v>
      </c>
      <c r="E11" s="16">
        <f t="shared" si="3"/>
        <v>197862.8784</v>
      </c>
      <c r="F11" s="17">
        <f t="shared" si="0"/>
        <v>2.3436804510565716</v>
      </c>
      <c r="G11" s="18">
        <f t="shared" si="1"/>
        <v>177290.4</v>
      </c>
      <c r="H11" s="18">
        <f t="shared" si="4"/>
        <v>-20572.478399999993</v>
      </c>
      <c r="I11" s="18"/>
      <c r="J11" s="19">
        <f t="shared" si="5"/>
        <v>197862.8784</v>
      </c>
      <c r="K11" s="18">
        <f t="shared" si="6"/>
        <v>2326.878399999987</v>
      </c>
      <c r="L11" s="17">
        <f t="shared" si="7"/>
        <v>101.19</v>
      </c>
      <c r="M11" s="84">
        <f t="shared" si="2"/>
        <v>2.3436804510565716</v>
      </c>
    </row>
    <row r="12" spans="1:13" ht="12.75">
      <c r="A12" s="20" t="s">
        <v>14</v>
      </c>
      <c r="B12" s="83">
        <v>105561</v>
      </c>
      <c r="C12" s="14">
        <v>293332</v>
      </c>
      <c r="D12" s="15">
        <v>101.19</v>
      </c>
      <c r="E12" s="16">
        <f t="shared" si="3"/>
        <v>296822.6508</v>
      </c>
      <c r="F12" s="17">
        <f t="shared" si="0"/>
        <v>2.8118590274817405</v>
      </c>
      <c r="G12" s="18">
        <f t="shared" si="1"/>
        <v>221678.1</v>
      </c>
      <c r="H12" s="18">
        <f t="shared" si="4"/>
        <v>-75144.5508</v>
      </c>
      <c r="I12" s="18"/>
      <c r="J12" s="19">
        <f t="shared" si="5"/>
        <v>296822.6508</v>
      </c>
      <c r="K12" s="18">
        <f t="shared" si="6"/>
        <v>3490.650800000003</v>
      </c>
      <c r="L12" s="17">
        <f t="shared" si="7"/>
        <v>101.19</v>
      </c>
      <c r="M12" s="84">
        <f t="shared" si="2"/>
        <v>2.8118590274817405</v>
      </c>
    </row>
    <row r="13" spans="1:13" ht="12.75">
      <c r="A13" s="20" t="s">
        <v>15</v>
      </c>
      <c r="B13" s="83">
        <v>43523</v>
      </c>
      <c r="C13" s="14">
        <v>98655</v>
      </c>
      <c r="D13" s="15">
        <v>101.19</v>
      </c>
      <c r="E13" s="16">
        <f t="shared" si="3"/>
        <v>99828.99449999999</v>
      </c>
      <c r="F13" s="17">
        <f t="shared" si="0"/>
        <v>2.2937066493578104</v>
      </c>
      <c r="G13" s="18">
        <f t="shared" si="1"/>
        <v>91398.3</v>
      </c>
      <c r="H13" s="18">
        <f t="shared" si="4"/>
        <v>-8430.694499999983</v>
      </c>
      <c r="I13" s="18"/>
      <c r="J13" s="19">
        <f t="shared" si="5"/>
        <v>99828.99449999999</v>
      </c>
      <c r="K13" s="18">
        <f t="shared" si="6"/>
        <v>1173.9944999999861</v>
      </c>
      <c r="L13" s="17">
        <f t="shared" si="7"/>
        <v>101.18999999999998</v>
      </c>
      <c r="M13" s="84">
        <f t="shared" si="2"/>
        <v>2.2937066493578104</v>
      </c>
    </row>
    <row r="14" spans="1:13" ht="12.75">
      <c r="A14" s="20" t="s">
        <v>16</v>
      </c>
      <c r="B14" s="83">
        <v>107593</v>
      </c>
      <c r="C14" s="14">
        <v>211285</v>
      </c>
      <c r="D14" s="15">
        <v>101.19</v>
      </c>
      <c r="E14" s="16">
        <f t="shared" si="3"/>
        <v>213799.2915</v>
      </c>
      <c r="F14" s="21">
        <f t="shared" si="0"/>
        <v>1.9871115360664726</v>
      </c>
      <c r="G14" s="18">
        <f t="shared" si="1"/>
        <v>225945.30000000002</v>
      </c>
      <c r="H14" s="18">
        <f t="shared" si="4"/>
        <v>12146.008500000025</v>
      </c>
      <c r="I14" s="18">
        <v>12146</v>
      </c>
      <c r="J14" s="19">
        <f t="shared" si="5"/>
        <v>225945.2915</v>
      </c>
      <c r="K14" s="18">
        <f t="shared" si="6"/>
        <v>14660.291499999992</v>
      </c>
      <c r="L14" s="17">
        <f t="shared" si="7"/>
        <v>106.93863336251981</v>
      </c>
      <c r="M14" s="84">
        <f t="shared" si="2"/>
        <v>2.099999920998578</v>
      </c>
    </row>
    <row r="15" spans="1:13" ht="12.75">
      <c r="A15" s="20" t="s">
        <v>17</v>
      </c>
      <c r="B15" s="83">
        <v>46451</v>
      </c>
      <c r="C15" s="14">
        <v>95600</v>
      </c>
      <c r="D15" s="15">
        <v>101.19</v>
      </c>
      <c r="E15" s="16">
        <f t="shared" si="3"/>
        <v>96737.64</v>
      </c>
      <c r="F15" s="21">
        <f t="shared" si="0"/>
        <v>2.0825738950722266</v>
      </c>
      <c r="G15" s="18">
        <f t="shared" si="1"/>
        <v>97547.1</v>
      </c>
      <c r="H15" s="18">
        <f t="shared" si="4"/>
        <v>809.4600000000064</v>
      </c>
      <c r="I15" s="18">
        <v>809</v>
      </c>
      <c r="J15" s="19">
        <f t="shared" si="5"/>
        <v>97546.64</v>
      </c>
      <c r="K15" s="18">
        <f t="shared" si="6"/>
        <v>1946.6399999999994</v>
      </c>
      <c r="L15" s="17">
        <f t="shared" si="7"/>
        <v>102.03623430962342</v>
      </c>
      <c r="M15" s="84">
        <f t="shared" si="2"/>
        <v>2.099990097091559</v>
      </c>
    </row>
    <row r="16" spans="1:13" ht="12.75">
      <c r="A16" s="20" t="s">
        <v>18</v>
      </c>
      <c r="B16" s="83">
        <v>114368</v>
      </c>
      <c r="C16" s="14">
        <v>227123</v>
      </c>
      <c r="D16" s="15">
        <v>101.19</v>
      </c>
      <c r="E16" s="16">
        <f t="shared" si="3"/>
        <v>229825.7637</v>
      </c>
      <c r="F16" s="21">
        <f t="shared" si="0"/>
        <v>2.0095285718033016</v>
      </c>
      <c r="G16" s="18">
        <f t="shared" si="1"/>
        <v>240172.80000000002</v>
      </c>
      <c r="H16" s="18">
        <f t="shared" si="4"/>
        <v>10347.036300000007</v>
      </c>
      <c r="I16" s="18">
        <v>10347</v>
      </c>
      <c r="J16" s="19">
        <f t="shared" si="5"/>
        <v>240172.7637</v>
      </c>
      <c r="K16" s="18">
        <f t="shared" si="6"/>
        <v>13049.76370000001</v>
      </c>
      <c r="L16" s="17">
        <f t="shared" si="7"/>
        <v>105.74568128282912</v>
      </c>
      <c r="M16" s="84">
        <f t="shared" si="2"/>
        <v>2.0999996826035257</v>
      </c>
    </row>
    <row r="17" spans="1:13" ht="12.75">
      <c r="A17" s="20" t="s">
        <v>19</v>
      </c>
      <c r="B17" s="83">
        <v>80690</v>
      </c>
      <c r="C17" s="14">
        <v>184520</v>
      </c>
      <c r="D17" s="15">
        <v>101.19</v>
      </c>
      <c r="E17" s="16">
        <f t="shared" si="3"/>
        <v>186715.788</v>
      </c>
      <c r="F17" s="17">
        <f t="shared" si="0"/>
        <v>2.313989193208576</v>
      </c>
      <c r="G17" s="18">
        <f t="shared" si="1"/>
        <v>169449</v>
      </c>
      <c r="H17" s="18">
        <f t="shared" si="4"/>
        <v>-17266.788</v>
      </c>
      <c r="I17" s="18"/>
      <c r="J17" s="19">
        <f t="shared" si="5"/>
        <v>186715.788</v>
      </c>
      <c r="K17" s="18">
        <f t="shared" si="6"/>
        <v>2195.7880000000005</v>
      </c>
      <c r="L17" s="17">
        <f t="shared" si="7"/>
        <v>101.19</v>
      </c>
      <c r="M17" s="84">
        <f t="shared" si="2"/>
        <v>2.313989193208576</v>
      </c>
    </row>
    <row r="18" spans="1:13" ht="12.75">
      <c r="A18" s="20" t="s">
        <v>20</v>
      </c>
      <c r="B18" s="83">
        <v>55387</v>
      </c>
      <c r="C18" s="14">
        <v>141642</v>
      </c>
      <c r="D18" s="15">
        <v>101.19</v>
      </c>
      <c r="E18" s="16">
        <f t="shared" si="3"/>
        <v>143327.5398</v>
      </c>
      <c r="F18" s="17">
        <f t="shared" si="0"/>
        <v>2.5877469406178344</v>
      </c>
      <c r="G18" s="18">
        <f t="shared" si="1"/>
        <v>116312.70000000001</v>
      </c>
      <c r="H18" s="18">
        <f t="shared" si="4"/>
        <v>-27014.839799999987</v>
      </c>
      <c r="I18" s="18"/>
      <c r="J18" s="19">
        <f t="shared" si="5"/>
        <v>143327.5398</v>
      </c>
      <c r="K18" s="18">
        <f t="shared" si="6"/>
        <v>1685.5397999999986</v>
      </c>
      <c r="L18" s="17">
        <f t="shared" si="7"/>
        <v>101.19</v>
      </c>
      <c r="M18" s="84">
        <f t="shared" si="2"/>
        <v>2.5877469406178344</v>
      </c>
    </row>
    <row r="19" spans="1:13" ht="12.75">
      <c r="A19" s="20" t="s">
        <v>21</v>
      </c>
      <c r="B19" s="83">
        <v>55360</v>
      </c>
      <c r="C19" s="14">
        <v>137560</v>
      </c>
      <c r="D19" s="15">
        <v>101.19</v>
      </c>
      <c r="E19" s="16">
        <f t="shared" si="3"/>
        <v>139196.964</v>
      </c>
      <c r="F19" s="17">
        <f t="shared" si="0"/>
        <v>2.514396026011561</v>
      </c>
      <c r="G19" s="18">
        <f t="shared" si="1"/>
        <v>116256</v>
      </c>
      <c r="H19" s="18">
        <f t="shared" si="4"/>
        <v>-22940.964000000007</v>
      </c>
      <c r="I19" s="18"/>
      <c r="J19" s="19">
        <f t="shared" si="5"/>
        <v>139196.964</v>
      </c>
      <c r="K19" s="18">
        <f t="shared" si="6"/>
        <v>1636.9640000000072</v>
      </c>
      <c r="L19" s="17">
        <f t="shared" si="7"/>
        <v>101.19</v>
      </c>
      <c r="M19" s="84">
        <f t="shared" si="2"/>
        <v>2.514396026011561</v>
      </c>
    </row>
    <row r="20" spans="1:13" ht="12.75">
      <c r="A20" s="20" t="s">
        <v>22</v>
      </c>
      <c r="B20" s="83">
        <v>42456</v>
      </c>
      <c r="C20" s="14">
        <v>103090</v>
      </c>
      <c r="D20" s="15">
        <v>101.19</v>
      </c>
      <c r="E20" s="16">
        <f t="shared" si="3"/>
        <v>104316.771</v>
      </c>
      <c r="F20" s="17">
        <f t="shared" si="0"/>
        <v>2.4570560344827586</v>
      </c>
      <c r="G20" s="18">
        <f t="shared" si="1"/>
        <v>89157.6</v>
      </c>
      <c r="H20" s="18">
        <f t="shared" si="4"/>
        <v>-15159.170999999988</v>
      </c>
      <c r="I20" s="18"/>
      <c r="J20" s="19">
        <f t="shared" si="5"/>
        <v>104316.771</v>
      </c>
      <c r="K20" s="18">
        <f t="shared" si="6"/>
        <v>1226.7709999999934</v>
      </c>
      <c r="L20" s="17">
        <f t="shared" si="7"/>
        <v>101.19</v>
      </c>
      <c r="M20" s="84">
        <f t="shared" si="2"/>
        <v>2.4570560344827586</v>
      </c>
    </row>
    <row r="21" spans="1:13" ht="12.75">
      <c r="A21" s="20" t="s">
        <v>23</v>
      </c>
      <c r="B21" s="83">
        <v>28271</v>
      </c>
      <c r="C21" s="14">
        <v>109527</v>
      </c>
      <c r="D21" s="15">
        <v>101.19</v>
      </c>
      <c r="E21" s="16">
        <f t="shared" si="3"/>
        <v>110830.37129999998</v>
      </c>
      <c r="F21" s="17">
        <f t="shared" si="0"/>
        <v>3.92028479006756</v>
      </c>
      <c r="G21" s="18">
        <f t="shared" si="1"/>
        <v>59369.100000000006</v>
      </c>
      <c r="H21" s="18">
        <f t="shared" si="4"/>
        <v>-51461.27129999998</v>
      </c>
      <c r="I21" s="18"/>
      <c r="J21" s="19">
        <f t="shared" si="5"/>
        <v>110830.37129999998</v>
      </c>
      <c r="K21" s="18">
        <f t="shared" si="6"/>
        <v>1303.3712999999843</v>
      </c>
      <c r="L21" s="17">
        <f t="shared" si="7"/>
        <v>101.18999999999998</v>
      </c>
      <c r="M21" s="84">
        <f t="shared" si="2"/>
        <v>3.92028479006756</v>
      </c>
    </row>
    <row r="22" spans="1:13" ht="12.75">
      <c r="A22" s="20" t="s">
        <v>24</v>
      </c>
      <c r="B22" s="83">
        <v>7839</v>
      </c>
      <c r="C22" s="14">
        <v>23948</v>
      </c>
      <c r="D22" s="15">
        <v>101.19</v>
      </c>
      <c r="E22" s="16">
        <f t="shared" si="3"/>
        <v>24232.981200000002</v>
      </c>
      <c r="F22" s="17">
        <f t="shared" si="0"/>
        <v>3.091335782625335</v>
      </c>
      <c r="G22" s="18">
        <f t="shared" si="1"/>
        <v>16461.9</v>
      </c>
      <c r="H22" s="18">
        <f t="shared" si="4"/>
        <v>-7771.0812000000005</v>
      </c>
      <c r="I22" s="18"/>
      <c r="J22" s="19">
        <f t="shared" si="5"/>
        <v>24232.981200000002</v>
      </c>
      <c r="K22" s="18">
        <f t="shared" si="6"/>
        <v>284.981200000002</v>
      </c>
      <c r="L22" s="17">
        <f t="shared" si="7"/>
        <v>101.19</v>
      </c>
      <c r="M22" s="84">
        <f t="shared" si="2"/>
        <v>3.091335782625335</v>
      </c>
    </row>
    <row r="23" spans="1:13" ht="12.75">
      <c r="A23" s="20" t="s">
        <v>25</v>
      </c>
      <c r="B23" s="83">
        <v>24450</v>
      </c>
      <c r="C23" s="14">
        <v>53867</v>
      </c>
      <c r="D23" s="15">
        <v>101.19</v>
      </c>
      <c r="E23" s="16">
        <f t="shared" si="3"/>
        <v>54508.01729999999</v>
      </c>
      <c r="F23" s="17">
        <f t="shared" si="0"/>
        <v>2.229366760736196</v>
      </c>
      <c r="G23" s="18">
        <f t="shared" si="1"/>
        <v>51345</v>
      </c>
      <c r="H23" s="18">
        <f t="shared" si="4"/>
        <v>-3163.0172999999922</v>
      </c>
      <c r="I23" s="18"/>
      <c r="J23" s="19">
        <f t="shared" si="5"/>
        <v>54508.01729999999</v>
      </c>
      <c r="K23" s="18">
        <f t="shared" si="6"/>
        <v>641.0172999999922</v>
      </c>
      <c r="L23" s="17">
        <f t="shared" si="7"/>
        <v>101.18999999999998</v>
      </c>
      <c r="M23" s="84">
        <f t="shared" si="2"/>
        <v>2.229366760736196</v>
      </c>
    </row>
    <row r="24" spans="1:13" ht="12.75">
      <c r="A24" s="20" t="s">
        <v>26</v>
      </c>
      <c r="B24" s="83">
        <v>14845</v>
      </c>
      <c r="C24" s="14">
        <v>34706</v>
      </c>
      <c r="D24" s="15">
        <v>101.19</v>
      </c>
      <c r="E24" s="16">
        <f t="shared" si="3"/>
        <v>35119.0014</v>
      </c>
      <c r="F24" s="17">
        <f t="shared" si="0"/>
        <v>2.3657124553721793</v>
      </c>
      <c r="G24" s="18">
        <f t="shared" si="1"/>
        <v>31174.5</v>
      </c>
      <c r="H24" s="18">
        <f t="shared" si="4"/>
        <v>-3944.501400000001</v>
      </c>
      <c r="I24" s="18"/>
      <c r="J24" s="19">
        <f t="shared" si="5"/>
        <v>35119.0014</v>
      </c>
      <c r="K24" s="18">
        <f t="shared" si="6"/>
        <v>413.001400000001</v>
      </c>
      <c r="L24" s="17">
        <f t="shared" si="7"/>
        <v>101.19</v>
      </c>
      <c r="M24" s="84">
        <f t="shared" si="2"/>
        <v>2.3657124553721793</v>
      </c>
    </row>
    <row r="25" spans="1:13" ht="12.75">
      <c r="A25" s="20" t="s">
        <v>27</v>
      </c>
      <c r="B25" s="83">
        <v>4986</v>
      </c>
      <c r="C25" s="14">
        <v>26316</v>
      </c>
      <c r="D25" s="15">
        <v>101.19</v>
      </c>
      <c r="E25" s="16">
        <f t="shared" si="3"/>
        <v>26629.1604</v>
      </c>
      <c r="F25" s="17">
        <f t="shared" si="0"/>
        <v>5.340786281588448</v>
      </c>
      <c r="G25" s="18">
        <f t="shared" si="1"/>
        <v>10470.6</v>
      </c>
      <c r="H25" s="18">
        <f t="shared" si="4"/>
        <v>-16158.5604</v>
      </c>
      <c r="I25" s="18"/>
      <c r="J25" s="19">
        <f t="shared" si="5"/>
        <v>26629.1604</v>
      </c>
      <c r="K25" s="18">
        <f t="shared" si="6"/>
        <v>313.16040000000066</v>
      </c>
      <c r="L25" s="17">
        <f t="shared" si="7"/>
        <v>101.19</v>
      </c>
      <c r="M25" s="84">
        <f t="shared" si="2"/>
        <v>5.340786281588448</v>
      </c>
    </row>
    <row r="26" spans="1:13" ht="12.75">
      <c r="A26" s="20" t="s">
        <v>28</v>
      </c>
      <c r="B26" s="83">
        <v>13813</v>
      </c>
      <c r="C26" s="14">
        <v>39877</v>
      </c>
      <c r="D26" s="15">
        <v>101.19</v>
      </c>
      <c r="E26" s="16">
        <f t="shared" si="3"/>
        <v>40351.5363</v>
      </c>
      <c r="F26" s="17">
        <f t="shared" si="0"/>
        <v>2.92127244624629</v>
      </c>
      <c r="G26" s="18">
        <f t="shared" si="1"/>
        <v>29007.300000000003</v>
      </c>
      <c r="H26" s="18">
        <f t="shared" si="4"/>
        <v>-11344.236299999997</v>
      </c>
      <c r="I26" s="18"/>
      <c r="J26" s="19">
        <f t="shared" si="5"/>
        <v>40351.5363</v>
      </c>
      <c r="K26" s="18">
        <f t="shared" si="6"/>
        <v>474.53629999999976</v>
      </c>
      <c r="L26" s="17">
        <f t="shared" si="7"/>
        <v>101.19</v>
      </c>
      <c r="M26" s="84">
        <f t="shared" si="2"/>
        <v>2.92127244624629</v>
      </c>
    </row>
    <row r="27" spans="1:13" ht="12.75">
      <c r="A27" s="20" t="s">
        <v>29</v>
      </c>
      <c r="B27" s="83">
        <v>8426</v>
      </c>
      <c r="C27" s="14">
        <v>28419</v>
      </c>
      <c r="D27" s="15">
        <v>101.19</v>
      </c>
      <c r="E27" s="16">
        <f t="shared" si="3"/>
        <v>28757.1861</v>
      </c>
      <c r="F27" s="17">
        <f t="shared" si="0"/>
        <v>3.412910764300973</v>
      </c>
      <c r="G27" s="18">
        <f t="shared" si="1"/>
        <v>17694.600000000002</v>
      </c>
      <c r="H27" s="18">
        <f t="shared" si="4"/>
        <v>-11062.586099999997</v>
      </c>
      <c r="I27" s="18"/>
      <c r="J27" s="19">
        <f t="shared" si="5"/>
        <v>28757.1861</v>
      </c>
      <c r="K27" s="18">
        <f t="shared" si="6"/>
        <v>338.186099999999</v>
      </c>
      <c r="L27" s="17">
        <f t="shared" si="7"/>
        <v>101.19</v>
      </c>
      <c r="M27" s="84">
        <f t="shared" si="2"/>
        <v>3.412910764300973</v>
      </c>
    </row>
    <row r="28" spans="1:13" ht="12.75">
      <c r="A28" s="20" t="s">
        <v>30</v>
      </c>
      <c r="B28" s="83">
        <v>5407</v>
      </c>
      <c r="C28" s="14">
        <v>28415</v>
      </c>
      <c r="D28" s="15">
        <v>101.19</v>
      </c>
      <c r="E28" s="16">
        <f t="shared" si="3"/>
        <v>28753.1385</v>
      </c>
      <c r="F28" s="17">
        <f t="shared" si="0"/>
        <v>5.31776188274459</v>
      </c>
      <c r="G28" s="18">
        <f t="shared" si="1"/>
        <v>11354.7</v>
      </c>
      <c r="H28" s="18">
        <f t="shared" si="4"/>
        <v>-17398.4385</v>
      </c>
      <c r="I28" s="18"/>
      <c r="J28" s="19">
        <f t="shared" si="5"/>
        <v>28753.1385</v>
      </c>
      <c r="K28" s="18">
        <f t="shared" si="6"/>
        <v>338.13850000000093</v>
      </c>
      <c r="L28" s="17">
        <f t="shared" si="7"/>
        <v>101.19</v>
      </c>
      <c r="M28" s="84">
        <f t="shared" si="2"/>
        <v>5.31776188274459</v>
      </c>
    </row>
    <row r="29" spans="1:13" ht="13.5" thickBot="1">
      <c r="A29" s="22"/>
      <c r="B29" s="85"/>
      <c r="C29" s="86"/>
      <c r="D29" s="87"/>
      <c r="E29" s="88"/>
      <c r="F29" s="89"/>
      <c r="G29" s="90"/>
      <c r="H29" s="90"/>
      <c r="I29" s="90"/>
      <c r="J29" s="91"/>
      <c r="K29" s="90"/>
      <c r="L29" s="89"/>
      <c r="M29" s="92"/>
    </row>
    <row r="30" spans="1:13" ht="13.5" thickBot="1">
      <c r="A30" s="23" t="s">
        <v>31</v>
      </c>
      <c r="B30" s="42">
        <f>SUM(B7:B29)</f>
        <v>1145565</v>
      </c>
      <c r="C30" s="64">
        <f>SUM(C7:C29)</f>
        <v>2890808</v>
      </c>
      <c r="D30" s="24">
        <v>101.19</v>
      </c>
      <c r="E30" s="25">
        <f t="shared" si="3"/>
        <v>2925208.6152</v>
      </c>
      <c r="F30" s="26">
        <f>E30/B30</f>
        <v>2.5535073218891986</v>
      </c>
      <c r="G30" s="27">
        <f>2.1*B30</f>
        <v>2405686.5</v>
      </c>
      <c r="H30" s="50"/>
      <c r="I30" s="27">
        <f>SUM(I7:I28)</f>
        <v>24383</v>
      </c>
      <c r="J30" s="28">
        <f t="shared" si="5"/>
        <v>2949591.6152</v>
      </c>
      <c r="K30" s="27">
        <f t="shared" si="6"/>
        <v>58783.615199999884</v>
      </c>
      <c r="L30" s="26">
        <f t="shared" si="7"/>
        <v>102.03346660172518</v>
      </c>
      <c r="M30" s="29">
        <f>J30/B30</f>
        <v>2.5747920154683497</v>
      </c>
    </row>
    <row r="31" spans="5:13" ht="13.5" thickBot="1">
      <c r="E31" s="30"/>
      <c r="G31" s="60"/>
      <c r="H31" s="61"/>
      <c r="K31" s="62"/>
      <c r="L31" s="63"/>
      <c r="M31" s="63"/>
    </row>
    <row r="32" spans="1:13" ht="12.75">
      <c r="A32" s="31" t="s">
        <v>32</v>
      </c>
      <c r="B32" s="75">
        <v>2057</v>
      </c>
      <c r="C32" s="76">
        <v>4063</v>
      </c>
      <c r="D32" s="77">
        <v>101.19</v>
      </c>
      <c r="E32" s="78">
        <f>ROUND(C32*D32/100,0)</f>
        <v>4111</v>
      </c>
      <c r="F32" s="101">
        <f>E32/B32</f>
        <v>1.998541565386485</v>
      </c>
      <c r="G32" s="102">
        <f aca="true" t="shared" si="8" ref="G32:G68">2.1*B32</f>
        <v>4319.7</v>
      </c>
      <c r="H32" s="80">
        <f t="shared" si="4"/>
        <v>208.69999999999982</v>
      </c>
      <c r="I32" s="80">
        <v>209</v>
      </c>
      <c r="J32" s="81">
        <f>E32+I32</f>
        <v>4320</v>
      </c>
      <c r="K32" s="80">
        <f>J32-C32</f>
        <v>257</v>
      </c>
      <c r="L32" s="103">
        <f t="shared" si="7"/>
        <v>106.32537533841987</v>
      </c>
      <c r="M32" s="104">
        <f aca="true" t="shared" si="9" ref="M32:M70">J32/B32</f>
        <v>2.1001458434613514</v>
      </c>
    </row>
    <row r="33" spans="1:13" ht="12.75">
      <c r="A33" s="32" t="s">
        <v>33</v>
      </c>
      <c r="B33" s="83">
        <v>449</v>
      </c>
      <c r="C33" s="14">
        <v>1140</v>
      </c>
      <c r="D33" s="15">
        <v>101.19</v>
      </c>
      <c r="E33" s="16">
        <f aca="true" t="shared" si="10" ref="E33:E66">ROUND(C33*D33/100,0)</f>
        <v>1154</v>
      </c>
      <c r="F33" s="43">
        <f aca="true" t="shared" si="11" ref="F33:F70">E33/B33</f>
        <v>2.5701559020044544</v>
      </c>
      <c r="G33" s="45">
        <f t="shared" si="8"/>
        <v>942.9000000000001</v>
      </c>
      <c r="H33" s="18">
        <f t="shared" si="4"/>
        <v>-211.0999999999999</v>
      </c>
      <c r="I33" s="18"/>
      <c r="J33" s="19">
        <f aca="true" t="shared" si="12" ref="J33:J68">E33+I33</f>
        <v>1154</v>
      </c>
      <c r="K33" s="18">
        <f aca="true" t="shared" si="13" ref="K33:K68">J33-C33</f>
        <v>14</v>
      </c>
      <c r="L33" s="48">
        <f t="shared" si="7"/>
        <v>101.2280701754386</v>
      </c>
      <c r="M33" s="105">
        <f t="shared" si="9"/>
        <v>2.5701559020044544</v>
      </c>
    </row>
    <row r="34" spans="1:13" ht="12.75">
      <c r="A34" s="32" t="s">
        <v>34</v>
      </c>
      <c r="B34" s="83">
        <v>802</v>
      </c>
      <c r="C34" s="14">
        <v>2472</v>
      </c>
      <c r="D34" s="15">
        <v>101.19</v>
      </c>
      <c r="E34" s="16">
        <f t="shared" si="10"/>
        <v>2501</v>
      </c>
      <c r="F34" s="43">
        <f t="shared" si="11"/>
        <v>3.1184538653366585</v>
      </c>
      <c r="G34" s="45">
        <f t="shared" si="8"/>
        <v>1684.2</v>
      </c>
      <c r="H34" s="18">
        <f t="shared" si="4"/>
        <v>-816.8</v>
      </c>
      <c r="I34" s="18"/>
      <c r="J34" s="19">
        <f t="shared" si="12"/>
        <v>2501</v>
      </c>
      <c r="K34" s="18">
        <f t="shared" si="13"/>
        <v>29</v>
      </c>
      <c r="L34" s="48">
        <f t="shared" si="7"/>
        <v>101.17313915857605</v>
      </c>
      <c r="M34" s="105">
        <f t="shared" si="9"/>
        <v>3.1184538653366585</v>
      </c>
    </row>
    <row r="35" spans="1:13" ht="12.75">
      <c r="A35" s="32" t="s">
        <v>35</v>
      </c>
      <c r="B35" s="83">
        <v>6359</v>
      </c>
      <c r="C35" s="14">
        <v>12148</v>
      </c>
      <c r="D35" s="15">
        <v>101.19</v>
      </c>
      <c r="E35" s="16">
        <f t="shared" si="10"/>
        <v>12293</v>
      </c>
      <c r="F35" s="49">
        <f t="shared" si="11"/>
        <v>1.9331655920742254</v>
      </c>
      <c r="G35" s="45">
        <f t="shared" si="8"/>
        <v>13353.900000000001</v>
      </c>
      <c r="H35" s="18">
        <f t="shared" si="4"/>
        <v>1060.9000000000015</v>
      </c>
      <c r="I35" s="18">
        <v>1061</v>
      </c>
      <c r="J35" s="19">
        <f t="shared" si="12"/>
        <v>13354</v>
      </c>
      <c r="K35" s="18">
        <f t="shared" si="13"/>
        <v>1206</v>
      </c>
      <c r="L35" s="48">
        <f t="shared" si="7"/>
        <v>109.92756009219625</v>
      </c>
      <c r="M35" s="105">
        <f t="shared" si="9"/>
        <v>2.100015725743041</v>
      </c>
    </row>
    <row r="36" spans="1:13" ht="12.75">
      <c r="A36" s="32" t="s">
        <v>36</v>
      </c>
      <c r="B36" s="83">
        <v>2810</v>
      </c>
      <c r="C36" s="14">
        <v>8002</v>
      </c>
      <c r="D36" s="15">
        <v>101.19</v>
      </c>
      <c r="E36" s="16">
        <f t="shared" si="10"/>
        <v>8097</v>
      </c>
      <c r="F36" s="43">
        <f t="shared" si="11"/>
        <v>2.881494661921708</v>
      </c>
      <c r="G36" s="45">
        <f t="shared" si="8"/>
        <v>5901</v>
      </c>
      <c r="H36" s="18">
        <f t="shared" si="4"/>
        <v>-2196</v>
      </c>
      <c r="I36" s="18"/>
      <c r="J36" s="19">
        <f t="shared" si="12"/>
        <v>8097</v>
      </c>
      <c r="K36" s="18">
        <f t="shared" si="13"/>
        <v>95</v>
      </c>
      <c r="L36" s="48">
        <f t="shared" si="7"/>
        <v>101.1872031992002</v>
      </c>
      <c r="M36" s="105">
        <f t="shared" si="9"/>
        <v>2.881494661921708</v>
      </c>
    </row>
    <row r="37" spans="1:13" ht="12.75">
      <c r="A37" s="32" t="s">
        <v>37</v>
      </c>
      <c r="B37" s="83">
        <v>3099</v>
      </c>
      <c r="C37" s="14">
        <v>5655</v>
      </c>
      <c r="D37" s="15">
        <v>101.19</v>
      </c>
      <c r="E37" s="16">
        <f t="shared" si="10"/>
        <v>5722</v>
      </c>
      <c r="F37" s="49">
        <f t="shared" si="11"/>
        <v>1.846402065182317</v>
      </c>
      <c r="G37" s="45">
        <f t="shared" si="8"/>
        <v>6507.900000000001</v>
      </c>
      <c r="H37" s="18">
        <f t="shared" si="4"/>
        <v>785.9000000000005</v>
      </c>
      <c r="I37" s="18">
        <v>786</v>
      </c>
      <c r="J37" s="19">
        <f t="shared" si="12"/>
        <v>6508</v>
      </c>
      <c r="K37" s="18">
        <f t="shared" si="13"/>
        <v>853</v>
      </c>
      <c r="L37" s="48">
        <f t="shared" si="7"/>
        <v>115.0839964633068</v>
      </c>
      <c r="M37" s="105">
        <f t="shared" si="9"/>
        <v>2.100032268473701</v>
      </c>
    </row>
    <row r="38" spans="1:13" ht="12.75">
      <c r="A38" s="32" t="s">
        <v>38</v>
      </c>
      <c r="B38" s="83">
        <v>1455</v>
      </c>
      <c r="C38" s="14">
        <v>3075</v>
      </c>
      <c r="D38" s="15">
        <v>101.19</v>
      </c>
      <c r="E38" s="16">
        <f t="shared" si="10"/>
        <v>3112</v>
      </c>
      <c r="F38" s="43">
        <f t="shared" si="11"/>
        <v>2.138831615120275</v>
      </c>
      <c r="G38" s="45">
        <f t="shared" si="8"/>
        <v>3055.5</v>
      </c>
      <c r="H38" s="18">
        <f t="shared" si="4"/>
        <v>-56.5</v>
      </c>
      <c r="I38" s="18"/>
      <c r="J38" s="19">
        <f t="shared" si="12"/>
        <v>3112</v>
      </c>
      <c r="K38" s="18">
        <f t="shared" si="13"/>
        <v>37</v>
      </c>
      <c r="L38" s="48">
        <f t="shared" si="7"/>
        <v>101.20325203252033</v>
      </c>
      <c r="M38" s="105">
        <f t="shared" si="9"/>
        <v>2.138831615120275</v>
      </c>
    </row>
    <row r="39" spans="1:13" ht="12.75">
      <c r="A39" s="32" t="s">
        <v>39</v>
      </c>
      <c r="B39" s="83">
        <v>2118</v>
      </c>
      <c r="C39" s="14">
        <v>6069</v>
      </c>
      <c r="D39" s="15">
        <v>101.19</v>
      </c>
      <c r="E39" s="16">
        <f t="shared" si="10"/>
        <v>6141</v>
      </c>
      <c r="F39" s="43">
        <f t="shared" si="11"/>
        <v>2.8994334277620397</v>
      </c>
      <c r="G39" s="45">
        <f t="shared" si="8"/>
        <v>4447.8</v>
      </c>
      <c r="H39" s="18">
        <f t="shared" si="4"/>
        <v>-1693.1999999999998</v>
      </c>
      <c r="I39" s="18"/>
      <c r="J39" s="19">
        <f t="shared" si="12"/>
        <v>6141</v>
      </c>
      <c r="K39" s="18">
        <f t="shared" si="13"/>
        <v>72</v>
      </c>
      <c r="L39" s="48">
        <f t="shared" si="7"/>
        <v>101.18635689569946</v>
      </c>
      <c r="M39" s="105">
        <f t="shared" si="9"/>
        <v>2.8994334277620397</v>
      </c>
    </row>
    <row r="40" spans="1:13" ht="12.75">
      <c r="A40" s="32" t="s">
        <v>40</v>
      </c>
      <c r="B40" s="83">
        <v>2315</v>
      </c>
      <c r="C40" s="14">
        <v>4306</v>
      </c>
      <c r="D40" s="15">
        <v>101.19</v>
      </c>
      <c r="E40" s="16">
        <f t="shared" si="10"/>
        <v>4357</v>
      </c>
      <c r="F40" s="49">
        <f t="shared" si="11"/>
        <v>1.88207343412527</v>
      </c>
      <c r="G40" s="45">
        <f t="shared" si="8"/>
        <v>4861.5</v>
      </c>
      <c r="H40" s="18">
        <f t="shared" si="4"/>
        <v>504.5</v>
      </c>
      <c r="I40" s="18">
        <v>505</v>
      </c>
      <c r="J40" s="19">
        <f t="shared" si="12"/>
        <v>4862</v>
      </c>
      <c r="K40" s="18">
        <f t="shared" si="13"/>
        <v>556</v>
      </c>
      <c r="L40" s="48">
        <f t="shared" si="7"/>
        <v>112.91221551323733</v>
      </c>
      <c r="M40" s="105">
        <f t="shared" si="9"/>
        <v>2.1002159827213824</v>
      </c>
    </row>
    <row r="41" spans="1:13" ht="12.75">
      <c r="A41" s="32" t="s">
        <v>41</v>
      </c>
      <c r="B41" s="83">
        <v>2910</v>
      </c>
      <c r="C41" s="14">
        <v>18157</v>
      </c>
      <c r="D41" s="15">
        <v>101.19</v>
      </c>
      <c r="E41" s="16">
        <f t="shared" si="10"/>
        <v>18373</v>
      </c>
      <c r="F41" s="43">
        <f t="shared" si="11"/>
        <v>6.313745704467354</v>
      </c>
      <c r="G41" s="45">
        <f t="shared" si="8"/>
        <v>6111</v>
      </c>
      <c r="H41" s="18">
        <f t="shared" si="4"/>
        <v>-12262</v>
      </c>
      <c r="I41" s="18"/>
      <c r="J41" s="19">
        <f t="shared" si="12"/>
        <v>18373</v>
      </c>
      <c r="K41" s="18">
        <f t="shared" si="13"/>
        <v>216</v>
      </c>
      <c r="L41" s="48">
        <f t="shared" si="7"/>
        <v>101.18962383653687</v>
      </c>
      <c r="M41" s="105">
        <f t="shared" si="9"/>
        <v>6.313745704467354</v>
      </c>
    </row>
    <row r="42" spans="1:13" ht="12.75">
      <c r="A42" s="32" t="s">
        <v>42</v>
      </c>
      <c r="B42" s="83">
        <v>1127</v>
      </c>
      <c r="C42" s="14">
        <v>2235</v>
      </c>
      <c r="D42" s="15">
        <v>101.19</v>
      </c>
      <c r="E42" s="16">
        <f t="shared" si="10"/>
        <v>2262</v>
      </c>
      <c r="F42" s="49">
        <f t="shared" si="11"/>
        <v>2.007098491570541</v>
      </c>
      <c r="G42" s="45">
        <f t="shared" si="8"/>
        <v>2366.7000000000003</v>
      </c>
      <c r="H42" s="18">
        <f t="shared" si="4"/>
        <v>104.70000000000027</v>
      </c>
      <c r="I42" s="18">
        <v>105</v>
      </c>
      <c r="J42" s="19">
        <f t="shared" si="12"/>
        <v>2367</v>
      </c>
      <c r="K42" s="18">
        <f t="shared" si="13"/>
        <v>132</v>
      </c>
      <c r="L42" s="48">
        <f t="shared" si="7"/>
        <v>105.90604026845638</v>
      </c>
      <c r="M42" s="105">
        <f t="shared" si="9"/>
        <v>2.100266193433895</v>
      </c>
    </row>
    <row r="43" spans="1:13" ht="12.75">
      <c r="A43" s="32" t="s">
        <v>43</v>
      </c>
      <c r="B43" s="83">
        <v>2453</v>
      </c>
      <c r="C43" s="14">
        <v>4470</v>
      </c>
      <c r="D43" s="15">
        <v>101.19</v>
      </c>
      <c r="E43" s="16">
        <f t="shared" si="10"/>
        <v>4523</v>
      </c>
      <c r="F43" s="49">
        <f t="shared" si="11"/>
        <v>1.8438646555238483</v>
      </c>
      <c r="G43" s="45">
        <f t="shared" si="8"/>
        <v>5151.3</v>
      </c>
      <c r="H43" s="18">
        <f t="shared" si="4"/>
        <v>628.3000000000002</v>
      </c>
      <c r="I43" s="18">
        <v>628</v>
      </c>
      <c r="J43" s="19">
        <f t="shared" si="12"/>
        <v>5151</v>
      </c>
      <c r="K43" s="18">
        <f t="shared" si="13"/>
        <v>681</v>
      </c>
      <c r="L43" s="48">
        <f t="shared" si="7"/>
        <v>115.23489932885906</v>
      </c>
      <c r="M43" s="105">
        <f t="shared" si="9"/>
        <v>2.0998777007745617</v>
      </c>
    </row>
    <row r="44" spans="1:13" ht="12.75">
      <c r="A44" s="32" t="s">
        <v>44</v>
      </c>
      <c r="B44" s="83">
        <v>300</v>
      </c>
      <c r="C44" s="14">
        <v>942</v>
      </c>
      <c r="D44" s="15">
        <v>101.19</v>
      </c>
      <c r="E44" s="16">
        <f t="shared" si="10"/>
        <v>953</v>
      </c>
      <c r="F44" s="43">
        <f t="shared" si="11"/>
        <v>3.1766666666666667</v>
      </c>
      <c r="G44" s="45">
        <f t="shared" si="8"/>
        <v>630</v>
      </c>
      <c r="H44" s="18">
        <f t="shared" si="4"/>
        <v>-323</v>
      </c>
      <c r="I44" s="18"/>
      <c r="J44" s="19">
        <f t="shared" si="12"/>
        <v>953</v>
      </c>
      <c r="K44" s="18">
        <f t="shared" si="13"/>
        <v>11</v>
      </c>
      <c r="L44" s="48">
        <f t="shared" si="7"/>
        <v>101.16772823779195</v>
      </c>
      <c r="M44" s="105">
        <f t="shared" si="9"/>
        <v>3.1766666666666667</v>
      </c>
    </row>
    <row r="45" spans="1:13" ht="12.75">
      <c r="A45" s="32" t="s">
        <v>45</v>
      </c>
      <c r="B45" s="83">
        <v>524</v>
      </c>
      <c r="C45" s="14">
        <v>1507</v>
      </c>
      <c r="D45" s="15">
        <v>101.19</v>
      </c>
      <c r="E45" s="16">
        <f t="shared" si="10"/>
        <v>1525</v>
      </c>
      <c r="F45" s="43">
        <f t="shared" si="11"/>
        <v>2.9103053435114505</v>
      </c>
      <c r="G45" s="45">
        <f t="shared" si="8"/>
        <v>1100.4</v>
      </c>
      <c r="H45" s="18">
        <f t="shared" si="4"/>
        <v>-424.5999999999999</v>
      </c>
      <c r="I45" s="18"/>
      <c r="J45" s="19">
        <f t="shared" si="12"/>
        <v>1525</v>
      </c>
      <c r="K45" s="18">
        <f t="shared" si="13"/>
        <v>18</v>
      </c>
      <c r="L45" s="48">
        <f t="shared" si="7"/>
        <v>101.19442601194426</v>
      </c>
      <c r="M45" s="105">
        <f t="shared" si="9"/>
        <v>2.9103053435114505</v>
      </c>
    </row>
    <row r="46" spans="1:13" ht="12.75">
      <c r="A46" s="32" t="s">
        <v>46</v>
      </c>
      <c r="B46" s="83">
        <v>6895</v>
      </c>
      <c r="C46" s="14">
        <v>11720</v>
      </c>
      <c r="D46" s="15">
        <v>101.19</v>
      </c>
      <c r="E46" s="16">
        <f t="shared" si="10"/>
        <v>11859</v>
      </c>
      <c r="F46" s="49">
        <f t="shared" si="11"/>
        <v>1.7199419869470631</v>
      </c>
      <c r="G46" s="45">
        <f t="shared" si="8"/>
        <v>14479.5</v>
      </c>
      <c r="H46" s="18">
        <f t="shared" si="4"/>
        <v>2620.5</v>
      </c>
      <c r="I46" s="18">
        <v>2621</v>
      </c>
      <c r="J46" s="19">
        <f t="shared" si="12"/>
        <v>14480</v>
      </c>
      <c r="K46" s="18">
        <f t="shared" si="13"/>
        <v>2760</v>
      </c>
      <c r="L46" s="48">
        <f t="shared" si="7"/>
        <v>123.54948805460751</v>
      </c>
      <c r="M46" s="105">
        <f t="shared" si="9"/>
        <v>2.100072516316171</v>
      </c>
    </row>
    <row r="47" spans="1:13" ht="12.75">
      <c r="A47" s="32" t="s">
        <v>47</v>
      </c>
      <c r="B47" s="83">
        <v>8887</v>
      </c>
      <c r="C47" s="14">
        <v>15905</v>
      </c>
      <c r="D47" s="15">
        <v>101.19</v>
      </c>
      <c r="E47" s="16">
        <f t="shared" si="10"/>
        <v>16094</v>
      </c>
      <c r="F47" s="49">
        <f t="shared" si="11"/>
        <v>1.8109598289636548</v>
      </c>
      <c r="G47" s="45">
        <f t="shared" si="8"/>
        <v>18662.7</v>
      </c>
      <c r="H47" s="18">
        <f t="shared" si="4"/>
        <v>2568.7000000000007</v>
      </c>
      <c r="I47" s="18">
        <v>2569</v>
      </c>
      <c r="J47" s="19">
        <f t="shared" si="12"/>
        <v>18663</v>
      </c>
      <c r="K47" s="18">
        <f t="shared" si="13"/>
        <v>2758</v>
      </c>
      <c r="L47" s="48">
        <f t="shared" si="7"/>
        <v>117.34045897516505</v>
      </c>
      <c r="M47" s="105">
        <f t="shared" si="9"/>
        <v>2.1000337571733994</v>
      </c>
    </row>
    <row r="48" spans="1:13" ht="12.75">
      <c r="A48" s="32" t="s">
        <v>48</v>
      </c>
      <c r="B48" s="83">
        <v>1917</v>
      </c>
      <c r="C48" s="14">
        <v>6763</v>
      </c>
      <c r="D48" s="15">
        <v>101.19</v>
      </c>
      <c r="E48" s="16">
        <f t="shared" si="10"/>
        <v>6843</v>
      </c>
      <c r="F48" s="43">
        <f t="shared" si="11"/>
        <v>3.569640062597809</v>
      </c>
      <c r="G48" s="45">
        <f t="shared" si="8"/>
        <v>4025.7000000000003</v>
      </c>
      <c r="H48" s="18">
        <f t="shared" si="4"/>
        <v>-2817.2999999999997</v>
      </c>
      <c r="I48" s="18"/>
      <c r="J48" s="19">
        <f t="shared" si="12"/>
        <v>6843</v>
      </c>
      <c r="K48" s="18">
        <f t="shared" si="13"/>
        <v>80</v>
      </c>
      <c r="L48" s="48">
        <f t="shared" si="7"/>
        <v>101.18290699393759</v>
      </c>
      <c r="M48" s="105">
        <f t="shared" si="9"/>
        <v>3.569640062597809</v>
      </c>
    </row>
    <row r="49" spans="1:13" ht="12.75">
      <c r="A49" s="32" t="s">
        <v>49</v>
      </c>
      <c r="B49" s="83">
        <v>603</v>
      </c>
      <c r="C49" s="14">
        <v>1185</v>
      </c>
      <c r="D49" s="15">
        <v>101.19</v>
      </c>
      <c r="E49" s="16">
        <f t="shared" si="10"/>
        <v>1199</v>
      </c>
      <c r="F49" s="49">
        <f t="shared" si="11"/>
        <v>1.9883913764510779</v>
      </c>
      <c r="G49" s="45">
        <f t="shared" si="8"/>
        <v>1266.3</v>
      </c>
      <c r="H49" s="18">
        <f t="shared" si="4"/>
        <v>67.29999999999995</v>
      </c>
      <c r="I49" s="18">
        <v>67</v>
      </c>
      <c r="J49" s="19">
        <f t="shared" si="12"/>
        <v>1266</v>
      </c>
      <c r="K49" s="18">
        <f t="shared" si="13"/>
        <v>81</v>
      </c>
      <c r="L49" s="48">
        <f t="shared" si="7"/>
        <v>106.83544303797467</v>
      </c>
      <c r="M49" s="105">
        <f t="shared" si="9"/>
        <v>2.099502487562189</v>
      </c>
    </row>
    <row r="50" spans="1:13" ht="12.75">
      <c r="A50" s="32" t="s">
        <v>50</v>
      </c>
      <c r="B50" s="83">
        <v>1113</v>
      </c>
      <c r="C50" s="14">
        <v>2316</v>
      </c>
      <c r="D50" s="15">
        <v>101.19</v>
      </c>
      <c r="E50" s="16">
        <f t="shared" si="10"/>
        <v>2344</v>
      </c>
      <c r="F50" s="43">
        <f t="shared" si="11"/>
        <v>2.1060197663971247</v>
      </c>
      <c r="G50" s="45">
        <f t="shared" si="8"/>
        <v>2337.3</v>
      </c>
      <c r="H50" s="18">
        <f t="shared" si="4"/>
        <v>-6.699999999999818</v>
      </c>
      <c r="I50" s="18"/>
      <c r="J50" s="19">
        <f t="shared" si="12"/>
        <v>2344</v>
      </c>
      <c r="K50" s="18">
        <f t="shared" si="13"/>
        <v>28</v>
      </c>
      <c r="L50" s="48">
        <f t="shared" si="7"/>
        <v>101.20898100172711</v>
      </c>
      <c r="M50" s="105">
        <f t="shared" si="9"/>
        <v>2.1060197663971247</v>
      </c>
    </row>
    <row r="51" spans="1:13" ht="12.75">
      <c r="A51" s="32" t="s">
        <v>51</v>
      </c>
      <c r="B51" s="83">
        <v>2520</v>
      </c>
      <c r="C51" s="14">
        <v>8994</v>
      </c>
      <c r="D51" s="15">
        <v>101.19</v>
      </c>
      <c r="E51" s="16">
        <f t="shared" si="10"/>
        <v>9101</v>
      </c>
      <c r="F51" s="43">
        <f t="shared" si="11"/>
        <v>3.6115079365079366</v>
      </c>
      <c r="G51" s="45">
        <f t="shared" si="8"/>
        <v>5292</v>
      </c>
      <c r="H51" s="18">
        <f t="shared" si="4"/>
        <v>-3809</v>
      </c>
      <c r="I51" s="18"/>
      <c r="J51" s="19">
        <f t="shared" si="12"/>
        <v>9101</v>
      </c>
      <c r="K51" s="18">
        <f t="shared" si="13"/>
        <v>107</v>
      </c>
      <c r="L51" s="48">
        <f t="shared" si="7"/>
        <v>101.18968201022905</v>
      </c>
      <c r="M51" s="105">
        <f t="shared" si="9"/>
        <v>3.6115079365079366</v>
      </c>
    </row>
    <row r="52" spans="1:13" ht="12.75">
      <c r="A52" s="32" t="s">
        <v>52</v>
      </c>
      <c r="B52" s="83">
        <v>255</v>
      </c>
      <c r="C52" s="14">
        <v>760</v>
      </c>
      <c r="D52" s="15">
        <v>101.19</v>
      </c>
      <c r="E52" s="16">
        <f t="shared" si="10"/>
        <v>769</v>
      </c>
      <c r="F52" s="43">
        <f t="shared" si="11"/>
        <v>3.015686274509804</v>
      </c>
      <c r="G52" s="45">
        <f t="shared" si="8"/>
        <v>535.5</v>
      </c>
      <c r="H52" s="18">
        <f t="shared" si="4"/>
        <v>-233.5</v>
      </c>
      <c r="I52" s="18"/>
      <c r="J52" s="19">
        <f t="shared" si="12"/>
        <v>769</v>
      </c>
      <c r="K52" s="18">
        <f t="shared" si="13"/>
        <v>9</v>
      </c>
      <c r="L52" s="48">
        <f t="shared" si="7"/>
        <v>101.18421052631578</v>
      </c>
      <c r="M52" s="105">
        <f t="shared" si="9"/>
        <v>3.015686274509804</v>
      </c>
    </row>
    <row r="53" spans="1:13" ht="12.75">
      <c r="A53" s="32" t="s">
        <v>53</v>
      </c>
      <c r="B53" s="83">
        <v>6066</v>
      </c>
      <c r="C53" s="14">
        <v>11904</v>
      </c>
      <c r="D53" s="15">
        <v>101.19</v>
      </c>
      <c r="E53" s="16">
        <f t="shared" si="10"/>
        <v>12046</v>
      </c>
      <c r="F53" s="49">
        <f t="shared" si="11"/>
        <v>1.9858226178700955</v>
      </c>
      <c r="G53" s="45">
        <f t="shared" si="8"/>
        <v>12738.6</v>
      </c>
      <c r="H53" s="18">
        <f t="shared" si="4"/>
        <v>692.6000000000004</v>
      </c>
      <c r="I53" s="18">
        <v>693</v>
      </c>
      <c r="J53" s="19">
        <f t="shared" si="12"/>
        <v>12739</v>
      </c>
      <c r="K53" s="18">
        <f t="shared" si="13"/>
        <v>835</v>
      </c>
      <c r="L53" s="48">
        <f t="shared" si="7"/>
        <v>107.01444892473117</v>
      </c>
      <c r="M53" s="105">
        <f t="shared" si="9"/>
        <v>2.100065941312232</v>
      </c>
    </row>
    <row r="54" spans="1:13" ht="12.75">
      <c r="A54" s="32" t="s">
        <v>54</v>
      </c>
      <c r="B54" s="83">
        <v>618</v>
      </c>
      <c r="C54" s="14">
        <v>1028</v>
      </c>
      <c r="D54" s="15">
        <v>101.19</v>
      </c>
      <c r="E54" s="16">
        <f t="shared" si="10"/>
        <v>1040</v>
      </c>
      <c r="F54" s="49">
        <f t="shared" si="11"/>
        <v>1.6828478964401294</v>
      </c>
      <c r="G54" s="45">
        <f t="shared" si="8"/>
        <v>1297.8</v>
      </c>
      <c r="H54" s="18">
        <f t="shared" si="4"/>
        <v>257.79999999999995</v>
      </c>
      <c r="I54" s="18">
        <v>258</v>
      </c>
      <c r="J54" s="19">
        <f t="shared" si="12"/>
        <v>1298</v>
      </c>
      <c r="K54" s="18">
        <f t="shared" si="13"/>
        <v>270</v>
      </c>
      <c r="L54" s="48">
        <f t="shared" si="7"/>
        <v>126.26459143968872</v>
      </c>
      <c r="M54" s="105">
        <f t="shared" si="9"/>
        <v>2.100323624595469</v>
      </c>
    </row>
    <row r="55" spans="1:13" ht="12.75">
      <c r="A55" s="32" t="s">
        <v>55</v>
      </c>
      <c r="B55" s="83">
        <v>2858</v>
      </c>
      <c r="C55" s="14">
        <v>5029</v>
      </c>
      <c r="D55" s="15">
        <v>101.19</v>
      </c>
      <c r="E55" s="16">
        <f t="shared" si="10"/>
        <v>5089</v>
      </c>
      <c r="F55" s="49">
        <f t="shared" si="11"/>
        <v>1.7806158152554235</v>
      </c>
      <c r="G55" s="45">
        <f t="shared" si="8"/>
        <v>6001.8</v>
      </c>
      <c r="H55" s="18">
        <f t="shared" si="4"/>
        <v>912.8000000000002</v>
      </c>
      <c r="I55" s="18">
        <v>913</v>
      </c>
      <c r="J55" s="19">
        <f t="shared" si="12"/>
        <v>6002</v>
      </c>
      <c r="K55" s="18">
        <f t="shared" si="13"/>
        <v>973</v>
      </c>
      <c r="L55" s="48">
        <f t="shared" si="7"/>
        <v>119.34778285941539</v>
      </c>
      <c r="M55" s="105">
        <f t="shared" si="9"/>
        <v>2.100069979006298</v>
      </c>
    </row>
    <row r="56" spans="1:13" ht="12.75">
      <c r="A56" s="32" t="s">
        <v>56</v>
      </c>
      <c r="B56" s="83">
        <v>1880</v>
      </c>
      <c r="C56" s="14">
        <v>3340</v>
      </c>
      <c r="D56" s="15">
        <v>101.19</v>
      </c>
      <c r="E56" s="16">
        <f t="shared" si="10"/>
        <v>3380</v>
      </c>
      <c r="F56" s="49">
        <f t="shared" si="11"/>
        <v>1.797872340425532</v>
      </c>
      <c r="G56" s="45">
        <f t="shared" si="8"/>
        <v>3948</v>
      </c>
      <c r="H56" s="18">
        <f t="shared" si="4"/>
        <v>568</v>
      </c>
      <c r="I56" s="18">
        <v>568</v>
      </c>
      <c r="J56" s="19">
        <f t="shared" si="12"/>
        <v>3948</v>
      </c>
      <c r="K56" s="18">
        <f t="shared" si="13"/>
        <v>608</v>
      </c>
      <c r="L56" s="48">
        <f t="shared" si="7"/>
        <v>118.20359281437125</v>
      </c>
      <c r="M56" s="105">
        <f t="shared" si="9"/>
        <v>2.1</v>
      </c>
    </row>
    <row r="57" spans="1:13" ht="12.75">
      <c r="A57" s="32" t="s">
        <v>57</v>
      </c>
      <c r="B57" s="83">
        <v>2295</v>
      </c>
      <c r="C57" s="14">
        <v>4555</v>
      </c>
      <c r="D57" s="15">
        <v>101.19</v>
      </c>
      <c r="E57" s="16">
        <f t="shared" si="10"/>
        <v>4609</v>
      </c>
      <c r="F57" s="49">
        <f t="shared" si="11"/>
        <v>2.0082788671023963</v>
      </c>
      <c r="G57" s="45">
        <f t="shared" si="8"/>
        <v>4819.5</v>
      </c>
      <c r="H57" s="18">
        <f t="shared" si="4"/>
        <v>210.5</v>
      </c>
      <c r="I57" s="18">
        <v>211</v>
      </c>
      <c r="J57" s="19">
        <f t="shared" si="12"/>
        <v>4820</v>
      </c>
      <c r="K57" s="18">
        <f t="shared" si="13"/>
        <v>265</v>
      </c>
      <c r="L57" s="48">
        <f t="shared" si="7"/>
        <v>105.81778265642153</v>
      </c>
      <c r="M57" s="105">
        <f t="shared" si="9"/>
        <v>2.100217864923747</v>
      </c>
    </row>
    <row r="58" spans="1:13" ht="12.75">
      <c r="A58" s="32" t="s">
        <v>58</v>
      </c>
      <c r="B58" s="83">
        <v>5972</v>
      </c>
      <c r="C58" s="14">
        <v>10680</v>
      </c>
      <c r="D58" s="15">
        <v>101.19</v>
      </c>
      <c r="E58" s="16">
        <f t="shared" si="10"/>
        <v>10807</v>
      </c>
      <c r="F58" s="49">
        <f t="shared" si="11"/>
        <v>1.8096115204286671</v>
      </c>
      <c r="G58" s="45">
        <f t="shared" si="8"/>
        <v>12541.2</v>
      </c>
      <c r="H58" s="18">
        <f t="shared" si="4"/>
        <v>1734.2000000000007</v>
      </c>
      <c r="I58" s="18">
        <v>1734</v>
      </c>
      <c r="J58" s="19">
        <f t="shared" si="12"/>
        <v>12541</v>
      </c>
      <c r="K58" s="18">
        <f t="shared" si="13"/>
        <v>1861</v>
      </c>
      <c r="L58" s="48">
        <f t="shared" si="7"/>
        <v>117.4250936329588</v>
      </c>
      <c r="M58" s="105">
        <f t="shared" si="9"/>
        <v>2.0999665103817815</v>
      </c>
    </row>
    <row r="59" spans="1:13" ht="12.75">
      <c r="A59" s="32" t="s">
        <v>59</v>
      </c>
      <c r="B59" s="83">
        <v>2259</v>
      </c>
      <c r="C59" s="14">
        <v>4547</v>
      </c>
      <c r="D59" s="15">
        <v>101.19</v>
      </c>
      <c r="E59" s="16">
        <f t="shared" si="10"/>
        <v>4601</v>
      </c>
      <c r="F59" s="49">
        <f t="shared" si="11"/>
        <v>2.0367419212040727</v>
      </c>
      <c r="G59" s="45">
        <f t="shared" si="8"/>
        <v>4743.900000000001</v>
      </c>
      <c r="H59" s="18">
        <f t="shared" si="4"/>
        <v>142.90000000000055</v>
      </c>
      <c r="I59" s="18">
        <v>143</v>
      </c>
      <c r="J59" s="19">
        <f t="shared" si="12"/>
        <v>4744</v>
      </c>
      <c r="K59" s="18">
        <f t="shared" si="13"/>
        <v>197</v>
      </c>
      <c r="L59" s="48">
        <f t="shared" si="7"/>
        <v>104.33252694084013</v>
      </c>
      <c r="M59" s="105">
        <f t="shared" si="9"/>
        <v>2.100044267374945</v>
      </c>
    </row>
    <row r="60" spans="1:13" ht="12.75">
      <c r="A60" s="32" t="s">
        <v>60</v>
      </c>
      <c r="B60" s="83">
        <v>1159</v>
      </c>
      <c r="C60" s="14">
        <v>2603</v>
      </c>
      <c r="D60" s="15">
        <v>101.19</v>
      </c>
      <c r="E60" s="16">
        <f t="shared" si="10"/>
        <v>2634</v>
      </c>
      <c r="F60" s="43">
        <f t="shared" si="11"/>
        <v>2.272648835202761</v>
      </c>
      <c r="G60" s="45">
        <f t="shared" si="8"/>
        <v>2433.9</v>
      </c>
      <c r="H60" s="18">
        <f t="shared" si="4"/>
        <v>-200.0999999999999</v>
      </c>
      <c r="I60" s="18"/>
      <c r="J60" s="19">
        <f t="shared" si="12"/>
        <v>2634</v>
      </c>
      <c r="K60" s="18">
        <f t="shared" si="13"/>
        <v>31</v>
      </c>
      <c r="L60" s="48">
        <f t="shared" si="7"/>
        <v>101.19093353822512</v>
      </c>
      <c r="M60" s="105">
        <f t="shared" si="9"/>
        <v>2.272648835202761</v>
      </c>
    </row>
    <row r="61" spans="1:13" ht="12.75">
      <c r="A61" s="32" t="s">
        <v>61</v>
      </c>
      <c r="B61" s="83">
        <v>996</v>
      </c>
      <c r="C61" s="14">
        <v>2988</v>
      </c>
      <c r="D61" s="15">
        <v>101.19</v>
      </c>
      <c r="E61" s="16">
        <f t="shared" si="10"/>
        <v>3024</v>
      </c>
      <c r="F61" s="43">
        <f t="shared" si="11"/>
        <v>3.036144578313253</v>
      </c>
      <c r="G61" s="45">
        <f t="shared" si="8"/>
        <v>2091.6</v>
      </c>
      <c r="H61" s="18">
        <f t="shared" si="4"/>
        <v>-932.4000000000001</v>
      </c>
      <c r="I61" s="18"/>
      <c r="J61" s="19">
        <f t="shared" si="12"/>
        <v>3024</v>
      </c>
      <c r="K61" s="18">
        <f t="shared" si="13"/>
        <v>36</v>
      </c>
      <c r="L61" s="48">
        <f t="shared" si="7"/>
        <v>101.20481927710843</v>
      </c>
      <c r="M61" s="105">
        <f t="shared" si="9"/>
        <v>3.036144578313253</v>
      </c>
    </row>
    <row r="62" spans="1:13" ht="12.75">
      <c r="A62" s="32" t="s">
        <v>62</v>
      </c>
      <c r="B62" s="83">
        <v>2184</v>
      </c>
      <c r="C62" s="14">
        <v>5620</v>
      </c>
      <c r="D62" s="15">
        <v>101.19</v>
      </c>
      <c r="E62" s="16">
        <f t="shared" si="10"/>
        <v>5687</v>
      </c>
      <c r="F62" s="43">
        <f t="shared" si="11"/>
        <v>2.603937728937729</v>
      </c>
      <c r="G62" s="45">
        <f t="shared" si="8"/>
        <v>4586.400000000001</v>
      </c>
      <c r="H62" s="18">
        <f t="shared" si="4"/>
        <v>-1100.5999999999995</v>
      </c>
      <c r="I62" s="18"/>
      <c r="J62" s="19">
        <f t="shared" si="12"/>
        <v>5687</v>
      </c>
      <c r="K62" s="18">
        <f t="shared" si="13"/>
        <v>67</v>
      </c>
      <c r="L62" s="48">
        <f t="shared" si="7"/>
        <v>101.19217081850533</v>
      </c>
      <c r="M62" s="105">
        <f t="shared" si="9"/>
        <v>2.603937728937729</v>
      </c>
    </row>
    <row r="63" spans="1:13" ht="12.75">
      <c r="A63" s="32" t="s">
        <v>63</v>
      </c>
      <c r="B63" s="83">
        <v>1882</v>
      </c>
      <c r="C63" s="14">
        <v>4354</v>
      </c>
      <c r="D63" s="15">
        <v>101.19</v>
      </c>
      <c r="E63" s="16">
        <f t="shared" si="10"/>
        <v>4406</v>
      </c>
      <c r="F63" s="43">
        <f t="shared" si="11"/>
        <v>2.341126461211477</v>
      </c>
      <c r="G63" s="45">
        <f t="shared" si="8"/>
        <v>3952.2000000000003</v>
      </c>
      <c r="H63" s="18">
        <f t="shared" si="4"/>
        <v>-453.7999999999997</v>
      </c>
      <c r="I63" s="18"/>
      <c r="J63" s="19">
        <f t="shared" si="12"/>
        <v>4406</v>
      </c>
      <c r="K63" s="18">
        <f t="shared" si="13"/>
        <v>52</v>
      </c>
      <c r="L63" s="48">
        <f t="shared" si="7"/>
        <v>101.19430408819477</v>
      </c>
      <c r="M63" s="105">
        <f t="shared" si="9"/>
        <v>2.341126461211477</v>
      </c>
    </row>
    <row r="64" spans="1:13" ht="12.75">
      <c r="A64" s="32" t="s">
        <v>64</v>
      </c>
      <c r="B64" s="83">
        <v>2957</v>
      </c>
      <c r="C64" s="14">
        <v>5182</v>
      </c>
      <c r="D64" s="15">
        <v>101.19</v>
      </c>
      <c r="E64" s="16">
        <f t="shared" si="10"/>
        <v>5244</v>
      </c>
      <c r="F64" s="49">
        <f t="shared" si="11"/>
        <v>1.77341900574907</v>
      </c>
      <c r="G64" s="45">
        <f t="shared" si="8"/>
        <v>6209.7</v>
      </c>
      <c r="H64" s="18">
        <f t="shared" si="4"/>
        <v>965.6999999999998</v>
      </c>
      <c r="I64" s="18">
        <v>966</v>
      </c>
      <c r="J64" s="19">
        <f t="shared" si="12"/>
        <v>6210</v>
      </c>
      <c r="K64" s="18">
        <f t="shared" si="13"/>
        <v>1028</v>
      </c>
      <c r="L64" s="48">
        <f t="shared" si="7"/>
        <v>119.83790042454652</v>
      </c>
      <c r="M64" s="105">
        <f t="shared" si="9"/>
        <v>2.10010145417653</v>
      </c>
    </row>
    <row r="65" spans="1:13" ht="12.75">
      <c r="A65" s="32" t="s">
        <v>65</v>
      </c>
      <c r="B65" s="83">
        <v>8329</v>
      </c>
      <c r="C65" s="14">
        <v>15778</v>
      </c>
      <c r="D65" s="15">
        <v>101.19</v>
      </c>
      <c r="E65" s="16">
        <f t="shared" si="10"/>
        <v>15966</v>
      </c>
      <c r="F65" s="49">
        <f t="shared" si="11"/>
        <v>1.916916796734302</v>
      </c>
      <c r="G65" s="45">
        <f t="shared" si="8"/>
        <v>17490.9</v>
      </c>
      <c r="H65" s="18">
        <f t="shared" si="4"/>
        <v>1524.9000000000015</v>
      </c>
      <c r="I65" s="18">
        <v>1525</v>
      </c>
      <c r="J65" s="19">
        <f t="shared" si="12"/>
        <v>17491</v>
      </c>
      <c r="K65" s="18">
        <f t="shared" si="13"/>
        <v>1713</v>
      </c>
      <c r="L65" s="48">
        <f t="shared" si="7"/>
        <v>110.85688933958677</v>
      </c>
      <c r="M65" s="105">
        <f t="shared" si="9"/>
        <v>2.1000120062432464</v>
      </c>
    </row>
    <row r="66" spans="1:13" ht="12.75">
      <c r="A66" s="32" t="s">
        <v>66</v>
      </c>
      <c r="B66" s="83">
        <v>3548</v>
      </c>
      <c r="C66" s="14">
        <v>6064</v>
      </c>
      <c r="D66" s="15">
        <v>101.19</v>
      </c>
      <c r="E66" s="16">
        <f t="shared" si="10"/>
        <v>6136</v>
      </c>
      <c r="F66" s="49">
        <f t="shared" si="11"/>
        <v>1.7294250281848929</v>
      </c>
      <c r="G66" s="45">
        <f t="shared" si="8"/>
        <v>7450.8</v>
      </c>
      <c r="H66" s="18">
        <f t="shared" si="4"/>
        <v>1314.8000000000002</v>
      </c>
      <c r="I66" s="18">
        <v>1315</v>
      </c>
      <c r="J66" s="19">
        <f t="shared" si="12"/>
        <v>7451</v>
      </c>
      <c r="K66" s="18">
        <f t="shared" si="13"/>
        <v>1387</v>
      </c>
      <c r="L66" s="48">
        <f t="shared" si="7"/>
        <v>122.87269129287598</v>
      </c>
      <c r="M66" s="105">
        <f t="shared" si="9"/>
        <v>2.100056369785795</v>
      </c>
    </row>
    <row r="67" spans="1:13" ht="13.5" thickBot="1">
      <c r="A67" s="33"/>
      <c r="B67" s="106"/>
      <c r="C67" s="107"/>
      <c r="D67" s="87"/>
      <c r="E67" s="88"/>
      <c r="F67" s="108"/>
      <c r="G67" s="109"/>
      <c r="H67" s="90"/>
      <c r="I67" s="90"/>
      <c r="J67" s="91"/>
      <c r="K67" s="90"/>
      <c r="L67" s="110"/>
      <c r="M67" s="111"/>
    </row>
    <row r="68" spans="1:13" ht="13.5" thickBot="1">
      <c r="A68" s="34" t="s">
        <v>67</v>
      </c>
      <c r="B68" s="93">
        <f>SUM(B32:B67)</f>
        <v>93971</v>
      </c>
      <c r="C68" s="65">
        <v>205556</v>
      </c>
      <c r="D68" s="94">
        <v>101.19</v>
      </c>
      <c r="E68" s="95">
        <f>C68*D68/100</f>
        <v>208002.1164</v>
      </c>
      <c r="F68" s="96">
        <f t="shared" si="11"/>
        <v>2.2134713518000235</v>
      </c>
      <c r="G68" s="97">
        <f t="shared" si="8"/>
        <v>197339.1</v>
      </c>
      <c r="H68" s="97"/>
      <c r="I68" s="97">
        <f>SUM(I32:I66)</f>
        <v>16877</v>
      </c>
      <c r="J68" s="98">
        <f t="shared" si="12"/>
        <v>224879.1164</v>
      </c>
      <c r="K68" s="97">
        <f t="shared" si="13"/>
        <v>19323.1164</v>
      </c>
      <c r="L68" s="99">
        <f t="shared" si="7"/>
        <v>109.40041468018447</v>
      </c>
      <c r="M68" s="100">
        <f t="shared" si="9"/>
        <v>2.3930693128731204</v>
      </c>
    </row>
    <row r="69" spans="1:13" ht="13.5" thickBot="1">
      <c r="A69" s="39"/>
      <c r="B69" s="40"/>
      <c r="C69" s="40"/>
      <c r="D69" s="53"/>
      <c r="E69" s="30">
        <f>SUM(E32:E66)</f>
        <v>208002</v>
      </c>
      <c r="F69" s="54"/>
      <c r="L69" s="26"/>
      <c r="M69" s="29"/>
    </row>
    <row r="70" spans="1:13" ht="13.5" thickBot="1">
      <c r="A70" s="55" t="s">
        <v>69</v>
      </c>
      <c r="B70" s="56">
        <f>B30+B68</f>
        <v>1239536</v>
      </c>
      <c r="C70" s="138">
        <f>C30+C68</f>
        <v>3096364</v>
      </c>
      <c r="D70" s="51">
        <v>101.19</v>
      </c>
      <c r="E70" s="25">
        <f>C70*D70/100</f>
        <v>3133210.7315999996</v>
      </c>
      <c r="F70" s="52">
        <f t="shared" si="11"/>
        <v>2.5277287078390622</v>
      </c>
      <c r="G70" s="57"/>
      <c r="H70" s="57"/>
      <c r="I70" s="27">
        <f>I30+I68</f>
        <v>41260</v>
      </c>
      <c r="J70" s="28">
        <f>J30+J68</f>
        <v>3174470.7316</v>
      </c>
      <c r="K70" s="27">
        <f>K30+K68</f>
        <v>78106.73159999988</v>
      </c>
      <c r="L70" s="26">
        <f t="shared" si="7"/>
        <v>102.52253067145854</v>
      </c>
      <c r="M70" s="29">
        <f t="shared" si="9"/>
        <v>2.5610153570368266</v>
      </c>
    </row>
    <row r="71" spans="1:11" ht="12.75">
      <c r="A71" s="41"/>
      <c r="B71" s="40"/>
      <c r="C71" s="40"/>
      <c r="E71" s="30">
        <v>3133211</v>
      </c>
      <c r="K71" s="30">
        <f>J70-C70</f>
        <v>78106.73160000006</v>
      </c>
    </row>
    <row r="72" spans="1:11" ht="13.5" thickBot="1">
      <c r="A72" s="36" t="s">
        <v>68</v>
      </c>
      <c r="B72" s="35"/>
      <c r="C72" s="35"/>
      <c r="K72" s="30"/>
    </row>
    <row r="73" spans="1:13" ht="12.75">
      <c r="A73" s="37" t="s">
        <v>36</v>
      </c>
      <c r="B73" s="112"/>
      <c r="C73" s="76">
        <v>9800</v>
      </c>
      <c r="D73" s="113"/>
      <c r="E73" s="114">
        <v>10074.4</v>
      </c>
      <c r="F73" s="115"/>
      <c r="G73" s="115"/>
      <c r="H73" s="115"/>
      <c r="I73" s="115"/>
      <c r="J73" s="116">
        <v>10074.4</v>
      </c>
      <c r="K73" s="114">
        <f>J73-C73</f>
        <v>274.39999999999964</v>
      </c>
      <c r="L73" s="79">
        <f>J73/C73*100</f>
        <v>102.8</v>
      </c>
      <c r="M73" s="117"/>
    </row>
    <row r="74" spans="1:13" ht="12.75">
      <c r="A74" s="38" t="s">
        <v>37</v>
      </c>
      <c r="B74" s="68"/>
      <c r="C74" s="14">
        <v>500</v>
      </c>
      <c r="D74" s="66"/>
      <c r="E74" s="67">
        <v>500</v>
      </c>
      <c r="F74" s="44"/>
      <c r="G74" s="44"/>
      <c r="H74" s="44"/>
      <c r="I74" s="44"/>
      <c r="J74" s="74">
        <v>500</v>
      </c>
      <c r="K74" s="67">
        <f>J74-C74</f>
        <v>0</v>
      </c>
      <c r="L74" s="17">
        <f>J74/C74*100</f>
        <v>100</v>
      </c>
      <c r="M74" s="118"/>
    </row>
    <row r="75" spans="1:13" ht="13.5" thickBot="1">
      <c r="A75" s="119" t="s">
        <v>34</v>
      </c>
      <c r="B75" s="120"/>
      <c r="C75" s="107">
        <v>4900</v>
      </c>
      <c r="D75" s="121"/>
      <c r="E75" s="122">
        <v>5037.2</v>
      </c>
      <c r="F75" s="123"/>
      <c r="G75" s="123"/>
      <c r="H75" s="123"/>
      <c r="I75" s="123"/>
      <c r="J75" s="124">
        <v>5037.2</v>
      </c>
      <c r="K75" s="122">
        <f>J75-C75</f>
        <v>137.19999999999982</v>
      </c>
      <c r="L75" s="89">
        <f>J75/C75*100</f>
        <v>102.8</v>
      </c>
      <c r="M75" s="125"/>
    </row>
    <row r="76" spans="1:13" ht="13.5" thickBot="1">
      <c r="A76" s="133" t="s">
        <v>72</v>
      </c>
      <c r="B76" s="134"/>
      <c r="C76" s="139">
        <f>SUM(C73:C75)</f>
        <v>15200</v>
      </c>
      <c r="D76" s="58"/>
      <c r="E76" s="135">
        <f>SUM(E73:E75)</f>
        <v>15611.599999999999</v>
      </c>
      <c r="F76" s="70"/>
      <c r="G76" s="70"/>
      <c r="H76" s="70"/>
      <c r="I76" s="70"/>
      <c r="J76" s="73">
        <f>SUM(J73:J75)</f>
        <v>15611.599999999999</v>
      </c>
      <c r="K76" s="135">
        <f>J76-C76</f>
        <v>411.59999999999854</v>
      </c>
      <c r="L76" s="136">
        <f>J76/C76*100</f>
        <v>102.70789473684209</v>
      </c>
      <c r="M76" s="72"/>
    </row>
    <row r="77" spans="1:13" ht="13.5" thickBot="1">
      <c r="A77" s="126"/>
      <c r="B77" s="127"/>
      <c r="C77" s="140"/>
      <c r="D77" s="128"/>
      <c r="E77" s="129"/>
      <c r="F77" s="129"/>
      <c r="G77" s="129"/>
      <c r="H77" s="129"/>
      <c r="I77" s="129"/>
      <c r="J77" s="130"/>
      <c r="K77" s="131"/>
      <c r="L77" s="132"/>
      <c r="M77" s="129"/>
    </row>
    <row r="78" spans="1:13" ht="13.5" thickBot="1">
      <c r="A78" s="55" t="s">
        <v>69</v>
      </c>
      <c r="B78" s="69"/>
      <c r="C78" s="141">
        <f>C70+C73+C74+C75</f>
        <v>3111564</v>
      </c>
      <c r="D78" s="69"/>
      <c r="E78" s="137">
        <f>E71+E73+E74+E75</f>
        <v>3148822.6</v>
      </c>
      <c r="F78" s="70"/>
      <c r="G78" s="70"/>
      <c r="H78" s="70"/>
      <c r="I78" s="27">
        <f>I70</f>
        <v>41260</v>
      </c>
      <c r="J78" s="73">
        <f>E78+I78</f>
        <v>3190082.6</v>
      </c>
      <c r="K78" s="71">
        <f>J78-C78</f>
        <v>78518.6000000001</v>
      </c>
      <c r="L78" s="26">
        <f>J78/C78*100</f>
        <v>102.52344480139249</v>
      </c>
      <c r="M78" s="72"/>
    </row>
  </sheetData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2005-11-03T10:13:58Z</cp:lastPrinted>
  <dcterms:created xsi:type="dcterms:W3CDTF">2005-09-27T12:00:20Z</dcterms:created>
  <dcterms:modified xsi:type="dcterms:W3CDTF">2005-11-04T12:20:17Z</dcterms:modified>
  <cp:category/>
  <cp:version/>
  <cp:contentType/>
  <cp:contentStatus/>
</cp:coreProperties>
</file>