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1970" windowHeight="3450" activeTab="0"/>
  </bookViews>
  <sheets>
    <sheet name="4.Q.09-Tab. celk." sheetId="1" r:id="rId1"/>
  </sheets>
  <definedNames/>
  <calcPr fullCalcOnLoad="1"/>
</workbook>
</file>

<file path=xl/sharedStrings.xml><?xml version="1.0" encoding="utf-8"?>
<sst xmlns="http://schemas.openxmlformats.org/spreadsheetml/2006/main" count="187" uniqueCount="65">
  <si>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</si>
  <si>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</si>
  <si>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</si>
  <si>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</si>
  <si>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</si>
  <si>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</si>
  <si>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</si>
  <si>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</si>
  <si>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</si>
  <si>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</si>
  <si>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</si>
  <si>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</si>
  <si>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</si>
  <si>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</si>
  <si>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-</t>
  </si>
  <si>
    <t>Správa bytových</t>
  </si>
  <si>
    <t>objektů celkem</t>
  </si>
  <si>
    <t>Správa nebyt. obj.</t>
  </si>
  <si>
    <t>a staveb celkem</t>
  </si>
  <si>
    <t>Kolektory Praha</t>
  </si>
  <si>
    <t>Technická zařízení</t>
  </si>
  <si>
    <t>Movitý majetek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</si>
  <si>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</si>
  <si>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</si>
  <si>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</si>
  <si>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</si>
  <si>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</si>
  <si>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</si>
  <si>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Ostatní hospodářská</t>
  </si>
  <si>
    <t>činnost</t>
  </si>
  <si>
    <t>Prodej bytových</t>
  </si>
  <si>
    <t>domů</t>
  </si>
  <si>
    <t>Hospodář. činnost</t>
  </si>
  <si>
    <t>OHS</t>
  </si>
  <si>
    <t>OMI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</si>
  <si>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</si>
  <si>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</si>
  <si>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</si>
  <si>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</si>
  <si>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</si>
  <si>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</si>
  <si>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</si>
  <si>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</si>
  <si>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</si>
  <si>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 xml:space="preserve">Hosp. činnost jinde </t>
  </si>
  <si>
    <t>CELKEM hospodář-</t>
  </si>
  <si>
    <t>celkem</t>
  </si>
  <si>
    <t>Odbor OOA</t>
  </si>
  <si>
    <t>Správa portfolia</t>
  </si>
  <si>
    <t>cenných papírů</t>
  </si>
  <si>
    <t>Příjmy</t>
  </si>
  <si>
    <t>Výdaje</t>
  </si>
  <si>
    <t>Daň z příjmu MČ</t>
  </si>
  <si>
    <t>Daň z příjmu</t>
  </si>
  <si>
    <t>CELKEM  HČ po zdanění</t>
  </si>
  <si>
    <t>Vysvětlivky:</t>
  </si>
  <si>
    <t>Exekuce</t>
  </si>
  <si>
    <t>OOP</t>
  </si>
  <si>
    <t>ská činnost HMP bez MĆ</t>
  </si>
  <si>
    <t>1) Podrobněji o těchto položkách - viz komentář.</t>
  </si>
  <si>
    <t>nespecifikovaná 1)</t>
  </si>
  <si>
    <t>Souhrnné výsledky hospodářské činnosti vlastního hospodaření hl.m. Prahy za rok 2009 podává následující tabulka:</t>
  </si>
  <si>
    <t>Hodnocení hospodářské činnosti vlastního hospodaření hl.m. Prahy za rok 2009</t>
  </si>
  <si>
    <t xml:space="preserve"> 1-12/09</t>
  </si>
  <si>
    <t>Příloha č.5 k usnesení Zastupitelstva HMP č.             ze dne                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</si>
</sst>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</numFmts>
  <fonts count="9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  <font>
      <sz val="6"/>
      <name val="Times New Roman CE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6" xfId="20" applyFont="1" applyFill="1" applyBorder="1" applyAlignment="1">
      <alignment horizontal="centerContinuous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9" xfId="20" applyFont="1" applyFill="1" applyBorder="1" applyAlignment="1">
      <alignment horizontal="centerContinuous"/>
      <protection/>
    </xf>
    <xf numFmtId="0" fontId="6" fillId="0" borderId="10" xfId="20" applyFont="1" applyFill="1" applyBorder="1" applyAlignment="1">
      <alignment horizontal="centerContinuous"/>
      <protection/>
    </xf>
    <xf numFmtId="0" fontId="6" fillId="0" borderId="11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22" xfId="20" applyFont="1" applyFill="1" applyBorder="1">
      <alignment/>
      <protection/>
    </xf>
    <xf numFmtId="3" fontId="6" fillId="0" borderId="23" xfId="20" applyNumberFormat="1" applyFont="1" applyFill="1" applyBorder="1">
      <alignment/>
      <protection/>
    </xf>
    <xf numFmtId="0" fontId="6" fillId="0" borderId="24" xfId="20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4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164" fontId="6" fillId="0" borderId="15" xfId="20" applyNumberFormat="1" applyFont="1" applyFill="1" applyBorder="1">
      <alignment/>
      <protection/>
    </xf>
    <xf numFmtId="0" fontId="7" fillId="0" borderId="16" xfId="20" applyFont="1" applyFill="1" applyBorder="1">
      <alignment/>
      <protection/>
    </xf>
    <xf numFmtId="164" fontId="6" fillId="0" borderId="26" xfId="20" applyNumberFormat="1" applyFont="1" applyFill="1" applyBorder="1">
      <alignment/>
      <protection/>
    </xf>
    <xf numFmtId="164" fontId="6" fillId="0" borderId="19" xfId="20" applyNumberFormat="1" applyFont="1" applyFill="1" applyBorder="1">
      <alignment/>
      <protection/>
    </xf>
    <xf numFmtId="3" fontId="6" fillId="0" borderId="20" xfId="20" applyNumberFormat="1" applyFont="1" applyFill="1" applyBorder="1">
      <alignment/>
      <protection/>
    </xf>
    <xf numFmtId="164" fontId="6" fillId="0" borderId="21" xfId="20" applyNumberFormat="1" applyFont="1" applyFill="1" applyBorder="1">
      <alignment/>
      <protection/>
    </xf>
    <xf numFmtId="3" fontId="6" fillId="0" borderId="18" xfId="20" applyNumberFormat="1" applyFont="1" applyFill="1" applyBorder="1">
      <alignment/>
      <protection/>
    </xf>
    <xf numFmtId="164" fontId="6" fillId="0" borderId="21" xfId="20" applyNumberFormat="1" applyFont="1" applyFill="1" applyBorder="1" applyAlignment="1">
      <alignment horizontal="right"/>
      <protection/>
    </xf>
    <xf numFmtId="0" fontId="6" fillId="0" borderId="1" xfId="20" applyFont="1" applyFill="1" applyBorder="1">
      <alignment/>
      <protection/>
    </xf>
    <xf numFmtId="3" fontId="6" fillId="0" borderId="27" xfId="20" applyNumberFormat="1" applyFont="1" applyFill="1" applyBorder="1">
      <alignment/>
      <protection/>
    </xf>
    <xf numFmtId="3" fontId="6" fillId="0" borderId="27" xfId="20" applyNumberFormat="1" applyFont="1" applyFill="1" applyBorder="1" applyAlignment="1">
      <alignment horizontal="right"/>
      <protection/>
    </xf>
    <xf numFmtId="0" fontId="6" fillId="0" borderId="28" xfId="20" applyFont="1" applyFill="1" applyBorder="1">
      <alignment/>
      <protection/>
    </xf>
    <xf numFmtId="0" fontId="6" fillId="0" borderId="29" xfId="20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0" fontId="6" fillId="0" borderId="32" xfId="20" applyFont="1" applyFill="1" applyBorder="1" applyAlignment="1">
      <alignment horizontal="center"/>
      <protection/>
    </xf>
    <xf numFmtId="0" fontId="6" fillId="0" borderId="33" xfId="20" applyFont="1" applyFill="1" applyBorder="1">
      <alignment/>
      <protection/>
    </xf>
    <xf numFmtId="0" fontId="7" fillId="0" borderId="33" xfId="20" applyFont="1" applyFill="1" applyBorder="1">
      <alignment/>
      <protection/>
    </xf>
    <xf numFmtId="3" fontId="6" fillId="0" borderId="34" xfId="20" applyNumberFormat="1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7" fillId="0" borderId="35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3" fontId="6" fillId="0" borderId="34" xfId="20" applyNumberFormat="1" applyFont="1" applyFill="1" applyBorder="1" applyAlignment="1">
      <alignment horizontal="right"/>
      <protection/>
    </xf>
    <xf numFmtId="0" fontId="6" fillId="0" borderId="36" xfId="20" applyFont="1" applyFill="1" applyBorder="1">
      <alignment/>
      <protection/>
    </xf>
    <xf numFmtId="164" fontId="6" fillId="0" borderId="13" xfId="20" applyNumberFormat="1" applyFont="1" applyFill="1" applyBorder="1" applyAlignment="1">
      <alignment horizontal="right"/>
      <protection/>
    </xf>
    <xf numFmtId="3" fontId="6" fillId="0" borderId="37" xfId="20" applyNumberFormat="1" applyFont="1" applyFill="1" applyBorder="1">
      <alignment/>
      <protection/>
    </xf>
    <xf numFmtId="164" fontId="6" fillId="0" borderId="10" xfId="20" applyNumberFormat="1" applyFont="1" applyFill="1" applyBorder="1">
      <alignment/>
      <protection/>
    </xf>
    <xf numFmtId="164" fontId="6" fillId="0" borderId="38" xfId="20" applyNumberFormat="1" applyFont="1" applyFill="1" applyBorder="1">
      <alignment/>
      <protection/>
    </xf>
    <xf numFmtId="164" fontId="6" fillId="0" borderId="39" xfId="20" applyNumberFormat="1" applyFont="1" applyFill="1" applyBorder="1">
      <alignment/>
      <protection/>
    </xf>
    <xf numFmtId="164" fontId="6" fillId="0" borderId="40" xfId="20" applyNumberFormat="1" applyFont="1" applyFill="1" applyBorder="1" applyAlignment="1">
      <alignment horizontal="right"/>
      <protection/>
    </xf>
    <xf numFmtId="164" fontId="6" fillId="0" borderId="39" xfId="20" applyNumberFormat="1" applyFont="1" applyFill="1" applyBorder="1" applyAlignment="1">
      <alignment horizontal="right"/>
      <protection/>
    </xf>
    <xf numFmtId="164" fontId="6" fillId="0" borderId="38" xfId="20" applyNumberFormat="1" applyFont="1" applyFill="1" applyBorder="1" applyAlignment="1">
      <alignment horizontal="right"/>
      <protection/>
    </xf>
    <xf numFmtId="164" fontId="6" fillId="0" borderId="41" xfId="20" applyNumberFormat="1" applyFont="1" applyFill="1" applyBorder="1" applyAlignment="1">
      <alignment horizontal="right"/>
      <protection/>
    </xf>
    <xf numFmtId="164" fontId="6" fillId="0" borderId="40" xfId="20" applyNumberFormat="1" applyFont="1" applyFill="1" applyBorder="1">
      <alignment/>
      <protection/>
    </xf>
    <xf numFmtId="164" fontId="6" fillId="0" borderId="3" xfId="20" applyNumberFormat="1" applyFont="1" applyFill="1" applyBorder="1" applyAlignment="1">
      <alignment horizontal="right"/>
      <protection/>
    </xf>
    <xf numFmtId="164" fontId="6" fillId="0" borderId="19" xfId="20" applyNumberFormat="1" applyFont="1" applyFill="1" applyBorder="1" applyAlignment="1">
      <alignment horizontal="right"/>
      <protection/>
    </xf>
    <xf numFmtId="164" fontId="6" fillId="0" borderId="3" xfId="20" applyNumberFormat="1" applyFont="1" applyFill="1" applyBorder="1">
      <alignment/>
      <protection/>
    </xf>
    <xf numFmtId="164" fontId="6" fillId="0" borderId="6" xfId="20" applyNumberFormat="1" applyFont="1" applyFill="1" applyBorder="1">
      <alignment/>
      <protection/>
    </xf>
    <xf numFmtId="3" fontId="6" fillId="0" borderId="42" xfId="20" applyNumberFormat="1" applyFont="1" applyFill="1" applyBorder="1">
      <alignment/>
      <protection/>
    </xf>
    <xf numFmtId="164" fontId="6" fillId="0" borderId="6" xfId="20" applyNumberFormat="1" applyFont="1" applyFill="1" applyBorder="1" applyAlignment="1">
      <alignment horizontal="right"/>
      <protection/>
    </xf>
    <xf numFmtId="3" fontId="6" fillId="0" borderId="42" xfId="20" applyNumberFormat="1" applyFont="1" applyFill="1" applyBorder="1" applyAlignment="1">
      <alignment horizontal="right"/>
      <protection/>
    </xf>
    <xf numFmtId="0" fontId="6" fillId="0" borderId="3" xfId="20" applyFont="1" applyFill="1" applyBorder="1">
      <alignment/>
      <protection/>
    </xf>
    <xf numFmtId="3" fontId="6" fillId="0" borderId="43" xfId="20" applyNumberFormat="1" applyFont="1" applyFill="1" applyBorder="1">
      <alignment/>
      <protection/>
    </xf>
    <xf numFmtId="3" fontId="6" fillId="0" borderId="44" xfId="20" applyNumberFormat="1" applyFont="1" applyFill="1" applyBorder="1">
      <alignment/>
      <protection/>
    </xf>
    <xf numFmtId="3" fontId="6" fillId="0" borderId="45" xfId="20" applyNumberFormat="1" applyFont="1" applyFill="1" applyBorder="1">
      <alignment/>
      <protection/>
    </xf>
    <xf numFmtId="3" fontId="6" fillId="0" borderId="18" xfId="20" applyNumberFormat="1" applyFont="1" applyFill="1" applyBorder="1" applyAlignment="1">
      <alignment horizontal="right"/>
      <protection/>
    </xf>
    <xf numFmtId="0" fontId="6" fillId="0" borderId="13" xfId="20" applyFont="1" applyFill="1" applyBorder="1">
      <alignment/>
      <protection/>
    </xf>
    <xf numFmtId="164" fontId="6" fillId="0" borderId="46" xfId="20" applyNumberFormat="1" applyFont="1" applyFill="1" applyBorder="1" applyAlignment="1">
      <alignment horizontal="right"/>
      <protection/>
    </xf>
    <xf numFmtId="164" fontId="6" fillId="0" borderId="47" xfId="20" applyNumberFormat="1" applyFont="1" applyFill="1" applyBorder="1">
      <alignment/>
      <protection/>
    </xf>
    <xf numFmtId="164" fontId="6" fillId="0" borderId="46" xfId="20" applyNumberFormat="1" applyFont="1" applyFill="1" applyBorder="1">
      <alignment/>
      <protection/>
    </xf>
    <xf numFmtId="164" fontId="6" fillId="0" borderId="48" xfId="20" applyNumberFormat="1" applyFont="1" applyFill="1" applyBorder="1" applyAlignment="1">
      <alignment horizontal="right"/>
      <protection/>
    </xf>
    <xf numFmtId="164" fontId="6" fillId="0" borderId="10" xfId="20" applyNumberFormat="1" applyFont="1" applyFill="1" applyBorder="1" applyAlignment="1">
      <alignment horizontal="right"/>
      <protection/>
    </xf>
    <xf numFmtId="164" fontId="6" fillId="0" borderId="47" xfId="20" applyNumberFormat="1" applyFont="1" applyFill="1" applyBorder="1" applyAlignment="1">
      <alignment horizontal="right"/>
      <protection/>
    </xf>
    <xf numFmtId="164" fontId="6" fillId="0" borderId="11" xfId="20" applyNumberFormat="1" applyFont="1" applyFill="1" applyBorder="1">
      <alignment/>
      <protection/>
    </xf>
    <xf numFmtId="164" fontId="6" fillId="0" borderId="15" xfId="20" applyNumberFormat="1" applyFont="1" applyFill="1" applyBorder="1" applyAlignment="1">
      <alignment horizontal="right"/>
      <protection/>
    </xf>
    <xf numFmtId="164" fontId="6" fillId="0" borderId="49" xfId="20" applyNumberFormat="1" applyFont="1" applyFill="1" applyBorder="1" applyAlignment="1">
      <alignment horizontal="right"/>
      <protection/>
    </xf>
    <xf numFmtId="164" fontId="6" fillId="0" borderId="50" xfId="20" applyNumberFormat="1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>
      <alignment/>
      <protection/>
    </xf>
    <xf numFmtId="3" fontId="6" fillId="0" borderId="35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 applyBorder="1" applyAlignment="1">
      <alignment horizontal="right"/>
      <protection/>
    </xf>
    <xf numFmtId="3" fontId="6" fillId="0" borderId="52" xfId="20" applyNumberFormat="1" applyFont="1" applyFill="1" applyBorder="1">
      <alignment/>
      <protection/>
    </xf>
    <xf numFmtId="3" fontId="6" fillId="0" borderId="53" xfId="20" applyNumberFormat="1" applyFont="1" applyFill="1" applyBorder="1">
      <alignment/>
      <protection/>
    </xf>
    <xf numFmtId="3" fontId="6" fillId="0" borderId="23" xfId="20" applyNumberFormat="1" applyFont="1" applyFill="1" applyBorder="1" applyAlignment="1">
      <alignment horizontal="right"/>
      <protection/>
    </xf>
    <xf numFmtId="3" fontId="6" fillId="0" borderId="25" xfId="20" applyNumberFormat="1" applyFont="1" applyFill="1" applyBorder="1" applyAlignment="1">
      <alignment horizontal="right"/>
      <protection/>
    </xf>
    <xf numFmtId="3" fontId="6" fillId="0" borderId="43" xfId="20" applyNumberFormat="1" applyFont="1" applyFill="1" applyBorder="1" applyAlignment="1">
      <alignment horizontal="right"/>
      <protection/>
    </xf>
    <xf numFmtId="3" fontId="6" fillId="0" borderId="20" xfId="20" applyNumberFormat="1" applyFont="1" applyFill="1" applyBorder="1" applyAlignment="1">
      <alignment horizontal="right"/>
      <protection/>
    </xf>
    <xf numFmtId="3" fontId="6" fillId="0" borderId="54" xfId="20" applyNumberFormat="1" applyFont="1" applyFill="1" applyBorder="1">
      <alignment/>
      <protection/>
    </xf>
    <xf numFmtId="3" fontId="6" fillId="0" borderId="55" xfId="20" applyNumberFormat="1" applyFont="1" applyFill="1" applyBorder="1">
      <alignment/>
      <protection/>
    </xf>
    <xf numFmtId="3" fontId="6" fillId="0" borderId="56" xfId="20" applyNumberFormat="1" applyFont="1" applyFill="1" applyBorder="1">
      <alignment/>
      <protection/>
    </xf>
    <xf numFmtId="3" fontId="6" fillId="0" borderId="57" xfId="20" applyNumberFormat="1" applyFont="1" applyFill="1" applyBorder="1">
      <alignment/>
      <protection/>
    </xf>
    <xf numFmtId="3" fontId="6" fillId="0" borderId="32" xfId="20" applyNumberFormat="1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3" fontId="6" fillId="0" borderId="58" xfId="20" applyNumberFormat="1" applyFont="1" applyFill="1" applyBorder="1">
      <alignment/>
      <protection/>
    </xf>
    <xf numFmtId="3" fontId="6" fillId="0" borderId="32" xfId="20" applyNumberFormat="1" applyFont="1" applyFill="1" applyBorder="1" applyAlignment="1">
      <alignment horizontal="right"/>
      <protection/>
    </xf>
    <xf numFmtId="3" fontId="6" fillId="0" borderId="59" xfId="20" applyNumberFormat="1" applyFont="1" applyFill="1" applyBorder="1">
      <alignment/>
      <protection/>
    </xf>
    <xf numFmtId="3" fontId="6" fillId="0" borderId="57" xfId="20" applyNumberFormat="1" applyFont="1" applyFill="1" applyBorder="1" applyAlignment="1">
      <alignment horizontal="right"/>
      <protection/>
    </xf>
    <xf numFmtId="3" fontId="6" fillId="0" borderId="60" xfId="20" applyNumberFormat="1" applyFont="1" applyFill="1" applyBorder="1">
      <alignment/>
      <protection/>
    </xf>
    <xf numFmtId="3" fontId="6" fillId="0" borderId="59" xfId="20" applyNumberFormat="1" applyFont="1" applyFill="1" applyBorder="1" applyAlignment="1">
      <alignment horizontal="right"/>
      <protection/>
    </xf>
    <xf numFmtId="3" fontId="6" fillId="0" borderId="61" xfId="20" applyNumberFormat="1" applyFont="1" applyFill="1" applyBorder="1">
      <alignment/>
      <protection/>
    </xf>
    <xf numFmtId="3" fontId="6" fillId="0" borderId="62" xfId="20" applyNumberFormat="1" applyFont="1" applyFill="1" applyBorder="1">
      <alignment/>
      <protection/>
    </xf>
    <xf numFmtId="3" fontId="6" fillId="0" borderId="52" xfId="20" applyNumberFormat="1" applyFont="1" applyFill="1" applyBorder="1" applyAlignment="1">
      <alignment horizontal="right"/>
      <protection/>
    </xf>
    <xf numFmtId="3" fontId="6" fillId="0" borderId="63" xfId="20" applyNumberFormat="1" applyFont="1" applyFill="1" applyBorder="1">
      <alignment/>
      <protection/>
    </xf>
    <xf numFmtId="3" fontId="6" fillId="0" borderId="64" xfId="20" applyNumberFormat="1" applyFont="1" applyFill="1" applyBorder="1">
      <alignment/>
      <protection/>
    </xf>
    <xf numFmtId="3" fontId="6" fillId="0" borderId="65" xfId="20" applyNumberFormat="1" applyFont="1" applyFill="1" applyBorder="1">
      <alignment/>
      <protection/>
    </xf>
    <xf numFmtId="3" fontId="6" fillId="0" borderId="60" xfId="20" applyNumberFormat="1" applyFont="1" applyFill="1" applyBorder="1" applyAlignment="1">
      <alignment horizontal="right"/>
      <protection/>
    </xf>
    <xf numFmtId="3" fontId="6" fillId="0" borderId="66" xfId="20" applyNumberFormat="1" applyFont="1" applyFill="1" applyBorder="1">
      <alignment/>
      <protection/>
    </xf>
    <xf numFmtId="3" fontId="6" fillId="0" borderId="67" xfId="20" applyNumberFormat="1" applyFont="1" applyFill="1" applyBorder="1">
      <alignment/>
      <protection/>
    </xf>
    <xf numFmtId="3" fontId="6" fillId="0" borderId="67" xfId="20" applyNumberFormat="1" applyFont="1" applyFill="1" applyBorder="1" applyAlignment="1">
      <alignment horizontal="right"/>
      <protection/>
    </xf>
    <xf numFmtId="3" fontId="6" fillId="0" borderId="66" xfId="20" applyNumberFormat="1" applyFont="1" applyFill="1" applyBorder="1" applyAlignment="1">
      <alignment horizontal="right"/>
      <protection/>
    </xf>
    <xf numFmtId="3" fontId="6" fillId="0" borderId="44" xfId="20" applyNumberFormat="1" applyFont="1" applyFill="1" applyBorder="1" applyAlignment="1">
      <alignment horizontal="right"/>
      <protection/>
    </xf>
    <xf numFmtId="3" fontId="6" fillId="0" borderId="23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/>
      <protection/>
    </xf>
    <xf numFmtId="0" fontId="6" fillId="0" borderId="68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right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7391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4.75390625" style="2" customWidth="1"/>
    <col min="2" max="3" width="6.75390625" style="2" customWidth="1"/>
    <col min="4" max="4" width="4.75390625" style="2" customWidth="1"/>
    <col min="5" max="6" width="6.75390625" style="2" customWidth="1"/>
    <col min="7" max="7" width="4.75390625" style="2" customWidth="1"/>
    <col min="8" max="9" width="6.75390625" style="2" customWidth="1"/>
    <col min="10" max="10" width="4.75390625" style="2" customWidth="1"/>
    <col min="11" max="12" width="6.75390625" style="2" customWidth="1"/>
    <col min="13" max="13" width="4.75390625" style="2" customWidth="1"/>
    <col min="14" max="15" width="6.75390625" style="2" customWidth="1"/>
    <col min="16" max="16" width="4.75390625" style="2" customWidth="1"/>
    <col min="17" max="18" width="6.75390625" style="2" customWidth="1"/>
    <col min="19" max="19" width="4.75390625" style="2" customWidth="1"/>
    <col min="20" max="21" width="6.75390625" style="2" customWidth="1"/>
    <col min="22" max="22" width="4.75390625" style="2" customWidth="1"/>
    <col min="23" max="24" width="6.75390625" style="2" customWidth="1"/>
    <col min="25" max="25" width="4.75390625" style="2" customWidth="1"/>
    <col min="26" max="122" width="10.75390625" style="2" customWidth="1"/>
    <col min="123" max="141" width="6.75390625" style="2" customWidth="1"/>
    <col min="142" max="16384" width="9.125" style="2" customWidth="1"/>
  </cols>
  <sheetData>
    <row r="1" spans="16:25" ht="12.75">
      <c r="P1" s="138" t="s">
        <v>64</v>
      </c>
      <c r="Q1" s="138"/>
      <c r="R1" s="138"/>
      <c r="S1" s="138"/>
      <c r="T1" s="138"/>
      <c r="U1" s="138"/>
      <c r="V1" s="138"/>
      <c r="W1" s="138"/>
      <c r="X1" s="138"/>
      <c r="Y1" s="138"/>
    </row>
    <row r="2" spans="1:4" ht="12" customHeight="1">
      <c r="A2" s="4" t="s">
        <v>61</v>
      </c>
      <c r="B2" s="4"/>
      <c r="C2" s="4"/>
      <c r="D2" s="4"/>
    </row>
    <row r="3" ht="12" customHeight="1"/>
    <row r="4" spans="1:10" ht="12.75" customHeight="1">
      <c r="A4" s="6" t="s">
        <v>62</v>
      </c>
      <c r="B4" s="6"/>
      <c r="C4" s="6"/>
      <c r="D4" s="6"/>
      <c r="G4" s="7"/>
      <c r="H4" s="7"/>
      <c r="I4" s="7"/>
      <c r="J4" s="7"/>
    </row>
    <row r="5" spans="17:25" ht="12" customHeight="1" thickBot="1">
      <c r="Q5" s="5"/>
      <c r="X5" s="5"/>
      <c r="Y5" s="5" t="s">
        <v>0</v>
      </c>
    </row>
    <row r="6" spans="1:25" ht="12" customHeight="1">
      <c r="A6" s="8" t="s">
        <v>1</v>
      </c>
      <c r="B6" s="135" t="s">
        <v>50</v>
      </c>
      <c r="C6" s="136"/>
      <c r="D6" s="137"/>
      <c r="E6" s="135" t="s">
        <v>2</v>
      </c>
      <c r="F6" s="136"/>
      <c r="G6" s="137"/>
      <c r="H6" s="9" t="s">
        <v>51</v>
      </c>
      <c r="I6" s="9"/>
      <c r="J6" s="10"/>
      <c r="K6" s="9" t="s">
        <v>3</v>
      </c>
      <c r="L6" s="9"/>
      <c r="M6" s="10"/>
      <c r="N6" s="11" t="s">
        <v>4</v>
      </c>
      <c r="O6" s="11"/>
      <c r="P6" s="11"/>
      <c r="Q6" s="11"/>
      <c r="R6" s="11"/>
      <c r="S6" s="11"/>
      <c r="T6" s="11"/>
      <c r="U6" s="11"/>
      <c r="V6" s="12"/>
      <c r="W6" s="9" t="s">
        <v>5</v>
      </c>
      <c r="X6" s="9"/>
      <c r="Y6" s="13"/>
    </row>
    <row r="7" spans="1:25" ht="12" customHeight="1">
      <c r="A7" s="14"/>
      <c r="B7" s="15"/>
      <c r="C7" s="16"/>
      <c r="D7" s="17"/>
      <c r="E7" s="16"/>
      <c r="F7" s="16"/>
      <c r="G7" s="17"/>
      <c r="H7" s="16"/>
      <c r="I7" s="16"/>
      <c r="J7" s="17"/>
      <c r="K7" s="16"/>
      <c r="L7" s="16"/>
      <c r="M7" s="17"/>
      <c r="N7" s="18" t="s">
        <v>6</v>
      </c>
      <c r="O7" s="18"/>
      <c r="P7" s="19"/>
      <c r="Q7" s="18" t="s">
        <v>7</v>
      </c>
      <c r="R7" s="18"/>
      <c r="S7" s="19"/>
      <c r="T7" s="18" t="s">
        <v>8</v>
      </c>
      <c r="U7" s="18"/>
      <c r="V7" s="19"/>
      <c r="W7" s="16"/>
      <c r="X7" s="16"/>
      <c r="Y7" s="20"/>
    </row>
    <row r="8" spans="1:25" ht="12" customHeight="1">
      <c r="A8" s="14"/>
      <c r="B8" s="55" t="s">
        <v>9</v>
      </c>
      <c r="C8" s="56" t="s">
        <v>10</v>
      </c>
      <c r="D8" s="23" t="s">
        <v>22</v>
      </c>
      <c r="E8" s="21" t="s">
        <v>9</v>
      </c>
      <c r="F8" s="22" t="s">
        <v>10</v>
      </c>
      <c r="G8" s="23" t="s">
        <v>11</v>
      </c>
      <c r="H8" s="55" t="s">
        <v>9</v>
      </c>
      <c r="I8" s="56" t="s">
        <v>10</v>
      </c>
      <c r="J8" s="23" t="s">
        <v>22</v>
      </c>
      <c r="K8" s="24" t="s">
        <v>9</v>
      </c>
      <c r="L8" s="24" t="s">
        <v>10</v>
      </c>
      <c r="M8" s="23" t="s">
        <v>12</v>
      </c>
      <c r="N8" s="24" t="s">
        <v>9</v>
      </c>
      <c r="O8" s="24" t="s">
        <v>10</v>
      </c>
      <c r="P8" s="23" t="s">
        <v>11</v>
      </c>
      <c r="Q8" s="24" t="s">
        <v>9</v>
      </c>
      <c r="R8" s="24" t="s">
        <v>10</v>
      </c>
      <c r="S8" s="23" t="s">
        <v>11</v>
      </c>
      <c r="T8" s="24" t="s">
        <v>9</v>
      </c>
      <c r="U8" s="24" t="s">
        <v>10</v>
      </c>
      <c r="V8" s="23" t="s">
        <v>11</v>
      </c>
      <c r="W8" s="24" t="s">
        <v>9</v>
      </c>
      <c r="X8" s="24" t="s">
        <v>10</v>
      </c>
      <c r="Y8" s="25" t="s">
        <v>11</v>
      </c>
    </row>
    <row r="9" spans="1:25" ht="12" customHeight="1" thickBot="1">
      <c r="A9" s="26"/>
      <c r="B9" s="57"/>
      <c r="C9" s="28" t="s">
        <v>63</v>
      </c>
      <c r="D9" s="29" t="s">
        <v>13</v>
      </c>
      <c r="E9" s="27"/>
      <c r="F9" s="28" t="s">
        <v>63</v>
      </c>
      <c r="G9" s="29" t="s">
        <v>13</v>
      </c>
      <c r="H9" s="57"/>
      <c r="I9" s="28" t="s">
        <v>63</v>
      </c>
      <c r="J9" s="29" t="s">
        <v>13</v>
      </c>
      <c r="K9" s="30"/>
      <c r="L9" s="28" t="s">
        <v>63</v>
      </c>
      <c r="M9" s="29" t="s">
        <v>13</v>
      </c>
      <c r="N9" s="30"/>
      <c r="O9" s="28" t="s">
        <v>63</v>
      </c>
      <c r="P9" s="29" t="s">
        <v>13</v>
      </c>
      <c r="Q9" s="30"/>
      <c r="R9" s="28" t="s">
        <v>63</v>
      </c>
      <c r="S9" s="29" t="s">
        <v>13</v>
      </c>
      <c r="T9" s="30"/>
      <c r="U9" s="28" t="s">
        <v>63</v>
      </c>
      <c r="V9" s="29" t="s">
        <v>13</v>
      </c>
      <c r="W9" s="30"/>
      <c r="X9" s="28" t="s">
        <v>63</v>
      </c>
      <c r="Y9" s="31" t="s">
        <v>13</v>
      </c>
    </row>
    <row r="10" spans="1:25" ht="11.25" customHeight="1">
      <c r="A10" s="36" t="s">
        <v>15</v>
      </c>
      <c r="B10" s="62"/>
      <c r="C10" s="63"/>
      <c r="D10" s="37"/>
      <c r="E10" s="38"/>
      <c r="F10" s="39"/>
      <c r="G10" s="40"/>
      <c r="H10" s="61"/>
      <c r="I10" s="39"/>
      <c r="J10" s="40"/>
      <c r="K10" s="41"/>
      <c r="L10" s="41"/>
      <c r="M10" s="40"/>
      <c r="N10" s="41"/>
      <c r="O10" s="41"/>
      <c r="P10" s="40"/>
      <c r="Q10" s="41"/>
      <c r="R10" s="41"/>
      <c r="S10" s="40"/>
      <c r="T10" s="41"/>
      <c r="U10" s="41"/>
      <c r="V10" s="40"/>
      <c r="W10" s="41"/>
      <c r="X10" s="41"/>
      <c r="Y10" s="42"/>
    </row>
    <row r="11" spans="1:25" ht="11.25" customHeight="1" thickBot="1">
      <c r="A11" s="43" t="s">
        <v>16</v>
      </c>
      <c r="B11" s="113">
        <v>562933</v>
      </c>
      <c r="C11" s="48">
        <v>564522</v>
      </c>
      <c r="D11" s="45">
        <f>C11*100/B11</f>
        <v>100.282271602482</v>
      </c>
      <c r="E11" s="114">
        <v>562933</v>
      </c>
      <c r="F11" s="115">
        <v>582483</v>
      </c>
      <c r="G11" s="44">
        <f>F11*100/E11</f>
        <v>103.472882208007</v>
      </c>
      <c r="H11" s="113">
        <v>428595</v>
      </c>
      <c r="I11" s="48">
        <v>403873</v>
      </c>
      <c r="J11" s="45">
        <f>I11*100/H11</f>
        <v>94.23185058155134</v>
      </c>
      <c r="K11" s="46">
        <v>428595</v>
      </c>
      <c r="L11" s="46">
        <v>403873</v>
      </c>
      <c r="M11" s="45">
        <f>L11*100/K11</f>
        <v>94.23185058155134</v>
      </c>
      <c r="N11" s="46">
        <v>28129</v>
      </c>
      <c r="O11" s="114">
        <v>27158</v>
      </c>
      <c r="P11" s="44">
        <f>O11*100/N11</f>
        <v>96.54804650005333</v>
      </c>
      <c r="Q11" s="46">
        <v>115533</v>
      </c>
      <c r="R11" s="114">
        <v>107157</v>
      </c>
      <c r="S11" s="44">
        <f>R11*100/Q11</f>
        <v>92.75012334138299</v>
      </c>
      <c r="T11" s="46">
        <v>284933</v>
      </c>
      <c r="U11" s="114">
        <v>269558</v>
      </c>
      <c r="V11" s="44">
        <f>U11*100/T11</f>
        <v>94.60399462329741</v>
      </c>
      <c r="W11" s="46">
        <v>134338</v>
      </c>
      <c r="X11" s="46">
        <v>178610</v>
      </c>
      <c r="Y11" s="47">
        <f>X11*100/W11</f>
        <v>132.9556789590436</v>
      </c>
    </row>
    <row r="12" spans="1:25" ht="11.25" customHeight="1">
      <c r="A12" s="36" t="s">
        <v>17</v>
      </c>
      <c r="B12" s="62"/>
      <c r="C12" s="63"/>
      <c r="D12" s="37"/>
      <c r="E12" s="38"/>
      <c r="F12" s="39"/>
      <c r="G12" s="40"/>
      <c r="H12" s="61"/>
      <c r="I12" s="39"/>
      <c r="J12" s="40"/>
      <c r="K12" s="41"/>
      <c r="L12" s="41"/>
      <c r="M12" s="40"/>
      <c r="N12" s="41"/>
      <c r="O12" s="41"/>
      <c r="P12" s="40"/>
      <c r="Q12" s="41"/>
      <c r="R12" s="41"/>
      <c r="S12" s="40"/>
      <c r="T12" s="41"/>
      <c r="U12" s="41"/>
      <c r="V12" s="40"/>
      <c r="W12" s="41"/>
      <c r="X12" s="41"/>
      <c r="Y12" s="42"/>
    </row>
    <row r="13" spans="1:25" ht="11.25" customHeight="1" thickBot="1">
      <c r="A13" s="43" t="s">
        <v>18</v>
      </c>
      <c r="B13" s="113">
        <v>417135</v>
      </c>
      <c r="C13" s="48">
        <v>475517</v>
      </c>
      <c r="D13" s="45">
        <f>C13*100/B13</f>
        <v>113.9959485538255</v>
      </c>
      <c r="E13" s="114">
        <v>547192</v>
      </c>
      <c r="F13" s="48">
        <v>598609</v>
      </c>
      <c r="G13" s="45">
        <f>F13*100/E13</f>
        <v>109.39651895495548</v>
      </c>
      <c r="H13" s="113">
        <v>420856</v>
      </c>
      <c r="I13" s="48">
        <v>385959</v>
      </c>
      <c r="J13" s="45">
        <f aca="true" t="shared" si="0" ref="J13:J18">I13*100/H13</f>
        <v>91.70809017811318</v>
      </c>
      <c r="K13" s="46">
        <v>478955</v>
      </c>
      <c r="L13" s="46">
        <v>438630</v>
      </c>
      <c r="M13" s="45">
        <f aca="true" t="shared" si="1" ref="M13:M18">L13*100/K13</f>
        <v>91.58062866031256</v>
      </c>
      <c r="N13" s="46">
        <v>69453</v>
      </c>
      <c r="O13" s="46">
        <v>72701</v>
      </c>
      <c r="P13" s="45">
        <f>O13*100/N13</f>
        <v>104.67654384979771</v>
      </c>
      <c r="Q13" s="46">
        <v>84494</v>
      </c>
      <c r="R13" s="46">
        <v>66592</v>
      </c>
      <c r="S13" s="45">
        <f>R13*100/Q13</f>
        <v>78.81269675953322</v>
      </c>
      <c r="T13" s="46">
        <v>325008</v>
      </c>
      <c r="U13" s="46">
        <v>299337</v>
      </c>
      <c r="V13" s="45">
        <f>U13*100/T13</f>
        <v>92.1014251956875</v>
      </c>
      <c r="W13" s="46">
        <v>68237</v>
      </c>
      <c r="X13" s="46">
        <v>159979</v>
      </c>
      <c r="Y13" s="49">
        <f>X13*100/W13</f>
        <v>234.44612160558054</v>
      </c>
    </row>
    <row r="14" spans="1:25" ht="11.25" customHeight="1">
      <c r="A14" s="32" t="s">
        <v>43</v>
      </c>
      <c r="B14" s="103">
        <v>299317</v>
      </c>
      <c r="C14" s="85">
        <v>239190</v>
      </c>
      <c r="D14" s="70">
        <f>C14*100/B14</f>
        <v>79.91193283375151</v>
      </c>
      <c r="E14" s="104">
        <v>1205459</v>
      </c>
      <c r="F14" s="132">
        <v>1205459</v>
      </c>
      <c r="G14" s="70">
        <f>F14*100/E14</f>
        <v>100</v>
      </c>
      <c r="H14" s="103">
        <v>74369</v>
      </c>
      <c r="I14" s="85">
        <v>71943</v>
      </c>
      <c r="J14" s="70">
        <f t="shared" si="0"/>
        <v>96.73788809853568</v>
      </c>
      <c r="K14" s="33">
        <f aca="true" t="shared" si="2" ref="K14:L18">N14+Q14+T14</f>
        <v>109369</v>
      </c>
      <c r="L14" s="33">
        <f t="shared" si="2"/>
        <v>92850</v>
      </c>
      <c r="M14" s="70">
        <f t="shared" si="1"/>
        <v>84.89608572813137</v>
      </c>
      <c r="N14" s="33">
        <v>0</v>
      </c>
      <c r="O14" s="105">
        <v>0</v>
      </c>
      <c r="P14" s="72" t="s">
        <v>14</v>
      </c>
      <c r="Q14" s="33">
        <v>109369</v>
      </c>
      <c r="R14" s="105">
        <v>92850</v>
      </c>
      <c r="S14" s="70">
        <f>R14*100/Q14</f>
        <v>84.89608572813137</v>
      </c>
      <c r="T14" s="33">
        <v>0</v>
      </c>
      <c r="U14" s="105">
        <v>0</v>
      </c>
      <c r="V14" s="72" t="s">
        <v>14</v>
      </c>
      <c r="W14" s="105">
        <f aca="true" t="shared" si="3" ref="W14:X18">E14-K14</f>
        <v>1096090</v>
      </c>
      <c r="X14" s="33">
        <f t="shared" si="3"/>
        <v>1112609</v>
      </c>
      <c r="Y14" s="71">
        <f>X14*100/W14</f>
        <v>101.50708427227691</v>
      </c>
    </row>
    <row r="15" spans="1:25" ht="11.25" customHeight="1">
      <c r="A15" s="32" t="s">
        <v>19</v>
      </c>
      <c r="B15" s="103">
        <v>187928</v>
      </c>
      <c r="C15" s="85">
        <v>190146</v>
      </c>
      <c r="D15" s="70">
        <f>C15*100/B15</f>
        <v>101.18023924056021</v>
      </c>
      <c r="E15" s="104">
        <v>187928</v>
      </c>
      <c r="F15" s="85">
        <v>190146</v>
      </c>
      <c r="G15" s="70">
        <f>F15*100/E15</f>
        <v>101.18023924056021</v>
      </c>
      <c r="H15" s="103">
        <f aca="true" t="shared" si="4" ref="H15:I18">K15</f>
        <v>305628</v>
      </c>
      <c r="I15" s="85">
        <f t="shared" si="4"/>
        <v>305624</v>
      </c>
      <c r="J15" s="70">
        <f t="shared" si="0"/>
        <v>99.99869121939089</v>
      </c>
      <c r="K15" s="33">
        <f t="shared" si="2"/>
        <v>305628</v>
      </c>
      <c r="L15" s="33">
        <f t="shared" si="2"/>
        <v>305624</v>
      </c>
      <c r="M15" s="70">
        <f t="shared" si="1"/>
        <v>99.99869121939089</v>
      </c>
      <c r="N15" s="33">
        <v>9860</v>
      </c>
      <c r="O15" s="33">
        <v>9859</v>
      </c>
      <c r="P15" s="70">
        <f>O15*100/N15</f>
        <v>99.98985801217039</v>
      </c>
      <c r="Q15" s="33">
        <v>0</v>
      </c>
      <c r="R15" s="33">
        <v>5</v>
      </c>
      <c r="S15" s="72" t="s">
        <v>14</v>
      </c>
      <c r="T15" s="33">
        <v>295768</v>
      </c>
      <c r="U15" s="33">
        <v>295760</v>
      </c>
      <c r="V15" s="70">
        <f>U15*100/T15</f>
        <v>99.99729517730113</v>
      </c>
      <c r="W15" s="105">
        <f t="shared" si="3"/>
        <v>-117700</v>
      </c>
      <c r="X15" s="33">
        <f t="shared" si="3"/>
        <v>-115478</v>
      </c>
      <c r="Y15" s="71" t="s">
        <v>14</v>
      </c>
    </row>
    <row r="16" spans="1:25" ht="11.25" customHeight="1">
      <c r="A16" s="32" t="s">
        <v>20</v>
      </c>
      <c r="B16" s="103">
        <v>10000</v>
      </c>
      <c r="C16" s="85">
        <v>8330</v>
      </c>
      <c r="D16" s="70">
        <f>C16*100/B16</f>
        <v>83.3</v>
      </c>
      <c r="E16" s="104">
        <v>10000</v>
      </c>
      <c r="F16" s="85">
        <v>8330</v>
      </c>
      <c r="G16" s="70">
        <f>F16*100/E16</f>
        <v>83.3</v>
      </c>
      <c r="H16" s="103">
        <f t="shared" si="4"/>
        <v>35700</v>
      </c>
      <c r="I16" s="85">
        <f t="shared" si="4"/>
        <v>34340</v>
      </c>
      <c r="J16" s="70">
        <f t="shared" si="0"/>
        <v>96.19047619047619</v>
      </c>
      <c r="K16" s="33">
        <f t="shared" si="2"/>
        <v>35700</v>
      </c>
      <c r="L16" s="33">
        <f t="shared" si="2"/>
        <v>34340</v>
      </c>
      <c r="M16" s="70">
        <f t="shared" si="1"/>
        <v>96.19047619047619</v>
      </c>
      <c r="N16" s="33">
        <v>0</v>
      </c>
      <c r="O16" s="33">
        <v>0</v>
      </c>
      <c r="P16" s="72" t="s">
        <v>14</v>
      </c>
      <c r="Q16" s="33">
        <v>0</v>
      </c>
      <c r="R16" s="33">
        <v>0</v>
      </c>
      <c r="S16" s="72" t="s">
        <v>14</v>
      </c>
      <c r="T16" s="33">
        <v>35700</v>
      </c>
      <c r="U16" s="133">
        <v>34340</v>
      </c>
      <c r="V16" s="70">
        <f>U16*100/T16</f>
        <v>96.19047619047619</v>
      </c>
      <c r="W16" s="105">
        <f t="shared" si="3"/>
        <v>-25700</v>
      </c>
      <c r="X16" s="33">
        <f t="shared" si="3"/>
        <v>-26010</v>
      </c>
      <c r="Y16" s="71" t="s">
        <v>14</v>
      </c>
    </row>
    <row r="17" spans="1:25" ht="11.25" customHeight="1">
      <c r="A17" s="34" t="s">
        <v>21</v>
      </c>
      <c r="B17" s="110">
        <v>800</v>
      </c>
      <c r="C17" s="86">
        <v>13102</v>
      </c>
      <c r="D17" s="69">
        <f>C17*100/B17</f>
        <v>1637.75</v>
      </c>
      <c r="E17" s="111">
        <v>800</v>
      </c>
      <c r="F17" s="86">
        <v>13102</v>
      </c>
      <c r="G17" s="69">
        <f>F17*100/E17</f>
        <v>1637.75</v>
      </c>
      <c r="H17" s="110">
        <f t="shared" si="4"/>
        <v>755</v>
      </c>
      <c r="I17" s="86">
        <f t="shared" si="4"/>
        <v>229</v>
      </c>
      <c r="J17" s="69">
        <f t="shared" si="0"/>
        <v>30.33112582781457</v>
      </c>
      <c r="K17" s="84">
        <f t="shared" si="2"/>
        <v>755</v>
      </c>
      <c r="L17" s="84">
        <f t="shared" si="2"/>
        <v>229</v>
      </c>
      <c r="M17" s="69">
        <f t="shared" si="1"/>
        <v>30.33112582781457</v>
      </c>
      <c r="N17" s="84">
        <v>0</v>
      </c>
      <c r="O17" s="84">
        <v>0</v>
      </c>
      <c r="P17" s="73" t="s">
        <v>14</v>
      </c>
      <c r="Q17" s="84">
        <v>755</v>
      </c>
      <c r="R17" s="84">
        <v>229</v>
      </c>
      <c r="S17" s="69">
        <f>R17*100/Q17</f>
        <v>30.33112582781457</v>
      </c>
      <c r="T17" s="84">
        <v>0</v>
      </c>
      <c r="U17" s="84">
        <v>0</v>
      </c>
      <c r="V17" s="73" t="s">
        <v>14</v>
      </c>
      <c r="W17" s="107">
        <f t="shared" si="3"/>
        <v>45</v>
      </c>
      <c r="X17" s="84">
        <f t="shared" si="3"/>
        <v>12873</v>
      </c>
      <c r="Y17" s="134">
        <f>X17*100/W17</f>
        <v>28606.666666666668</v>
      </c>
    </row>
    <row r="18" spans="1:25" ht="11.25" customHeight="1" thickBot="1">
      <c r="A18" s="34" t="s">
        <v>56</v>
      </c>
      <c r="B18" s="61">
        <v>0</v>
      </c>
      <c r="C18" s="39">
        <v>0</v>
      </c>
      <c r="D18" s="66" t="s">
        <v>14</v>
      </c>
      <c r="E18" s="112">
        <v>0</v>
      </c>
      <c r="F18" s="41">
        <v>0</v>
      </c>
      <c r="G18" s="66" t="s">
        <v>14</v>
      </c>
      <c r="H18" s="110">
        <f t="shared" si="4"/>
        <v>3000</v>
      </c>
      <c r="I18" s="39">
        <f t="shared" si="4"/>
        <v>2989</v>
      </c>
      <c r="J18" s="69">
        <f t="shared" si="0"/>
        <v>99.63333333333334</v>
      </c>
      <c r="K18" s="84">
        <f t="shared" si="2"/>
        <v>3000</v>
      </c>
      <c r="L18" s="41">
        <f t="shared" si="2"/>
        <v>2989</v>
      </c>
      <c r="M18" s="69">
        <f t="shared" si="1"/>
        <v>99.63333333333334</v>
      </c>
      <c r="N18" s="41">
        <v>0</v>
      </c>
      <c r="O18" s="41">
        <v>0</v>
      </c>
      <c r="P18" s="73" t="s">
        <v>14</v>
      </c>
      <c r="Q18" s="41">
        <v>3000</v>
      </c>
      <c r="R18" s="41">
        <v>2989</v>
      </c>
      <c r="S18" s="69">
        <f>R18*100/Q18</f>
        <v>99.63333333333334</v>
      </c>
      <c r="T18" s="41">
        <v>0</v>
      </c>
      <c r="U18" s="41">
        <v>0</v>
      </c>
      <c r="V18" s="73" t="s">
        <v>14</v>
      </c>
      <c r="W18" s="107">
        <f t="shared" si="3"/>
        <v>-3000</v>
      </c>
      <c r="X18" s="41">
        <f t="shared" si="3"/>
        <v>-2989</v>
      </c>
      <c r="Y18" s="74" t="s">
        <v>14</v>
      </c>
    </row>
    <row r="19" spans="1:25" ht="11.25" customHeight="1">
      <c r="A19" s="50" t="s">
        <v>44</v>
      </c>
      <c r="B19" s="60"/>
      <c r="C19" s="80"/>
      <c r="D19" s="83"/>
      <c r="E19" s="51"/>
      <c r="F19" s="51"/>
      <c r="G19" s="76"/>
      <c r="H19" s="64"/>
      <c r="I19" s="82"/>
      <c r="J19" s="76"/>
      <c r="K19" s="51"/>
      <c r="L19" s="51"/>
      <c r="M19" s="76"/>
      <c r="N19" s="51"/>
      <c r="O19" s="51"/>
      <c r="P19" s="76"/>
      <c r="Q19" s="51"/>
      <c r="R19" s="51"/>
      <c r="S19" s="76"/>
      <c r="T19" s="51"/>
      <c r="U19" s="51"/>
      <c r="V19" s="76"/>
      <c r="W19" s="52"/>
      <c r="X19" s="51"/>
      <c r="Y19" s="81"/>
    </row>
    <row r="20" spans="1:25" ht="11.25" customHeight="1" thickBot="1">
      <c r="A20" s="26" t="s">
        <v>60</v>
      </c>
      <c r="B20" s="113">
        <v>0</v>
      </c>
      <c r="C20" s="48">
        <v>35646</v>
      </c>
      <c r="D20" s="77" t="s">
        <v>14</v>
      </c>
      <c r="E20" s="46">
        <v>0</v>
      </c>
      <c r="F20" s="46">
        <v>35646</v>
      </c>
      <c r="G20" s="77" t="s">
        <v>14</v>
      </c>
      <c r="H20" s="116">
        <v>0</v>
      </c>
      <c r="I20" s="87">
        <f>L20</f>
        <v>4</v>
      </c>
      <c r="J20" s="77" t="s">
        <v>14</v>
      </c>
      <c r="K20" s="46">
        <f>N20+Q20+T20</f>
        <v>0</v>
      </c>
      <c r="L20" s="46">
        <f>O20+R20+U20</f>
        <v>4</v>
      </c>
      <c r="M20" s="77" t="s">
        <v>14</v>
      </c>
      <c r="N20" s="46">
        <v>0</v>
      </c>
      <c r="O20" s="46">
        <v>0</v>
      </c>
      <c r="P20" s="77" t="s">
        <v>14</v>
      </c>
      <c r="Q20" s="46">
        <v>0</v>
      </c>
      <c r="R20" s="46">
        <f>1+3</f>
        <v>4</v>
      </c>
      <c r="S20" s="77" t="s">
        <v>14</v>
      </c>
      <c r="T20" s="46">
        <v>0</v>
      </c>
      <c r="U20" s="46">
        <v>0</v>
      </c>
      <c r="V20" s="77" t="s">
        <v>14</v>
      </c>
      <c r="W20" s="108">
        <f>E20-K20</f>
        <v>0</v>
      </c>
      <c r="X20" s="46">
        <f>F20-L20</f>
        <v>35642</v>
      </c>
      <c r="Y20" s="49" t="s">
        <v>14</v>
      </c>
    </row>
    <row r="21" spans="1:25" ht="11.25" customHeight="1">
      <c r="A21" s="50" t="s">
        <v>23</v>
      </c>
      <c r="B21" s="60"/>
      <c r="C21" s="80"/>
      <c r="D21" s="83"/>
      <c r="E21" s="51"/>
      <c r="F21" s="51"/>
      <c r="G21" s="78"/>
      <c r="H21" s="60"/>
      <c r="I21" s="80"/>
      <c r="J21" s="78"/>
      <c r="K21" s="51"/>
      <c r="L21" s="51"/>
      <c r="M21" s="78"/>
      <c r="N21" s="51"/>
      <c r="O21" s="51"/>
      <c r="P21" s="78"/>
      <c r="Q21" s="51"/>
      <c r="R21" s="51"/>
      <c r="S21" s="78"/>
      <c r="T21" s="51"/>
      <c r="U21" s="51"/>
      <c r="V21" s="78"/>
      <c r="W21" s="51"/>
      <c r="X21" s="51"/>
      <c r="Y21" s="79"/>
    </row>
    <row r="22" spans="1:25" ht="11.25" customHeight="1">
      <c r="A22" s="32" t="s">
        <v>24</v>
      </c>
      <c r="B22" s="103">
        <v>153700</v>
      </c>
      <c r="C22" s="85">
        <v>119912</v>
      </c>
      <c r="D22" s="70">
        <f>C22*100/B22</f>
        <v>78.01691607026676</v>
      </c>
      <c r="E22" s="33">
        <v>288700</v>
      </c>
      <c r="F22" s="33">
        <f>294241-7231</f>
        <v>287010</v>
      </c>
      <c r="G22" s="70">
        <f>F22*100/E22</f>
        <v>99.41461724974022</v>
      </c>
      <c r="H22" s="103">
        <v>110058</v>
      </c>
      <c r="I22" s="85">
        <v>111691</v>
      </c>
      <c r="J22" s="70">
        <f>I22*100/H22</f>
        <v>101.48376310672555</v>
      </c>
      <c r="K22" s="33">
        <f>N22+Q22+T22</f>
        <v>219058</v>
      </c>
      <c r="L22" s="33">
        <f>O22+R22+U22</f>
        <v>111691</v>
      </c>
      <c r="M22" s="70">
        <f>L22*100/K22</f>
        <v>50.98695322699924</v>
      </c>
      <c r="N22" s="33">
        <v>0</v>
      </c>
      <c r="O22" s="33">
        <v>0</v>
      </c>
      <c r="P22" s="72" t="s">
        <v>14</v>
      </c>
      <c r="Q22" s="33">
        <v>0</v>
      </c>
      <c r="R22" s="33">
        <v>0</v>
      </c>
      <c r="S22" s="72" t="s">
        <v>14</v>
      </c>
      <c r="T22" s="33">
        <v>219058</v>
      </c>
      <c r="U22" s="33">
        <v>111691</v>
      </c>
      <c r="V22" s="70">
        <f>U22*100/T22</f>
        <v>50.98695322699924</v>
      </c>
      <c r="W22" s="33">
        <f>E22-K22</f>
        <v>69642</v>
      </c>
      <c r="X22" s="33">
        <f>F22-L22</f>
        <v>175319</v>
      </c>
      <c r="Y22" s="75">
        <f>X22*100/W22</f>
        <v>251.7432009419603</v>
      </c>
    </row>
    <row r="23" spans="1:25" ht="11.25" customHeight="1">
      <c r="A23" s="14" t="s">
        <v>25</v>
      </c>
      <c r="B23" s="61"/>
      <c r="C23" s="39"/>
      <c r="D23" s="88"/>
      <c r="E23" s="41"/>
      <c r="F23" s="99"/>
      <c r="G23" s="40"/>
      <c r="H23" s="61"/>
      <c r="I23" s="39"/>
      <c r="J23" s="40"/>
      <c r="K23" s="41"/>
      <c r="L23" s="41"/>
      <c r="M23" s="40"/>
      <c r="N23" s="41"/>
      <c r="O23" s="99"/>
      <c r="P23" s="66"/>
      <c r="Q23" s="41"/>
      <c r="R23" s="99"/>
      <c r="S23" s="66"/>
      <c r="T23" s="41"/>
      <c r="U23" s="99"/>
      <c r="V23" s="40"/>
      <c r="W23" s="41"/>
      <c r="X23" s="41"/>
      <c r="Y23" s="42"/>
    </row>
    <row r="24" spans="1:25" ht="11.25" customHeight="1">
      <c r="A24" s="32" t="s">
        <v>24</v>
      </c>
      <c r="B24" s="103">
        <f>236748+3000</f>
        <v>239748</v>
      </c>
      <c r="C24" s="85">
        <f>241039+9580</f>
        <v>250619</v>
      </c>
      <c r="D24" s="70">
        <f>C24*100/B24</f>
        <v>104.53434439494802</v>
      </c>
      <c r="E24" s="33">
        <f>234225+4100+3000</f>
        <v>241325</v>
      </c>
      <c r="F24" s="33">
        <f>239422+9580</f>
        <v>249002</v>
      </c>
      <c r="G24" s="70">
        <f>F24*100/E24</f>
        <v>103.18118719569046</v>
      </c>
      <c r="H24" s="103">
        <v>140867</v>
      </c>
      <c r="I24" s="85">
        <f>L24</f>
        <v>128883</v>
      </c>
      <c r="J24" s="70">
        <f>I24*100/H24</f>
        <v>91.49268458900949</v>
      </c>
      <c r="K24" s="33">
        <f>N24+Q24+T24</f>
        <v>140867</v>
      </c>
      <c r="L24" s="33">
        <f>O24+R24+U24</f>
        <v>128883</v>
      </c>
      <c r="M24" s="70">
        <f>L24*100/K24</f>
        <v>91.49268458900949</v>
      </c>
      <c r="N24" s="33">
        <v>25200</v>
      </c>
      <c r="O24" s="33">
        <v>24153</v>
      </c>
      <c r="P24" s="70">
        <f>O24*100/N24</f>
        <v>95.8452380952381</v>
      </c>
      <c r="Q24" s="33">
        <v>104512</v>
      </c>
      <c r="R24" s="33">
        <v>95298</v>
      </c>
      <c r="S24" s="70">
        <f>R24*100/Q24</f>
        <v>91.18378750765463</v>
      </c>
      <c r="T24" s="33">
        <v>11155</v>
      </c>
      <c r="U24" s="33">
        <v>9432</v>
      </c>
      <c r="V24" s="70">
        <f>U24*100/T24</f>
        <v>84.55401165396682</v>
      </c>
      <c r="W24" s="33">
        <f>E24-K24</f>
        <v>100458</v>
      </c>
      <c r="X24" s="33">
        <f>F24-L24</f>
        <v>120119</v>
      </c>
      <c r="Y24" s="75">
        <f>X24*100/W24</f>
        <v>119.57136315674212</v>
      </c>
    </row>
    <row r="25" spans="1:25" ht="11.25" customHeight="1">
      <c r="A25" s="53" t="s">
        <v>26</v>
      </c>
      <c r="B25" s="61"/>
      <c r="C25" s="39"/>
      <c r="D25" s="88"/>
      <c r="E25" s="41"/>
      <c r="F25" s="41"/>
      <c r="G25" s="40"/>
      <c r="H25" s="61"/>
      <c r="I25" s="39"/>
      <c r="J25" s="40"/>
      <c r="K25" s="41"/>
      <c r="L25" s="41"/>
      <c r="M25" s="40"/>
      <c r="N25" s="41"/>
      <c r="O25" s="41"/>
      <c r="P25" s="66"/>
      <c r="Q25" s="41"/>
      <c r="R25" s="41"/>
      <c r="S25" s="40"/>
      <c r="T25" s="41"/>
      <c r="U25" s="41"/>
      <c r="V25" s="66"/>
      <c r="W25" s="41"/>
      <c r="X25" s="100"/>
      <c r="Y25" s="42"/>
    </row>
    <row r="26" spans="1:25" ht="11.25" customHeight="1">
      <c r="A26" s="58" t="s">
        <v>27</v>
      </c>
      <c r="B26" s="109">
        <v>395000</v>
      </c>
      <c r="C26" s="67">
        <v>319252</v>
      </c>
      <c r="D26" s="68">
        <f>C26*100/B26</f>
        <v>80.82329113924051</v>
      </c>
      <c r="E26" s="35">
        <v>360000</v>
      </c>
      <c r="F26" s="106">
        <v>430616</v>
      </c>
      <c r="G26" s="68">
        <f>F26*100/E26</f>
        <v>119.61555555555556</v>
      </c>
      <c r="H26" s="109">
        <v>62300</v>
      </c>
      <c r="I26" s="67">
        <v>39453</v>
      </c>
      <c r="J26" s="68">
        <f>I26*100/H26</f>
        <v>63.32744783306581</v>
      </c>
      <c r="K26" s="35">
        <f>N26+Q26+T26</f>
        <v>62300</v>
      </c>
      <c r="L26" s="35">
        <f>O26+R26+U26</f>
        <v>39453</v>
      </c>
      <c r="M26" s="68">
        <f>L26*100/K26</f>
        <v>63.32744783306581</v>
      </c>
      <c r="N26" s="35">
        <v>0</v>
      </c>
      <c r="O26" s="106">
        <v>0</v>
      </c>
      <c r="P26" s="93" t="s">
        <v>14</v>
      </c>
      <c r="Q26" s="35">
        <v>62300</v>
      </c>
      <c r="R26" s="106">
        <v>39453</v>
      </c>
      <c r="S26" s="68">
        <f>R26*100/Q26</f>
        <v>63.32744783306581</v>
      </c>
      <c r="T26" s="35">
        <v>0</v>
      </c>
      <c r="U26" s="106">
        <v>0</v>
      </c>
      <c r="V26" s="93" t="s">
        <v>14</v>
      </c>
      <c r="W26" s="35">
        <f>E26-K26</f>
        <v>297700</v>
      </c>
      <c r="X26" s="35">
        <f>F26-L26</f>
        <v>391163</v>
      </c>
      <c r="Y26" s="95">
        <f>X26*100/W26</f>
        <v>131.39502855223378</v>
      </c>
    </row>
    <row r="27" spans="1:25" ht="11.25" customHeight="1">
      <c r="A27" s="36" t="s">
        <v>47</v>
      </c>
      <c r="B27" s="62"/>
      <c r="C27" s="63"/>
      <c r="D27" s="37"/>
      <c r="E27" s="41"/>
      <c r="F27" s="99"/>
      <c r="G27" s="40"/>
      <c r="H27" s="61"/>
      <c r="I27" s="39"/>
      <c r="J27" s="40"/>
      <c r="K27" s="41"/>
      <c r="L27" s="41"/>
      <c r="M27" s="40"/>
      <c r="N27" s="41"/>
      <c r="O27" s="99"/>
      <c r="P27" s="66"/>
      <c r="Q27" s="41"/>
      <c r="R27" s="99"/>
      <c r="S27" s="40"/>
      <c r="T27" s="41"/>
      <c r="U27" s="99"/>
      <c r="V27" s="66"/>
      <c r="W27" s="41"/>
      <c r="X27" s="41"/>
      <c r="Y27" s="42"/>
    </row>
    <row r="28" spans="1:25" ht="11.25" customHeight="1">
      <c r="A28" s="59" t="s">
        <v>46</v>
      </c>
      <c r="B28" s="109">
        <f>B22+B24+B26</f>
        <v>788448</v>
      </c>
      <c r="C28" s="67">
        <f>C22+C24+C26</f>
        <v>689783</v>
      </c>
      <c r="D28" s="68">
        <f>C28*100/B28</f>
        <v>87.48617537237712</v>
      </c>
      <c r="E28" s="35">
        <f>E22+E24+E26</f>
        <v>890025</v>
      </c>
      <c r="F28" s="35">
        <f>F22+F24+F26</f>
        <v>966628</v>
      </c>
      <c r="G28" s="68">
        <f>F28*100/E28</f>
        <v>108.60683688660431</v>
      </c>
      <c r="H28" s="109">
        <f>H22+H24+H26</f>
        <v>313225</v>
      </c>
      <c r="I28" s="67">
        <f>I22+I24+I26</f>
        <v>280027</v>
      </c>
      <c r="J28" s="68">
        <f>I28*100/H28</f>
        <v>89.40122914837576</v>
      </c>
      <c r="K28" s="35">
        <f>K22+K24+K26</f>
        <v>422225</v>
      </c>
      <c r="L28" s="35">
        <f>L22+L24+L26</f>
        <v>280027</v>
      </c>
      <c r="M28" s="68">
        <f>L28*100/K28</f>
        <v>66.3217478832376</v>
      </c>
      <c r="N28" s="35">
        <f>N22+N24+N26</f>
        <v>25200</v>
      </c>
      <c r="O28" s="35">
        <f>O22+O24+O26</f>
        <v>24153</v>
      </c>
      <c r="P28" s="68">
        <f>O28*100/N28</f>
        <v>95.8452380952381</v>
      </c>
      <c r="Q28" s="35">
        <f>Q22+Q24+Q26</f>
        <v>166812</v>
      </c>
      <c r="R28" s="35">
        <f>R22+R24+R26</f>
        <v>134751</v>
      </c>
      <c r="S28" s="68">
        <f>R28*100/Q28</f>
        <v>80.78015970074095</v>
      </c>
      <c r="T28" s="35">
        <f>T22+T24+T26</f>
        <v>230213</v>
      </c>
      <c r="U28" s="35">
        <f>U22+U24+U26</f>
        <v>121123</v>
      </c>
      <c r="V28" s="68">
        <f>U28*100/T28</f>
        <v>52.61344928392402</v>
      </c>
      <c r="W28" s="35">
        <f>W22+W24+W26</f>
        <v>467800</v>
      </c>
      <c r="X28" s="35">
        <f>X22+X24+X26</f>
        <v>686601</v>
      </c>
      <c r="Y28" s="95">
        <f>X28*100/W28</f>
        <v>146.772338606242</v>
      </c>
    </row>
    <row r="29" spans="1:25" ht="11.25" customHeight="1">
      <c r="A29" s="14" t="s">
        <v>30</v>
      </c>
      <c r="B29" s="61"/>
      <c r="C29" s="39"/>
      <c r="D29" s="88"/>
      <c r="E29" s="41"/>
      <c r="F29" s="41"/>
      <c r="G29" s="40"/>
      <c r="H29" s="61"/>
      <c r="I29" s="39"/>
      <c r="J29" s="40"/>
      <c r="K29" s="41"/>
      <c r="L29" s="41"/>
      <c r="M29" s="40"/>
      <c r="N29" s="41"/>
      <c r="O29" s="41"/>
      <c r="P29" s="40"/>
      <c r="Q29" s="41"/>
      <c r="R29" s="41"/>
      <c r="S29" s="40"/>
      <c r="T29" s="41"/>
      <c r="U29" s="41"/>
      <c r="V29" s="40"/>
      <c r="W29" s="41"/>
      <c r="X29" s="41"/>
      <c r="Y29" s="42"/>
    </row>
    <row r="30" spans="1:25" ht="11.25" customHeight="1">
      <c r="A30" s="32" t="s">
        <v>31</v>
      </c>
      <c r="B30" s="103">
        <v>66228</v>
      </c>
      <c r="C30" s="85">
        <v>55403</v>
      </c>
      <c r="D30" s="70">
        <f>C30*100/B30</f>
        <v>83.65494956815849</v>
      </c>
      <c r="E30" s="33">
        <v>228</v>
      </c>
      <c r="F30" s="105">
        <v>228</v>
      </c>
      <c r="G30" s="70">
        <f>F30*100/E30</f>
        <v>100</v>
      </c>
      <c r="H30" s="103">
        <v>0</v>
      </c>
      <c r="I30" s="85">
        <v>0</v>
      </c>
      <c r="J30" s="72" t="s">
        <v>14</v>
      </c>
      <c r="K30" s="33">
        <f>N30+Q30+T30</f>
        <v>0</v>
      </c>
      <c r="L30" s="33">
        <f>O30+R30+U30</f>
        <v>0</v>
      </c>
      <c r="M30" s="72" t="s">
        <v>14</v>
      </c>
      <c r="N30" s="33">
        <v>0</v>
      </c>
      <c r="O30" s="105">
        <v>0</v>
      </c>
      <c r="P30" s="72" t="s">
        <v>14</v>
      </c>
      <c r="Q30" s="33">
        <v>0</v>
      </c>
      <c r="R30" s="105">
        <v>0</v>
      </c>
      <c r="S30" s="72" t="s">
        <v>14</v>
      </c>
      <c r="T30" s="33">
        <v>0</v>
      </c>
      <c r="U30" s="105">
        <v>0</v>
      </c>
      <c r="V30" s="72" t="s">
        <v>14</v>
      </c>
      <c r="W30" s="33">
        <f>E30-K30</f>
        <v>228</v>
      </c>
      <c r="X30" s="33">
        <f>F30-L30</f>
        <v>228</v>
      </c>
      <c r="Y30" s="75">
        <f>X30*100/W30</f>
        <v>100</v>
      </c>
    </row>
    <row r="31" spans="1:25" ht="11.25" customHeight="1">
      <c r="A31" s="14" t="s">
        <v>48</v>
      </c>
      <c r="B31" s="61"/>
      <c r="C31" s="39"/>
      <c r="D31" s="88"/>
      <c r="E31" s="41"/>
      <c r="F31" s="41"/>
      <c r="G31" s="66"/>
      <c r="H31" s="101"/>
      <c r="I31" s="102"/>
      <c r="J31" s="66"/>
      <c r="K31" s="41"/>
      <c r="L31" s="41"/>
      <c r="M31" s="40"/>
      <c r="N31" s="41"/>
      <c r="O31" s="41"/>
      <c r="P31" s="66"/>
      <c r="Q31" s="41"/>
      <c r="R31" s="41"/>
      <c r="S31" s="40"/>
      <c r="T31" s="41"/>
      <c r="U31" s="41"/>
      <c r="V31" s="66"/>
      <c r="W31" s="41"/>
      <c r="X31" s="41"/>
      <c r="Y31" s="42"/>
    </row>
    <row r="32" spans="1:25" ht="11.25" customHeight="1">
      <c r="A32" s="32" t="s">
        <v>49</v>
      </c>
      <c r="B32" s="103">
        <v>0</v>
      </c>
      <c r="C32" s="85">
        <v>0</v>
      </c>
      <c r="D32" s="72" t="s">
        <v>14</v>
      </c>
      <c r="E32" s="33">
        <v>0</v>
      </c>
      <c r="F32" s="105">
        <v>0</v>
      </c>
      <c r="G32" s="72" t="s">
        <v>14</v>
      </c>
      <c r="H32" s="103">
        <v>0</v>
      </c>
      <c r="I32" s="85">
        <v>0</v>
      </c>
      <c r="J32" s="72" t="s">
        <v>14</v>
      </c>
      <c r="K32" s="33">
        <f>N32+Q32+T32</f>
        <v>0</v>
      </c>
      <c r="L32" s="33">
        <f>O32+R32+U32</f>
        <v>0</v>
      </c>
      <c r="M32" s="72" t="s">
        <v>14</v>
      </c>
      <c r="N32" s="33">
        <v>0</v>
      </c>
      <c r="O32" s="105">
        <v>0</v>
      </c>
      <c r="P32" s="72" t="s">
        <v>14</v>
      </c>
      <c r="Q32" s="33">
        <v>0</v>
      </c>
      <c r="R32" s="105">
        <v>0</v>
      </c>
      <c r="S32" s="72" t="s">
        <v>14</v>
      </c>
      <c r="T32" s="33">
        <v>0</v>
      </c>
      <c r="U32" s="105">
        <v>0</v>
      </c>
      <c r="V32" s="72" t="s">
        <v>14</v>
      </c>
      <c r="W32" s="33">
        <f>E32-K32</f>
        <v>0</v>
      </c>
      <c r="X32" s="33">
        <f>F32-L32</f>
        <v>0</v>
      </c>
      <c r="Y32" s="71" t="s">
        <v>14</v>
      </c>
    </row>
    <row r="33" spans="1:25" ht="11.25" customHeight="1">
      <c r="A33" s="53" t="s">
        <v>28</v>
      </c>
      <c r="B33" s="61"/>
      <c r="C33" s="39"/>
      <c r="D33" s="88"/>
      <c r="E33" s="41"/>
      <c r="F33" s="41"/>
      <c r="G33" s="40"/>
      <c r="H33" s="61"/>
      <c r="I33" s="39"/>
      <c r="J33" s="40"/>
      <c r="K33" s="41"/>
      <c r="L33" s="41"/>
      <c r="M33" s="40"/>
      <c r="N33" s="41"/>
      <c r="O33" s="41"/>
      <c r="P33" s="66"/>
      <c r="Q33" s="41"/>
      <c r="R33" s="41"/>
      <c r="S33" s="40"/>
      <c r="T33" s="41"/>
      <c r="U33" s="41"/>
      <c r="V33" s="66"/>
      <c r="W33" s="41"/>
      <c r="X33" s="100"/>
      <c r="Y33" s="42"/>
    </row>
    <row r="34" spans="1:25" ht="11.25" customHeight="1">
      <c r="A34" s="32" t="s">
        <v>29</v>
      </c>
      <c r="B34" s="103">
        <v>376773</v>
      </c>
      <c r="C34" s="85">
        <v>376543</v>
      </c>
      <c r="D34" s="70">
        <f>C34*100/B34</f>
        <v>99.9389552860741</v>
      </c>
      <c r="E34" s="33">
        <v>376773</v>
      </c>
      <c r="F34" s="105">
        <v>385399</v>
      </c>
      <c r="G34" s="70">
        <f>F34*100/E34</f>
        <v>102.28944218402061</v>
      </c>
      <c r="H34" s="103">
        <v>58085</v>
      </c>
      <c r="I34" s="85">
        <v>63525</v>
      </c>
      <c r="J34" s="70">
        <f>I34*100/H34</f>
        <v>109.3655849186537</v>
      </c>
      <c r="K34" s="33">
        <f>N34+Q34+T34</f>
        <v>58085</v>
      </c>
      <c r="L34" s="33">
        <f>O34+R34+U34</f>
        <v>63525</v>
      </c>
      <c r="M34" s="70">
        <f>L34*100/K34</f>
        <v>109.3655849186537</v>
      </c>
      <c r="N34" s="33">
        <v>56200</v>
      </c>
      <c r="O34" s="105">
        <v>62281</v>
      </c>
      <c r="P34" s="70">
        <f>O34*100/N34</f>
        <v>110.8202846975089</v>
      </c>
      <c r="Q34" s="33">
        <v>1885</v>
      </c>
      <c r="R34" s="105">
        <v>1244</v>
      </c>
      <c r="S34" s="70">
        <f>R34*100/Q34</f>
        <v>65.9946949602122</v>
      </c>
      <c r="T34" s="33">
        <v>0</v>
      </c>
      <c r="U34" s="105">
        <v>0</v>
      </c>
      <c r="V34" s="72" t="s">
        <v>14</v>
      </c>
      <c r="W34" s="33">
        <f>E34-K34</f>
        <v>318688</v>
      </c>
      <c r="X34" s="33">
        <f>F34-L34</f>
        <v>321874</v>
      </c>
      <c r="Y34" s="75">
        <f>X34*100/W34</f>
        <v>100.99972386785822</v>
      </c>
    </row>
    <row r="35" spans="1:25" ht="11.25" customHeight="1">
      <c r="A35" s="14" t="s">
        <v>32</v>
      </c>
      <c r="B35" s="61"/>
      <c r="C35" s="39"/>
      <c r="D35" s="88"/>
      <c r="E35" s="41"/>
      <c r="F35" s="99"/>
      <c r="G35" s="40"/>
      <c r="H35" s="61"/>
      <c r="I35" s="39"/>
      <c r="J35" s="40"/>
      <c r="K35" s="41"/>
      <c r="L35" s="41"/>
      <c r="M35" s="40"/>
      <c r="N35" s="41"/>
      <c r="O35" s="99"/>
      <c r="P35" s="66"/>
      <c r="Q35" s="41"/>
      <c r="R35" s="99"/>
      <c r="S35" s="40"/>
      <c r="T35" s="41"/>
      <c r="U35" s="99"/>
      <c r="V35" s="66"/>
      <c r="W35" s="41"/>
      <c r="X35" s="100"/>
      <c r="Y35" s="42"/>
    </row>
    <row r="36" spans="1:25" ht="11.25" customHeight="1">
      <c r="A36" s="32" t="s">
        <v>33</v>
      </c>
      <c r="B36" s="103">
        <v>12600</v>
      </c>
      <c r="C36" s="85">
        <v>19462</v>
      </c>
      <c r="D36" s="70">
        <f>C36*100/B36</f>
        <v>154.46031746031747</v>
      </c>
      <c r="E36" s="33">
        <v>14350</v>
      </c>
      <c r="F36" s="105">
        <v>8940</v>
      </c>
      <c r="G36" s="70">
        <f>F36*100/E36</f>
        <v>62.29965156794425</v>
      </c>
      <c r="H36" s="103">
        <v>5500</v>
      </c>
      <c r="I36" s="85">
        <v>4766</v>
      </c>
      <c r="J36" s="70">
        <f>I36*100/H36</f>
        <v>86.65454545454546</v>
      </c>
      <c r="K36" s="33">
        <f>N36+Q36+T36</f>
        <v>5500</v>
      </c>
      <c r="L36" s="33">
        <f>O36+R36+U36</f>
        <v>4766</v>
      </c>
      <c r="M36" s="70">
        <f>L36*100/K36</f>
        <v>86.65454545454546</v>
      </c>
      <c r="N36" s="33">
        <v>3720</v>
      </c>
      <c r="O36" s="105">
        <v>1350</v>
      </c>
      <c r="P36" s="70">
        <f>O36*100/N36</f>
        <v>36.29032258064516</v>
      </c>
      <c r="Q36" s="33">
        <v>170</v>
      </c>
      <c r="R36" s="105">
        <v>50</v>
      </c>
      <c r="S36" s="70">
        <f>R36*100/Q36</f>
        <v>29.41176470588235</v>
      </c>
      <c r="T36" s="33">
        <f>500+1110</f>
        <v>1610</v>
      </c>
      <c r="U36" s="105">
        <v>3366</v>
      </c>
      <c r="V36" s="70">
        <f>U36*100/T36</f>
        <v>209.06832298136646</v>
      </c>
      <c r="W36" s="33">
        <f>E36-K36</f>
        <v>8850</v>
      </c>
      <c r="X36" s="33">
        <f>F36-L36</f>
        <v>4174</v>
      </c>
      <c r="Y36" s="75">
        <f>X36*100/W36</f>
        <v>47.163841807909606</v>
      </c>
    </row>
    <row r="37" spans="1:25" ht="11.25" customHeight="1">
      <c r="A37" s="14" t="s">
        <v>32</v>
      </c>
      <c r="B37" s="61"/>
      <c r="C37" s="39"/>
      <c r="D37" s="88"/>
      <c r="E37" s="41"/>
      <c r="F37" s="99"/>
      <c r="G37" s="40"/>
      <c r="H37" s="61"/>
      <c r="I37" s="39"/>
      <c r="J37" s="40"/>
      <c r="K37" s="41"/>
      <c r="L37" s="41"/>
      <c r="M37" s="40"/>
      <c r="N37" s="41"/>
      <c r="O37" s="99"/>
      <c r="P37" s="66"/>
      <c r="Q37" s="41"/>
      <c r="R37" s="99"/>
      <c r="S37" s="40"/>
      <c r="T37" s="41"/>
      <c r="U37" s="99"/>
      <c r="V37" s="40"/>
      <c r="W37" s="41"/>
      <c r="X37" s="100"/>
      <c r="Y37" s="42"/>
    </row>
    <row r="38" spans="1:25" ht="11.25" customHeight="1">
      <c r="A38" s="32" t="s">
        <v>34</v>
      </c>
      <c r="B38" s="103">
        <v>3495</v>
      </c>
      <c r="C38" s="85">
        <v>8451</v>
      </c>
      <c r="D38" s="70">
        <f>C38*100/B38</f>
        <v>241.80257510729615</v>
      </c>
      <c r="E38" s="33">
        <v>3495</v>
      </c>
      <c r="F38" s="105">
        <v>8748</v>
      </c>
      <c r="G38" s="70">
        <f>F38*100/E38</f>
        <v>250.30042918454936</v>
      </c>
      <c r="H38" s="103">
        <v>0</v>
      </c>
      <c r="I38" s="85">
        <v>0</v>
      </c>
      <c r="J38" s="72" t="s">
        <v>14</v>
      </c>
      <c r="K38" s="33">
        <f>N38+Q38+T38</f>
        <v>0</v>
      </c>
      <c r="L38" s="33">
        <f>O38+R38+U38</f>
        <v>0</v>
      </c>
      <c r="M38" s="72" t="s">
        <v>14</v>
      </c>
      <c r="N38" s="33">
        <v>0</v>
      </c>
      <c r="O38" s="105">
        <v>0</v>
      </c>
      <c r="P38" s="72" t="s">
        <v>14</v>
      </c>
      <c r="Q38" s="33">
        <v>0</v>
      </c>
      <c r="R38" s="105">
        <v>0</v>
      </c>
      <c r="S38" s="72" t="s">
        <v>14</v>
      </c>
      <c r="T38" s="33">
        <v>0</v>
      </c>
      <c r="U38" s="105">
        <v>0</v>
      </c>
      <c r="V38" s="72" t="s">
        <v>14</v>
      </c>
      <c r="W38" s="33">
        <f>E38-K38</f>
        <v>3495</v>
      </c>
      <c r="X38" s="33">
        <f>F38-L38</f>
        <v>8748</v>
      </c>
      <c r="Y38" s="75">
        <f>X38*100/W38</f>
        <v>250.30042918454936</v>
      </c>
    </row>
    <row r="39" spans="1:25" ht="11.25" customHeight="1">
      <c r="A39" s="14" t="s">
        <v>32</v>
      </c>
      <c r="B39" s="61"/>
      <c r="C39" s="39"/>
      <c r="D39" s="88"/>
      <c r="E39" s="41"/>
      <c r="F39" s="99"/>
      <c r="G39" s="40"/>
      <c r="H39" s="61"/>
      <c r="I39" s="39"/>
      <c r="J39" s="40"/>
      <c r="K39" s="41"/>
      <c r="L39" s="41"/>
      <c r="M39" s="66"/>
      <c r="N39" s="41"/>
      <c r="O39" s="99"/>
      <c r="P39" s="66"/>
      <c r="Q39" s="41"/>
      <c r="R39" s="99"/>
      <c r="S39" s="40"/>
      <c r="T39" s="41"/>
      <c r="U39" s="99"/>
      <c r="V39" s="66"/>
      <c r="W39" s="41"/>
      <c r="X39" s="41"/>
      <c r="Y39" s="42"/>
    </row>
    <row r="40" spans="1:25" ht="11.25" customHeight="1">
      <c r="A40" s="32" t="s">
        <v>57</v>
      </c>
      <c r="B40" s="103">
        <v>2648</v>
      </c>
      <c r="C40" s="85">
        <v>3138</v>
      </c>
      <c r="D40" s="70">
        <f>C40*100/B40</f>
        <v>118.50453172205438</v>
      </c>
      <c r="E40" s="33">
        <v>2848</v>
      </c>
      <c r="F40" s="105">
        <v>3114</v>
      </c>
      <c r="G40" s="70">
        <f>F40*100/E40</f>
        <v>109.33988764044943</v>
      </c>
      <c r="H40" s="103">
        <v>0</v>
      </c>
      <c r="I40" s="85">
        <v>0</v>
      </c>
      <c r="J40" s="72" t="s">
        <v>14</v>
      </c>
      <c r="K40" s="33">
        <f>N40+Q40+T40</f>
        <v>0</v>
      </c>
      <c r="L40" s="33">
        <f>O40+R40+U40</f>
        <v>0</v>
      </c>
      <c r="M40" s="92" t="s">
        <v>14</v>
      </c>
      <c r="N40" s="33">
        <v>0</v>
      </c>
      <c r="O40" s="105">
        <v>0</v>
      </c>
      <c r="P40" s="72" t="s">
        <v>14</v>
      </c>
      <c r="Q40" s="33">
        <v>0</v>
      </c>
      <c r="R40" s="105">
        <v>0</v>
      </c>
      <c r="S40" s="72" t="s">
        <v>14</v>
      </c>
      <c r="T40" s="33">
        <v>0</v>
      </c>
      <c r="U40" s="105">
        <v>0</v>
      </c>
      <c r="V40" s="72" t="s">
        <v>14</v>
      </c>
      <c r="W40" s="33">
        <f>E40-K40</f>
        <v>2848</v>
      </c>
      <c r="X40" s="33">
        <f>F40-L40</f>
        <v>3114</v>
      </c>
      <c r="Y40" s="75">
        <f>X40*100/W40</f>
        <v>109.33988764044943</v>
      </c>
    </row>
    <row r="41" spans="1:25" ht="11.25" customHeight="1">
      <c r="A41" s="14" t="s">
        <v>32</v>
      </c>
      <c r="B41" s="61"/>
      <c r="C41" s="39"/>
      <c r="D41" s="88"/>
      <c r="E41" s="41"/>
      <c r="F41" s="99"/>
      <c r="G41" s="40"/>
      <c r="H41" s="61"/>
      <c r="I41" s="39"/>
      <c r="J41" s="40"/>
      <c r="K41" s="41"/>
      <c r="L41" s="41"/>
      <c r="M41" s="40"/>
      <c r="N41" s="41"/>
      <c r="O41" s="99"/>
      <c r="P41" s="66"/>
      <c r="Q41" s="41"/>
      <c r="R41" s="99"/>
      <c r="S41" s="40"/>
      <c r="T41" s="41"/>
      <c r="U41" s="99"/>
      <c r="V41" s="66"/>
      <c r="W41" s="41"/>
      <c r="X41" s="41"/>
      <c r="Y41" s="42"/>
    </row>
    <row r="42" spans="1:25" ht="11.25" customHeight="1">
      <c r="A42" s="32" t="s">
        <v>35</v>
      </c>
      <c r="B42" s="103">
        <v>1700</v>
      </c>
      <c r="C42" s="85">
        <v>1064</v>
      </c>
      <c r="D42" s="70">
        <f>C42*100/B42</f>
        <v>62.588235294117645</v>
      </c>
      <c r="E42" s="33">
        <v>1700</v>
      </c>
      <c r="F42" s="105">
        <v>1321</v>
      </c>
      <c r="G42" s="70">
        <f>F42*100/E42</f>
        <v>77.70588235294117</v>
      </c>
      <c r="H42" s="103">
        <v>0</v>
      </c>
      <c r="I42" s="85">
        <v>0</v>
      </c>
      <c r="J42" s="72" t="s">
        <v>14</v>
      </c>
      <c r="K42" s="33">
        <f>N42+Q42+T42</f>
        <v>0</v>
      </c>
      <c r="L42" s="33">
        <f>O42+R42+U42</f>
        <v>0</v>
      </c>
      <c r="M42" s="72" t="s">
        <v>14</v>
      </c>
      <c r="N42" s="33">
        <v>0</v>
      </c>
      <c r="O42" s="105">
        <v>0</v>
      </c>
      <c r="P42" s="72" t="s">
        <v>14</v>
      </c>
      <c r="Q42" s="33">
        <v>0</v>
      </c>
      <c r="R42" s="105">
        <v>0</v>
      </c>
      <c r="S42" s="72" t="s">
        <v>14</v>
      </c>
      <c r="T42" s="33">
        <v>0</v>
      </c>
      <c r="U42" s="105">
        <v>0</v>
      </c>
      <c r="V42" s="72" t="s">
        <v>14</v>
      </c>
      <c r="W42" s="33">
        <f>E42-K42</f>
        <v>1700</v>
      </c>
      <c r="X42" s="33">
        <f>F42-L42</f>
        <v>1321</v>
      </c>
      <c r="Y42" s="75">
        <f>X42*100/W42</f>
        <v>77.70588235294117</v>
      </c>
    </row>
    <row r="43" spans="1:25" ht="11.25" customHeight="1">
      <c r="A43" s="14" t="s">
        <v>36</v>
      </c>
      <c r="B43" s="61"/>
      <c r="C43" s="39"/>
      <c r="D43" s="88"/>
      <c r="E43" s="41"/>
      <c r="F43" s="41"/>
      <c r="G43" s="40"/>
      <c r="H43" s="61"/>
      <c r="I43" s="39"/>
      <c r="J43" s="40"/>
      <c r="K43" s="41"/>
      <c r="L43" s="41"/>
      <c r="M43" s="66"/>
      <c r="N43" s="41"/>
      <c r="O43" s="41"/>
      <c r="P43" s="66"/>
      <c r="Q43" s="41"/>
      <c r="R43" s="41"/>
      <c r="S43" s="66"/>
      <c r="T43" s="41"/>
      <c r="U43" s="41"/>
      <c r="V43" s="66"/>
      <c r="W43" s="41"/>
      <c r="X43" s="41"/>
      <c r="Y43" s="42"/>
    </row>
    <row r="44" spans="1:25" ht="11.25" customHeight="1">
      <c r="A44" s="32" t="s">
        <v>37</v>
      </c>
      <c r="B44" s="103">
        <v>0</v>
      </c>
      <c r="C44" s="85">
        <v>0</v>
      </c>
      <c r="D44" s="72" t="s">
        <v>14</v>
      </c>
      <c r="E44" s="33">
        <v>0</v>
      </c>
      <c r="F44" s="105">
        <v>0</v>
      </c>
      <c r="G44" s="72" t="s">
        <v>14</v>
      </c>
      <c r="H44" s="123">
        <v>0</v>
      </c>
      <c r="I44" s="132">
        <v>0</v>
      </c>
      <c r="J44" s="72" t="s">
        <v>14</v>
      </c>
      <c r="K44" s="33">
        <f>N44+Q44+T44</f>
        <v>1637000</v>
      </c>
      <c r="L44" s="33">
        <f>O44+R44+U44</f>
        <v>1687917</v>
      </c>
      <c r="M44" s="70">
        <f>L44*100/K44</f>
        <v>103.11038485033598</v>
      </c>
      <c r="N44" s="33">
        <v>0</v>
      </c>
      <c r="O44" s="105">
        <v>0</v>
      </c>
      <c r="P44" s="72" t="s">
        <v>14</v>
      </c>
      <c r="Q44" s="33">
        <v>1637000</v>
      </c>
      <c r="R44" s="105">
        <v>1687917</v>
      </c>
      <c r="S44" s="70">
        <f>R44*100/Q44</f>
        <v>103.11038485033598</v>
      </c>
      <c r="T44" s="33">
        <v>0</v>
      </c>
      <c r="U44" s="105">
        <v>0</v>
      </c>
      <c r="V44" s="72" t="s">
        <v>14</v>
      </c>
      <c r="W44" s="33">
        <f>E44-K44</f>
        <v>-1637000</v>
      </c>
      <c r="X44" s="33">
        <f>F44-L44</f>
        <v>-1687917</v>
      </c>
      <c r="Y44" s="71" t="s">
        <v>14</v>
      </c>
    </row>
    <row r="45" spans="1:25" ht="11.25" customHeight="1">
      <c r="A45" s="14" t="s">
        <v>38</v>
      </c>
      <c r="B45" s="61"/>
      <c r="C45" s="39"/>
      <c r="D45" s="88"/>
      <c r="E45" s="41"/>
      <c r="F45" s="41"/>
      <c r="G45" s="66"/>
      <c r="H45" s="101"/>
      <c r="I45" s="102"/>
      <c r="J45" s="66"/>
      <c r="K45" s="41"/>
      <c r="L45" s="41"/>
      <c r="M45" s="66"/>
      <c r="N45" s="41"/>
      <c r="O45" s="41"/>
      <c r="P45" s="66"/>
      <c r="Q45" s="41"/>
      <c r="R45" s="41"/>
      <c r="S45" s="66"/>
      <c r="T45" s="41"/>
      <c r="U45" s="41"/>
      <c r="V45" s="66"/>
      <c r="W45" s="41"/>
      <c r="X45" s="41"/>
      <c r="Y45" s="96"/>
    </row>
    <row r="46" spans="1:25" ht="11.25" customHeight="1">
      <c r="A46" s="32" t="s">
        <v>39</v>
      </c>
      <c r="B46" s="103">
        <v>0</v>
      </c>
      <c r="C46" s="85">
        <v>0</v>
      </c>
      <c r="D46" s="72" t="s">
        <v>14</v>
      </c>
      <c r="E46" s="33">
        <v>0</v>
      </c>
      <c r="F46" s="105">
        <v>0</v>
      </c>
      <c r="G46" s="72" t="s">
        <v>14</v>
      </c>
      <c r="H46" s="123">
        <v>0</v>
      </c>
      <c r="I46" s="132">
        <v>0</v>
      </c>
      <c r="J46" s="72" t="s">
        <v>14</v>
      </c>
      <c r="K46" s="33">
        <f>N46+Q46+T46</f>
        <v>17072</v>
      </c>
      <c r="L46" s="33">
        <f>O46+R46+U46</f>
        <v>879</v>
      </c>
      <c r="M46" s="70">
        <f>L46*100/K46</f>
        <v>5.148781630740394</v>
      </c>
      <c r="N46" s="33">
        <v>0</v>
      </c>
      <c r="O46" s="105">
        <v>0</v>
      </c>
      <c r="P46" s="72" t="s">
        <v>14</v>
      </c>
      <c r="Q46" s="33">
        <v>17072</v>
      </c>
      <c r="R46" s="105">
        <v>879</v>
      </c>
      <c r="S46" s="70">
        <f>R46*100/Q46</f>
        <v>5.148781630740394</v>
      </c>
      <c r="T46" s="33">
        <v>0</v>
      </c>
      <c r="U46" s="105">
        <v>0</v>
      </c>
      <c r="V46" s="72" t="s">
        <v>14</v>
      </c>
      <c r="W46" s="33">
        <f>E46-K46</f>
        <v>-17072</v>
      </c>
      <c r="X46" s="33">
        <f>F46-L46</f>
        <v>-879</v>
      </c>
      <c r="Y46" s="71" t="s">
        <v>14</v>
      </c>
    </row>
    <row r="47" spans="1:25" ht="11.25" customHeight="1">
      <c r="A47" s="14" t="s">
        <v>40</v>
      </c>
      <c r="B47" s="61"/>
      <c r="C47" s="39"/>
      <c r="D47" s="88"/>
      <c r="E47" s="41"/>
      <c r="F47" s="41"/>
      <c r="G47" s="66"/>
      <c r="H47" s="101"/>
      <c r="I47" s="102"/>
      <c r="J47" s="66"/>
      <c r="K47" s="41"/>
      <c r="L47" s="41"/>
      <c r="M47" s="66"/>
      <c r="N47" s="41"/>
      <c r="O47" s="41"/>
      <c r="P47" s="66"/>
      <c r="Q47" s="41"/>
      <c r="R47" s="41"/>
      <c r="S47" s="66"/>
      <c r="T47" s="41"/>
      <c r="U47" s="41"/>
      <c r="V47" s="66"/>
      <c r="W47" s="41"/>
      <c r="X47" s="41"/>
      <c r="Y47" s="96"/>
    </row>
    <row r="48" spans="1:25" ht="11.25" customHeight="1">
      <c r="A48" s="32" t="s">
        <v>41</v>
      </c>
      <c r="B48" s="103">
        <v>0</v>
      </c>
      <c r="C48" s="85">
        <v>0</v>
      </c>
      <c r="D48" s="72" t="s">
        <v>14</v>
      </c>
      <c r="E48" s="33">
        <v>0</v>
      </c>
      <c r="F48" s="105">
        <v>0</v>
      </c>
      <c r="G48" s="72" t="s">
        <v>14</v>
      </c>
      <c r="H48" s="123">
        <v>0</v>
      </c>
      <c r="I48" s="132">
        <v>0</v>
      </c>
      <c r="J48" s="72" t="s">
        <v>14</v>
      </c>
      <c r="K48" s="33">
        <f>N48+Q48+T48</f>
        <v>120000</v>
      </c>
      <c r="L48" s="33">
        <f>O48+R48+U48</f>
        <v>514157</v>
      </c>
      <c r="M48" s="70">
        <f>L48*100/K48</f>
        <v>428.46416666666664</v>
      </c>
      <c r="N48" s="33">
        <v>0</v>
      </c>
      <c r="O48" s="105">
        <v>0</v>
      </c>
      <c r="P48" s="72" t="s">
        <v>14</v>
      </c>
      <c r="Q48" s="33">
        <v>120000</v>
      </c>
      <c r="R48" s="105">
        <v>514157</v>
      </c>
      <c r="S48" s="70">
        <f>R48*100/Q48</f>
        <v>428.46416666666664</v>
      </c>
      <c r="T48" s="33">
        <v>0</v>
      </c>
      <c r="U48" s="105">
        <v>0</v>
      </c>
      <c r="V48" s="72" t="s">
        <v>14</v>
      </c>
      <c r="W48" s="33">
        <f>E48-K48</f>
        <v>-120000</v>
      </c>
      <c r="X48" s="33">
        <f>F48-L48</f>
        <v>-514157</v>
      </c>
      <c r="Y48" s="71" t="s">
        <v>14</v>
      </c>
    </row>
    <row r="49" spans="1:25" ht="11.25" customHeight="1" thickBot="1">
      <c r="A49" s="54" t="s">
        <v>42</v>
      </c>
      <c r="B49" s="112">
        <v>0</v>
      </c>
      <c r="C49" s="128">
        <v>0</v>
      </c>
      <c r="D49" s="89" t="s">
        <v>14</v>
      </c>
      <c r="E49" s="117">
        <v>0</v>
      </c>
      <c r="F49" s="120">
        <v>0</v>
      </c>
      <c r="G49" s="89" t="s">
        <v>14</v>
      </c>
      <c r="H49" s="118">
        <f>K49</f>
        <v>84990</v>
      </c>
      <c r="I49" s="131">
        <f>L49</f>
        <v>5242</v>
      </c>
      <c r="J49" s="91">
        <f>I49*100/H49</f>
        <v>6.16778444522885</v>
      </c>
      <c r="K49" s="117">
        <f>N49+Q49+T49</f>
        <v>84990</v>
      </c>
      <c r="L49" s="117">
        <f>O49+R49+U49</f>
        <v>5242</v>
      </c>
      <c r="M49" s="91">
        <f>L49*100/K49</f>
        <v>6.16778444522885</v>
      </c>
      <c r="N49" s="117">
        <v>0</v>
      </c>
      <c r="O49" s="120">
        <v>0</v>
      </c>
      <c r="P49" s="89" t="s">
        <v>14</v>
      </c>
      <c r="Q49" s="117">
        <v>55900</v>
      </c>
      <c r="R49" s="120">
        <v>2065</v>
      </c>
      <c r="S49" s="91">
        <f>R49*100/Q49</f>
        <v>3.6940966010733454</v>
      </c>
      <c r="T49" s="117">
        <v>29090</v>
      </c>
      <c r="U49" s="120">
        <v>3177</v>
      </c>
      <c r="V49" s="91">
        <f>U49*100/T49</f>
        <v>10.921278789962185</v>
      </c>
      <c r="W49" s="117">
        <f>E49-K49</f>
        <v>-84990</v>
      </c>
      <c r="X49" s="117">
        <f>F49-L49</f>
        <v>-5242</v>
      </c>
      <c r="Y49" s="97" t="s">
        <v>14</v>
      </c>
    </row>
    <row r="50" spans="1:25" ht="11.25" customHeight="1">
      <c r="A50" s="36" t="s">
        <v>45</v>
      </c>
      <c r="B50" s="62"/>
      <c r="C50" s="63"/>
      <c r="D50" s="37"/>
      <c r="E50" s="41"/>
      <c r="F50" s="41"/>
      <c r="G50" s="40"/>
      <c r="H50" s="61"/>
      <c r="I50" s="39"/>
      <c r="J50" s="40"/>
      <c r="K50" s="41"/>
      <c r="L50" s="41"/>
      <c r="M50" s="40"/>
      <c r="N50" s="41"/>
      <c r="O50" s="41"/>
      <c r="P50" s="40"/>
      <c r="Q50" s="41"/>
      <c r="R50" s="41"/>
      <c r="S50" s="40"/>
      <c r="T50" s="41"/>
      <c r="U50" s="41"/>
      <c r="V50" s="40"/>
      <c r="W50" s="41"/>
      <c r="X50" s="41"/>
      <c r="Y50" s="42"/>
    </row>
    <row r="51" spans="1:25" ht="11.25" customHeight="1" thickBot="1">
      <c r="A51" s="43" t="s">
        <v>58</v>
      </c>
      <c r="B51" s="113">
        <f>B11+B13+B14+B15+B16+B17+B18+B20+B28+B30+B32+B34+B36+B38+B40+B42+B44+B46+B48+B49</f>
        <v>2730005</v>
      </c>
      <c r="C51" s="48">
        <f>C11+C13+C14+C15+C16+C17+C18+C20+C28+C30+C32+C34+C36+C38+C40+C42+C44+C46+C48+C49</f>
        <v>2680297</v>
      </c>
      <c r="D51" s="45">
        <f>C51*100/B51</f>
        <v>98.1791974739973</v>
      </c>
      <c r="E51" s="46">
        <f>E11+E13+E14+E15+E16+E17+E18+E20+E28+E30+E32+E34+E36+E38+E40+E42+E44+E46+E48+E49</f>
        <v>3803731</v>
      </c>
      <c r="F51" s="46">
        <f>F11+F13+F14+F15+F16+F17+F18+F20+F28+F30+F32+F34+F36+F38+F40+F42+F44+F46+F48+F49</f>
        <v>4008153</v>
      </c>
      <c r="G51" s="45">
        <f>F51*100/E51</f>
        <v>105.37424965119773</v>
      </c>
      <c r="H51" s="113">
        <f>H11+H13+H14+H15+H16+H17+H18+H20+H28+H30+H32+H34+H36+H38+H40+H42+H44+H46+H48+H49</f>
        <v>1730703</v>
      </c>
      <c r="I51" s="48">
        <f>I11+I13+I14+I15+I16+I17+I18+I20+I28+I30+I32+I34+I36+I38+I40+I42+I44+I46+I48+I49</f>
        <v>1558521</v>
      </c>
      <c r="J51" s="45">
        <f>I51*100/H51</f>
        <v>90.05132596407356</v>
      </c>
      <c r="K51" s="46">
        <f>K11+K13+K14+K15+K16+K17+K18+K20+K28+K30+K32+K34+K36+K38+K40+K42+K44+K46+K48+K49</f>
        <v>3706874</v>
      </c>
      <c r="L51" s="46">
        <f>L11+L13+L14+L15+L16+L17+L18+L20+L28+L30+L32+L34+L36+L38+L40+L42+L44+L46+L48+L49</f>
        <v>3835052</v>
      </c>
      <c r="M51" s="45">
        <f>L51*100/K51</f>
        <v>103.45784615285008</v>
      </c>
      <c r="N51" s="46">
        <f>N11+N13+N14+N15+N16+N17+N18+N20+N28+N30+N32+N34+N36+N38+N40+N42+N44+N46+N48+N49</f>
        <v>192562</v>
      </c>
      <c r="O51" s="46">
        <f>O11+O13+O14+O15+O16+O17+O18+O20+O28+O30+O32+O34+O36+O38+O40+O42+O44+O46+O48+O49</f>
        <v>197502</v>
      </c>
      <c r="P51" s="45">
        <f>O51*100/N51</f>
        <v>102.56540750511523</v>
      </c>
      <c r="Q51" s="46">
        <f>Q11+Q13+Q14+Q15+Q16+Q17+Q18+Q20+Q28+Q30+Q32+Q34+Q36+Q38+Q40+Q42+Q44+Q46+Q48+Q49</f>
        <v>2311990</v>
      </c>
      <c r="R51" s="46">
        <f>R11+R13+R14+R15+R16+R17+R18+R20+R28+R30+R32+R34+R36+R38+R40+R42+R44+R46+R48+R49</f>
        <v>2610889</v>
      </c>
      <c r="S51" s="45">
        <f>R51*100/Q51</f>
        <v>112.92821335732421</v>
      </c>
      <c r="T51" s="46">
        <f>T11+T13+T14+T15+T16+T17+T18+T20+T28+T30+T32+T34+T36+T38+T40+T42+T44+T46+T48+T49</f>
        <v>1202322</v>
      </c>
      <c r="U51" s="46">
        <f>U11+U13+U14+U15+U16+U17+U18+U20+U28+U30+U32+U34+U36+U38+U40+U42+U44+U46+U48+U49</f>
        <v>1026661</v>
      </c>
      <c r="V51" s="45">
        <f>U51*100/T51</f>
        <v>85.3898539659093</v>
      </c>
      <c r="W51" s="46">
        <f>W11+W13+W14+W15+W16+W17+W18+W20+W28+W30+W32+W34+W36+W38+W40+W42+W44+W46+W48+W49</f>
        <v>96857</v>
      </c>
      <c r="X51" s="46">
        <f>X11+X13+X14+X15+X16+X17+X18+X20+X28+X30+X32+X34+X36+X38+X40+X42+X44+X46+X48+X49</f>
        <v>173101</v>
      </c>
      <c r="Y51" s="47">
        <f>X51*100/W51</f>
        <v>178.71811020370237</v>
      </c>
    </row>
    <row r="52" spans="1:25" ht="11.25" customHeight="1">
      <c r="A52" s="65" t="s">
        <v>52</v>
      </c>
      <c r="B52" s="124">
        <v>850000</v>
      </c>
      <c r="C52" s="129">
        <v>764007</v>
      </c>
      <c r="D52" s="90">
        <f>C52*100/B52</f>
        <v>89.88317647058824</v>
      </c>
      <c r="E52" s="125">
        <v>850000</v>
      </c>
      <c r="F52" s="130">
        <v>764007</v>
      </c>
      <c r="G52" s="90">
        <f>F52*100/E52</f>
        <v>89.88317647058824</v>
      </c>
      <c r="H52" s="124">
        <v>850000</v>
      </c>
      <c r="I52" s="129">
        <v>764007</v>
      </c>
      <c r="J52" s="90">
        <f>I52*100/H52</f>
        <v>89.88317647058824</v>
      </c>
      <c r="K52" s="119">
        <f>N52+Q52+T52</f>
        <v>850000</v>
      </c>
      <c r="L52" s="119">
        <f>O52+R52+U52</f>
        <v>764007</v>
      </c>
      <c r="M52" s="90">
        <f>L52*100/K52</f>
        <v>89.88317647058824</v>
      </c>
      <c r="N52" s="127">
        <v>0</v>
      </c>
      <c r="O52" s="127">
        <v>0</v>
      </c>
      <c r="P52" s="94" t="s">
        <v>14</v>
      </c>
      <c r="Q52" s="127">
        <v>850000</v>
      </c>
      <c r="R52" s="127">
        <v>764007</v>
      </c>
      <c r="S52" s="90">
        <f>R52*100/Q52</f>
        <v>89.88317647058824</v>
      </c>
      <c r="T52" s="127">
        <v>0</v>
      </c>
      <c r="U52" s="127">
        <v>0</v>
      </c>
      <c r="V52" s="94" t="s">
        <v>14</v>
      </c>
      <c r="W52" s="119">
        <f>E52-K52</f>
        <v>0</v>
      </c>
      <c r="X52" s="119">
        <f>F52-L52</f>
        <v>0</v>
      </c>
      <c r="Y52" s="98" t="s">
        <v>14</v>
      </c>
    </row>
    <row r="53" spans="1:25" ht="12" customHeight="1" thickBot="1">
      <c r="A53" s="54" t="s">
        <v>53</v>
      </c>
      <c r="B53" s="112">
        <v>0</v>
      </c>
      <c r="C53" s="128">
        <v>0</v>
      </c>
      <c r="D53" s="89" t="s">
        <v>14</v>
      </c>
      <c r="E53" s="126">
        <v>0</v>
      </c>
      <c r="F53" s="131">
        <v>0</v>
      </c>
      <c r="G53" s="89" t="s">
        <v>14</v>
      </c>
      <c r="H53" s="112">
        <v>46875</v>
      </c>
      <c r="I53" s="128">
        <v>233227</v>
      </c>
      <c r="J53" s="91">
        <f>I53*100/H53</f>
        <v>497.5509333333333</v>
      </c>
      <c r="K53" s="117">
        <f>N53+Q53+T53</f>
        <v>46875</v>
      </c>
      <c r="L53" s="117">
        <f>O53+R53+U53</f>
        <v>233227</v>
      </c>
      <c r="M53" s="91">
        <f>L53*100/K53</f>
        <v>497.5509333333333</v>
      </c>
      <c r="N53" s="120">
        <v>0</v>
      </c>
      <c r="O53" s="120">
        <v>0</v>
      </c>
      <c r="P53" s="89" t="s">
        <v>14</v>
      </c>
      <c r="Q53" s="120">
        <v>46875</v>
      </c>
      <c r="R53" s="120">
        <v>233227</v>
      </c>
      <c r="S53" s="91">
        <f>R53*100/Q53</f>
        <v>497.5509333333333</v>
      </c>
      <c r="T53" s="120">
        <v>0</v>
      </c>
      <c r="U53" s="120">
        <v>0</v>
      </c>
      <c r="V53" s="89" t="s">
        <v>14</v>
      </c>
      <c r="W53" s="120">
        <f>E53-K53</f>
        <v>-46875</v>
      </c>
      <c r="X53" s="117">
        <f>F53-L53</f>
        <v>-233227</v>
      </c>
      <c r="Y53" s="97" t="s">
        <v>14</v>
      </c>
    </row>
    <row r="54" spans="1:25" ht="13.5" thickBot="1">
      <c r="A54" s="43" t="s">
        <v>54</v>
      </c>
      <c r="B54" s="121">
        <f>B51+B52+B53</f>
        <v>3580005</v>
      </c>
      <c r="C54" s="122">
        <f>C51+C52+C53</f>
        <v>3444304</v>
      </c>
      <c r="D54" s="45">
        <f>C54*100/B54</f>
        <v>96.20947456777294</v>
      </c>
      <c r="E54" s="121">
        <f>E51+E52+E53</f>
        <v>4653731</v>
      </c>
      <c r="F54" s="122">
        <f>F51+F52+F53</f>
        <v>4772160</v>
      </c>
      <c r="G54" s="45">
        <f>F54*100/E54</f>
        <v>102.54481834038108</v>
      </c>
      <c r="H54" s="121">
        <f>H51+H52+H53</f>
        <v>2627578</v>
      </c>
      <c r="I54" s="122">
        <f>I51+I52+I53</f>
        <v>2555755</v>
      </c>
      <c r="J54" s="45">
        <f>I54*100/H54</f>
        <v>97.26657020267334</v>
      </c>
      <c r="K54" s="121">
        <f>K51+K52+K53</f>
        <v>4603749</v>
      </c>
      <c r="L54" s="122">
        <f>L51+L52+L53</f>
        <v>4832286</v>
      </c>
      <c r="M54" s="45">
        <f>L54*100/K54</f>
        <v>104.96414987002984</v>
      </c>
      <c r="N54" s="121">
        <f>N51+N52+N53</f>
        <v>192562</v>
      </c>
      <c r="O54" s="122">
        <f>O51+O52+O53</f>
        <v>197502</v>
      </c>
      <c r="P54" s="45">
        <f>O54*100/N54</f>
        <v>102.56540750511523</v>
      </c>
      <c r="Q54" s="121">
        <f>Q51+Q52+Q53</f>
        <v>3208865</v>
      </c>
      <c r="R54" s="122">
        <f>R51+R52+R53</f>
        <v>3608123</v>
      </c>
      <c r="S54" s="45">
        <f>R54*100/Q54</f>
        <v>112.44234332076918</v>
      </c>
      <c r="T54" s="121">
        <f>T51+T52+T53</f>
        <v>1202322</v>
      </c>
      <c r="U54" s="122">
        <f>U51+U52+U53</f>
        <v>1026661</v>
      </c>
      <c r="V54" s="45">
        <f>U54*100/T54</f>
        <v>85.3898539659093</v>
      </c>
      <c r="W54" s="121">
        <f>W51+W52+W53</f>
        <v>49982</v>
      </c>
      <c r="X54" s="122">
        <f>X51+X52+X53</f>
        <v>-60126</v>
      </c>
      <c r="Y54" s="49" t="s">
        <v>14</v>
      </c>
    </row>
    <row r="55" spans="1:4" ht="12" customHeight="1">
      <c r="A55" s="1"/>
      <c r="B55" s="1"/>
      <c r="C55" s="1"/>
      <c r="D55" s="1"/>
    </row>
    <row r="56" spans="1:2" ht="12.75">
      <c r="A56" s="1" t="s">
        <v>55</v>
      </c>
      <c r="B56" s="1" t="s">
        <v>59</v>
      </c>
    </row>
    <row r="57" ht="12.75">
      <c r="B57" s="1"/>
    </row>
    <row r="60" ht="12.75">
      <c r="A60" s="3"/>
    </row>
    <row r="61" ht="12.75">
      <c r="A61" s="3"/>
    </row>
    <row r="62" ht="12.75">
      <c r="A62" s="3"/>
    </row>
  </sheetData>
  <mergeCells count="3">
    <mergeCell ref="E6:G6"/>
    <mergeCell ref="B6:D6"/>
    <mergeCell ref="P1:Y1"/>
  </mergeCells>
  <printOptions/>
  <pageMargins left="0.7874015748031497" right="0.5905511811023623" top="0.5905511811023623" bottom="0.393700787401574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2010-05-12T09:55:17Z</cp:lastPrinted>
  <dcterms:created xsi:type="dcterms:W3CDTF">1997-01-24T11:07:25Z</dcterms:created>
  <dcterms:modified xsi:type="dcterms:W3CDTF">2010-05-12T09:55:19Z</dcterms:modified>
  <cp:category/>
  <cp:version/>
  <cp:contentType/>
  <cp:contentStatus/>
</cp:coreProperties>
</file>