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680" windowWidth="9585" windowHeight="5205" tabRatio="601" activeTab="0"/>
  </bookViews>
  <sheets>
    <sheet name="finanční zdroje" sheetId="1" r:id="rId1"/>
    <sheet name="bilance" sheetId="2" r:id="rId2"/>
  </sheets>
  <definedNames/>
  <calcPr fullCalcOnLoad="1"/>
</workbook>
</file>

<file path=xl/sharedStrings.xml><?xml version="1.0" encoding="utf-8"?>
<sst xmlns="http://schemas.openxmlformats.org/spreadsheetml/2006/main" count="117" uniqueCount="105">
  <si>
    <t>Položka</t>
  </si>
  <si>
    <t>Název seskupení položek</t>
  </si>
  <si>
    <t>Návrh rozpočtu</t>
  </si>
  <si>
    <t>ROZPOČTOVÉ PŘÍJMY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</si>
  <si>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</si>
  <si>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</si>
  <si>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</si>
  <si>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</si>
  <si>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</si>
  <si>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</si>
  <si>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Daně z příjmů právnických osob - obec</t>
  </si>
  <si>
    <t>CELKEM  Daně z příjmů právnických osob</t>
  </si>
  <si>
    <t>Daň z přidané hodnoty - kraj</t>
  </si>
  <si>
    <t>Daň z přidané hodnoty - obec</t>
  </si>
  <si>
    <t>CELKEM  Daň z přidané hodnoty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</si>
  <si>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</si>
  <si>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</si>
  <si>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</si>
  <si>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</si>
  <si>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</si>
  <si>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</si>
  <si>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</si>
  <si>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</si>
  <si>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</si>
  <si>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</si>
  <si>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</si>
  <si>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</si>
  <si>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</si>
  <si>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</si>
  <si>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</si>
  <si>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</si>
  <si>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</si>
  <si>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</si>
  <si>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</si>
  <si>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</si>
  <si>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</si>
  <si>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</si>
  <si>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</si>
  <si>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Př.vratky transf.a ost.příjmy z fin.vyp.předch.let</t>
  </si>
  <si>
    <t>231X</t>
  </si>
  <si>
    <t>Příjmy z prodeje krátk.a drobného dlouhod.majetku</t>
  </si>
  <si>
    <t>232X</t>
  </si>
  <si>
    <t>Ostatní nedaňové příjmy</t>
  </si>
  <si>
    <t>24XX</t>
  </si>
  <si>
    <t>Přijaté splátky půjčených prostředků</t>
  </si>
  <si>
    <t>NEDAŇOVÉ PŘÍJMY (součet za třídu 2)</t>
  </si>
  <si>
    <t>311X</t>
  </si>
  <si>
    <t>Příjmy z prodeje dlouhodob.majetku (kromě drobného)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</si>
  <si>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</si>
  <si>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</si>
  <si>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</si>
  <si>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</si>
  <si>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</si>
  <si>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</si>
  <si>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</si>
  <si>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dot.od veř.rozpočtů ústř. úrovně</t>
  </si>
  <si>
    <t>Neinvest.přijaté dotace od obcí - RU</t>
  </si>
  <si>
    <t>Neinvest.přijaté dotace od krajů - RS</t>
  </si>
  <si>
    <t>Neinvest.přijaté dotace od krajů - RU</t>
  </si>
  <si>
    <t>Ost.neinv.přijaté dotace od rozp.územní úrovně</t>
  </si>
  <si>
    <t>Převody z vlast.fondů hosp.(podnikatelské) činnosti</t>
  </si>
  <si>
    <t>415X</t>
  </si>
  <si>
    <t>Neinvest.přijaté dotace za zahraničí</t>
  </si>
  <si>
    <t>416X</t>
  </si>
  <si>
    <t>Neinvest.přijaté dotace ze státních fin. aktiv</t>
  </si>
  <si>
    <t>421X</t>
  </si>
  <si>
    <t>Inv.přijaté dotace od veř.rozp.ústřední úrovně</t>
  </si>
  <si>
    <t>422X</t>
  </si>
  <si>
    <t>Inv.přijaté dotace od veř.rozp.územní úrovně - RU</t>
  </si>
  <si>
    <t>423X</t>
  </si>
  <si>
    <t>Inv.přijaté dotace ze zahraničí</t>
  </si>
  <si>
    <t>424X</t>
  </si>
  <si>
    <t>Inv.přijaté dotace ze státních finančních aktiv</t>
  </si>
  <si>
    <t>PŘIJATÉ DOTACE (součet za třídu 4)</t>
  </si>
  <si>
    <t>Ú H R N  P Ř Í J M Ů  (třídy 1+2+3+4)</t>
  </si>
  <si>
    <t>náhrada státní dotace na přímé náklady ve školství</t>
  </si>
  <si>
    <t>8XXX</t>
  </si>
  <si>
    <t>3XXX</t>
  </si>
  <si>
    <t>F I N A N C O V Á N Í</t>
  </si>
  <si>
    <t>Inv.přijaté dotace od veř.rozp.územní úrovně - od MČ Kunratice</t>
  </si>
  <si>
    <t>splátky úvěru od MČ</t>
  </si>
  <si>
    <t>v tis. Kč</t>
  </si>
  <si>
    <t>Schválený rozpočet</t>
  </si>
  <si>
    <t>Rozdíl 2005-2004</t>
  </si>
  <si>
    <t>zapojení cizích zdrojů</t>
  </si>
  <si>
    <t>zapojení předpokládané úspory hospodaření za r. 2004</t>
  </si>
  <si>
    <t>převod nevyčerpaných fin prostředků z r. 2004</t>
  </si>
  <si>
    <t>Dotace pro MČ - školství</t>
  </si>
  <si>
    <t>Z rozpočtu HMP pro MČ</t>
  </si>
  <si>
    <t>FINANČNÍ  ZDROJE  CELKEM</t>
  </si>
  <si>
    <t>Bilance zdrojů a výdajů návrhu rozpočtu vlastního HMP na rok 2005</t>
  </si>
  <si>
    <t>ROZPOČTOVÉ VÝDAJE</t>
  </si>
  <si>
    <t>Limit běžných výdajů</t>
  </si>
  <si>
    <t>Ú H R N  V Ý D A J Ů</t>
  </si>
  <si>
    <t>vytváření rezerv dluhové služby</t>
  </si>
  <si>
    <t>úhrada půjček a úvěrů</t>
  </si>
  <si>
    <t>Ú H R N  V Ý D A J Ů + DLUHOVÁ SLUŽBA</t>
  </si>
  <si>
    <t xml:space="preserve">Kapitálové výdaje </t>
  </si>
  <si>
    <t>FINANCOVÁNÍ</t>
  </si>
  <si>
    <t>ÚHRN FINANCOVÁNÍ</t>
  </si>
  <si>
    <t xml:space="preserve">      Finanční zdroje ke konečnému návrhu rozpočtu na rok 2005  - vlastní hlavní město Praha</t>
  </si>
  <si>
    <t>vytváření rezerv na splátky úvěru FOMBF od MČ</t>
  </si>
  <si>
    <t>Ú H R N   F I N A N C O V Á N Í</t>
  </si>
  <si>
    <t>vytváření rezervy na rek. ÚČOV Trója</t>
  </si>
  <si>
    <t>Příloha č. 5 k usnesení ZHMP č.                    ze dne 16.12.2004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</si>
</sst>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2" fillId="2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164" fontId="1" fillId="0" borderId="23" xfId="0" applyNumberFormat="1" applyFont="1" applyFill="1" applyBorder="1" applyAlignment="1">
      <alignment horizontal="right" vertical="center"/>
    </xf>
    <xf numFmtId="164" fontId="1" fillId="0" borderId="24" xfId="0" applyNumberFormat="1" applyFont="1" applyFill="1" applyBorder="1" applyAlignment="1">
      <alignment horizontal="righ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2" fillId="2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left" vertical="center"/>
    </xf>
    <xf numFmtId="164" fontId="1" fillId="0" borderId="3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164" fontId="2" fillId="0" borderId="20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/>
    </xf>
    <xf numFmtId="164" fontId="2" fillId="2" borderId="2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0.75390625" style="1" customWidth="1"/>
    <col min="2" max="2" width="38.875" style="1" customWidth="1"/>
    <col min="3" max="5" width="14.75390625" style="2" customWidth="1"/>
    <col min="6" max="7" width="11.25390625" style="0" bestFit="1" customWidth="1"/>
  </cols>
  <sheetData>
    <row r="1" spans="3:5" ht="12.75">
      <c r="C1" s="35"/>
      <c r="D1" s="35"/>
      <c r="E1" s="2" t="s">
        <v>104</v>
      </c>
    </row>
    <row r="3" spans="1:5" ht="16.5" customHeight="1">
      <c r="A3" s="68" t="s">
        <v>100</v>
      </c>
      <c r="B3" s="68"/>
      <c r="C3" s="68"/>
      <c r="D3" s="68"/>
      <c r="E3" s="68"/>
    </row>
    <row r="4" spans="3:5" ht="13.5" thickBot="1">
      <c r="C4" s="34"/>
      <c r="D4" s="34"/>
      <c r="E4" s="34" t="s">
        <v>81</v>
      </c>
    </row>
    <row r="5" spans="1:5" ht="12.75">
      <c r="A5" s="3" t="s">
        <v>0</v>
      </c>
      <c r="B5" s="4" t="s">
        <v>1</v>
      </c>
      <c r="C5" s="5" t="s">
        <v>82</v>
      </c>
      <c r="D5" s="5" t="s">
        <v>2</v>
      </c>
      <c r="E5" s="5" t="s">
        <v>83</v>
      </c>
    </row>
    <row r="6" spans="1:5" ht="13.5" thickBot="1">
      <c r="A6" s="6"/>
      <c r="B6" s="7"/>
      <c r="C6" s="8">
        <v>2004</v>
      </c>
      <c r="D6" s="8">
        <v>2005</v>
      </c>
      <c r="E6" s="8"/>
    </row>
    <row r="7" spans="1:5" ht="13.5" thickBot="1">
      <c r="A7" s="9"/>
      <c r="B7" s="24" t="s">
        <v>3</v>
      </c>
      <c r="C7" s="10"/>
      <c r="D7" s="10"/>
      <c r="E7" s="10"/>
    </row>
    <row r="8" spans="1:5" ht="12.75">
      <c r="A8" s="11" t="s">
        <v>4</v>
      </c>
      <c r="B8" s="25" t="s">
        <v>5</v>
      </c>
      <c r="C8" s="20">
        <v>180000</v>
      </c>
      <c r="D8" s="20">
        <v>190000</v>
      </c>
      <c r="E8" s="20">
        <f>D8-C8</f>
        <v>10000</v>
      </c>
    </row>
    <row r="9" spans="1:5" ht="12.75">
      <c r="A9" s="11" t="s">
        <v>4</v>
      </c>
      <c r="B9" s="25" t="s">
        <v>6</v>
      </c>
      <c r="C9" s="20">
        <v>9519000</v>
      </c>
      <c r="D9" s="20">
        <f>9700000+100000</f>
        <v>9800000</v>
      </c>
      <c r="E9" s="20">
        <f aca="true" t="shared" si="0" ref="E9:E20">D9-C9</f>
        <v>281000</v>
      </c>
    </row>
    <row r="10" spans="1:5" ht="12.75">
      <c r="A10" s="11"/>
      <c r="B10" s="25" t="s">
        <v>7</v>
      </c>
      <c r="C10" s="20">
        <f>SUM(C8:C9)</f>
        <v>9699000</v>
      </c>
      <c r="D10" s="20">
        <f>SUM(D8:D9)</f>
        <v>9990000</v>
      </c>
      <c r="E10" s="20">
        <f>SUM(E8:E9)</f>
        <v>291000</v>
      </c>
    </row>
    <row r="11" spans="1:5" ht="12.75">
      <c r="A11" s="11" t="s">
        <v>8</v>
      </c>
      <c r="B11" s="25" t="s">
        <v>9</v>
      </c>
      <c r="C11" s="20">
        <v>170000</v>
      </c>
      <c r="D11" s="20">
        <v>170000</v>
      </c>
      <c r="E11" s="20">
        <f t="shared" si="0"/>
        <v>0</v>
      </c>
    </row>
    <row r="12" spans="1:5" ht="12.75">
      <c r="A12" s="11" t="s">
        <v>8</v>
      </c>
      <c r="B12" s="25" t="s">
        <v>10</v>
      </c>
      <c r="C12" s="20">
        <v>8019000</v>
      </c>
      <c r="D12" s="20">
        <v>7500000</v>
      </c>
      <c r="E12" s="20">
        <f t="shared" si="0"/>
        <v>-519000</v>
      </c>
    </row>
    <row r="13" spans="1:5" ht="12.75">
      <c r="A13" s="11"/>
      <c r="B13" s="25" t="s">
        <v>11</v>
      </c>
      <c r="C13" s="20">
        <f>SUM(C11:C12)</f>
        <v>8189000</v>
      </c>
      <c r="D13" s="20">
        <f>SUM(D11:D12)</f>
        <v>7670000</v>
      </c>
      <c r="E13" s="20">
        <f>SUM(E11:E12)</f>
        <v>-519000</v>
      </c>
    </row>
    <row r="14" spans="1:5" ht="12.75">
      <c r="A14" s="11">
        <v>1211</v>
      </c>
      <c r="B14" s="25" t="s">
        <v>12</v>
      </c>
      <c r="C14" s="20">
        <v>250000</v>
      </c>
      <c r="D14" s="20">
        <v>260000</v>
      </c>
      <c r="E14" s="20">
        <f t="shared" si="0"/>
        <v>10000</v>
      </c>
    </row>
    <row r="15" spans="1:5" ht="12.75">
      <c r="A15" s="11">
        <v>1211</v>
      </c>
      <c r="B15" s="25" t="s">
        <v>13</v>
      </c>
      <c r="C15" s="20">
        <v>11362000</v>
      </c>
      <c r="D15" s="20">
        <f>11200000+107567</f>
        <v>11307567</v>
      </c>
      <c r="E15" s="20">
        <f t="shared" si="0"/>
        <v>-54433</v>
      </c>
    </row>
    <row r="16" spans="1:5" ht="12.75">
      <c r="A16" s="11"/>
      <c r="B16" s="25" t="s">
        <v>14</v>
      </c>
      <c r="C16" s="20">
        <f>SUM(C14:C15)</f>
        <v>11612000</v>
      </c>
      <c r="D16" s="20">
        <f>SUM(D14:D15)</f>
        <v>11567567</v>
      </c>
      <c r="E16" s="20">
        <f>SUM(E14:E15)</f>
        <v>-44433</v>
      </c>
    </row>
    <row r="17" spans="1:5" ht="12.75">
      <c r="A17" s="11">
        <v>1219</v>
      </c>
      <c r="B17" s="25" t="s">
        <v>15</v>
      </c>
      <c r="C17" s="20"/>
      <c r="D17" s="20"/>
      <c r="E17" s="20">
        <f t="shared" si="0"/>
        <v>0</v>
      </c>
    </row>
    <row r="18" spans="1:5" ht="12.75">
      <c r="A18" s="11" t="s">
        <v>16</v>
      </c>
      <c r="B18" s="25" t="s">
        <v>17</v>
      </c>
      <c r="C18" s="20">
        <v>450000</v>
      </c>
      <c r="D18" s="20">
        <v>500000</v>
      </c>
      <c r="E18" s="20">
        <f t="shared" si="0"/>
        <v>50000</v>
      </c>
    </row>
    <row r="19" spans="1:5" ht="12.75">
      <c r="A19" s="11" t="s">
        <v>18</v>
      </c>
      <c r="B19" s="25" t="s">
        <v>19</v>
      </c>
      <c r="C19" s="20">
        <v>120000</v>
      </c>
      <c r="D19" s="20">
        <v>125000</v>
      </c>
      <c r="E19" s="20">
        <f t="shared" si="0"/>
        <v>5000</v>
      </c>
    </row>
    <row r="20" spans="1:5" ht="12.75">
      <c r="A20" s="11" t="s">
        <v>20</v>
      </c>
      <c r="B20" s="25" t="s">
        <v>21</v>
      </c>
      <c r="C20" s="20">
        <v>68000</v>
      </c>
      <c r="D20" s="20">
        <v>75000</v>
      </c>
      <c r="E20" s="20">
        <f t="shared" si="0"/>
        <v>7000</v>
      </c>
    </row>
    <row r="21" spans="1:7" ht="12.75">
      <c r="A21" s="11" t="s">
        <v>22</v>
      </c>
      <c r="B21" s="25" t="s">
        <v>23</v>
      </c>
      <c r="C21" s="20"/>
      <c r="D21" s="20"/>
      <c r="E21" s="20"/>
      <c r="G21" s="44"/>
    </row>
    <row r="22" spans="1:5" ht="13.5" thickBot="1">
      <c r="A22" s="12" t="s">
        <v>24</v>
      </c>
      <c r="B22" s="26" t="s">
        <v>25</v>
      </c>
      <c r="C22" s="21"/>
      <c r="D22" s="21"/>
      <c r="E22" s="21"/>
    </row>
    <row r="23" spans="1:5" ht="13.5" thickBot="1">
      <c r="A23" s="13"/>
      <c r="B23" s="15" t="s">
        <v>26</v>
      </c>
      <c r="C23" s="22">
        <f>SUM(C18:C20,C16,C13,C10)</f>
        <v>30138000</v>
      </c>
      <c r="D23" s="22">
        <f>SUM(D18:D20,D16,D13,D10)</f>
        <v>29927567</v>
      </c>
      <c r="E23" s="22">
        <f>SUM(E18:E20,E16,E13,E10)</f>
        <v>-210433</v>
      </c>
    </row>
    <row r="24" spans="1:7" ht="12.75">
      <c r="A24" s="14"/>
      <c r="B24" s="27"/>
      <c r="C24" s="23"/>
      <c r="D24" s="23"/>
      <c r="E24" s="23"/>
      <c r="G24" s="44"/>
    </row>
    <row r="25" spans="1:5" ht="12.75">
      <c r="A25" s="11" t="s">
        <v>27</v>
      </c>
      <c r="B25" s="25" t="s">
        <v>28</v>
      </c>
      <c r="C25" s="20">
        <v>5000</v>
      </c>
      <c r="D25" s="20">
        <v>5000</v>
      </c>
      <c r="E25" s="20">
        <f>SUM(D25-C25)</f>
        <v>0</v>
      </c>
    </row>
    <row r="26" spans="1:5" ht="12.75">
      <c r="A26" s="11" t="s">
        <v>29</v>
      </c>
      <c r="B26" s="25" t="s">
        <v>30</v>
      </c>
      <c r="C26" s="20">
        <v>6500</v>
      </c>
      <c r="D26" s="20">
        <v>3780</v>
      </c>
      <c r="E26" s="20">
        <f>SUM(D26-C26)</f>
        <v>-2720</v>
      </c>
    </row>
    <row r="27" spans="1:5" ht="12.75" hidden="1">
      <c r="A27" s="11" t="s">
        <v>31</v>
      </c>
      <c r="B27" s="25" t="s">
        <v>32</v>
      </c>
      <c r="C27" s="20"/>
      <c r="D27" s="20"/>
      <c r="E27" s="20">
        <f>SUM(D27-C27)</f>
        <v>0</v>
      </c>
    </row>
    <row r="28" spans="1:5" ht="12.75">
      <c r="A28" s="11" t="s">
        <v>33</v>
      </c>
      <c r="B28" s="25" t="s">
        <v>34</v>
      </c>
      <c r="C28" s="20">
        <f>850000+100000+50000</f>
        <v>1000000</v>
      </c>
      <c r="D28" s="20">
        <v>1000000</v>
      </c>
      <c r="E28" s="20">
        <f>SUM(D28-C28)</f>
        <v>0</v>
      </c>
    </row>
    <row r="29" spans="1:7" ht="12.75">
      <c r="A29" s="11" t="s">
        <v>35</v>
      </c>
      <c r="B29" s="25" t="s">
        <v>36</v>
      </c>
      <c r="C29" s="20">
        <v>66000</v>
      </c>
      <c r="D29" s="20">
        <f>66000+34000</f>
        <v>100000</v>
      </c>
      <c r="E29" s="20">
        <v>0</v>
      </c>
      <c r="G29" s="44"/>
    </row>
    <row r="30" spans="1:5" ht="12.75">
      <c r="A30" s="11" t="s">
        <v>37</v>
      </c>
      <c r="B30" s="25" t="s">
        <v>38</v>
      </c>
      <c r="C30" s="20"/>
      <c r="D30" s="20"/>
      <c r="E30" s="20"/>
    </row>
    <row r="31" spans="1:5" ht="12.75">
      <c r="A31" s="11" t="s">
        <v>39</v>
      </c>
      <c r="B31" s="25" t="s">
        <v>40</v>
      </c>
      <c r="C31" s="20"/>
      <c r="D31" s="20"/>
      <c r="E31" s="20"/>
    </row>
    <row r="32" spans="1:5" ht="12.75">
      <c r="A32" s="11" t="s">
        <v>41</v>
      </c>
      <c r="B32" s="25" t="s">
        <v>42</v>
      </c>
      <c r="C32" s="20"/>
      <c r="D32" s="20"/>
      <c r="E32" s="20"/>
    </row>
    <row r="33" spans="1:5" ht="13.5" thickBot="1">
      <c r="A33" s="11" t="s">
        <v>43</v>
      </c>
      <c r="B33" s="25" t="s">
        <v>44</v>
      </c>
      <c r="C33" s="20"/>
      <c r="D33" s="20"/>
      <c r="E33" s="20"/>
    </row>
    <row r="34" spans="1:5" ht="13.5" thickBot="1">
      <c r="A34" s="13"/>
      <c r="B34" s="15" t="s">
        <v>45</v>
      </c>
      <c r="C34" s="22">
        <f>SUM(C25:C33)</f>
        <v>1077500</v>
      </c>
      <c r="D34" s="22">
        <f>SUM(D25:D33)</f>
        <v>1108780</v>
      </c>
      <c r="E34" s="22">
        <f>SUM(E25:E33)</f>
        <v>-2720</v>
      </c>
    </row>
    <row r="35" spans="1:5" ht="12.75">
      <c r="A35" s="14"/>
      <c r="B35" s="27"/>
      <c r="C35" s="23"/>
      <c r="D35" s="23"/>
      <c r="E35" s="23"/>
    </row>
    <row r="36" spans="1:5" ht="12.75">
      <c r="A36" s="11" t="s">
        <v>46</v>
      </c>
      <c r="B36" s="25" t="s">
        <v>47</v>
      </c>
      <c r="C36" s="20"/>
      <c r="D36" s="20"/>
      <c r="E36" s="20"/>
    </row>
    <row r="37" spans="1:5" ht="12.75">
      <c r="A37" s="11" t="s">
        <v>48</v>
      </c>
      <c r="B37" s="25" t="s">
        <v>49</v>
      </c>
      <c r="C37" s="20"/>
      <c r="D37" s="20"/>
      <c r="E37" s="20"/>
    </row>
    <row r="38" spans="1:5" ht="13.5" thickBot="1">
      <c r="A38" s="12" t="s">
        <v>50</v>
      </c>
      <c r="B38" s="26" t="s">
        <v>51</v>
      </c>
      <c r="C38" s="21"/>
      <c r="D38" s="21"/>
      <c r="E38" s="21"/>
    </row>
    <row r="39" spans="1:5" ht="13.5" thickBot="1">
      <c r="A39" s="33" t="s">
        <v>77</v>
      </c>
      <c r="B39" s="15" t="s">
        <v>52</v>
      </c>
      <c r="C39" s="22">
        <f>SUM(C36:C38)</f>
        <v>0</v>
      </c>
      <c r="D39" s="22">
        <f>SUM(D36:D38)</f>
        <v>0</v>
      </c>
      <c r="E39" s="22">
        <f>SUM(E36:E38)</f>
        <v>0</v>
      </c>
    </row>
    <row r="40" spans="1:5" ht="13.5" thickBot="1">
      <c r="A40" s="13"/>
      <c r="B40" s="15"/>
      <c r="C40" s="22"/>
      <c r="D40" s="22"/>
      <c r="E40" s="22"/>
    </row>
    <row r="41" spans="1:6" ht="13.5" thickBot="1">
      <c r="A41" s="9"/>
      <c r="B41" s="24" t="s">
        <v>53</v>
      </c>
      <c r="C41" s="16">
        <f>SUM(C39,C34,C23)</f>
        <v>31215500</v>
      </c>
      <c r="D41" s="16">
        <f>SUM(D39,D34,D23)</f>
        <v>31036347</v>
      </c>
      <c r="E41" s="16">
        <f>SUM(E39,E34,E23)</f>
        <v>-213153</v>
      </c>
      <c r="F41" s="44"/>
    </row>
    <row r="42" spans="1:5" ht="12.75">
      <c r="A42" s="11" t="s">
        <v>54</v>
      </c>
      <c r="B42" s="25" t="s">
        <v>55</v>
      </c>
      <c r="C42" s="20">
        <v>568510</v>
      </c>
      <c r="D42" s="20">
        <v>568510</v>
      </c>
      <c r="E42" s="20">
        <f aca="true" t="shared" si="1" ref="E42:E53">SUM(D42-C42)</f>
        <v>0</v>
      </c>
    </row>
    <row r="43" spans="1:5" ht="12.75">
      <c r="A43" s="11">
        <v>4121</v>
      </c>
      <c r="B43" s="25" t="s">
        <v>88</v>
      </c>
      <c r="C43" s="20">
        <f>-3041287-42622</f>
        <v>-3083909</v>
      </c>
      <c r="D43" s="20">
        <v>-3111564</v>
      </c>
      <c r="E43" s="20">
        <f t="shared" si="1"/>
        <v>-27655</v>
      </c>
    </row>
    <row r="44" spans="1:5" ht="12.75" hidden="1">
      <c r="A44" s="11">
        <v>4121</v>
      </c>
      <c r="B44" s="25" t="s">
        <v>56</v>
      </c>
      <c r="C44" s="20"/>
      <c r="D44" s="20"/>
      <c r="E44" s="20">
        <f t="shared" si="1"/>
        <v>0</v>
      </c>
    </row>
    <row r="45" spans="1:5" ht="12.75" hidden="1">
      <c r="A45" s="11">
        <v>4122</v>
      </c>
      <c r="B45" s="25" t="s">
        <v>57</v>
      </c>
      <c r="C45" s="20"/>
      <c r="D45" s="20"/>
      <c r="E45" s="20">
        <f t="shared" si="1"/>
        <v>0</v>
      </c>
    </row>
    <row r="46" spans="1:5" ht="12.75" hidden="1">
      <c r="A46" s="11">
        <v>4122</v>
      </c>
      <c r="B46" s="25" t="s">
        <v>58</v>
      </c>
      <c r="C46" s="20"/>
      <c r="D46" s="20"/>
      <c r="E46" s="20">
        <f t="shared" si="1"/>
        <v>0</v>
      </c>
    </row>
    <row r="47" spans="1:5" ht="12.75" hidden="1">
      <c r="A47" s="11">
        <v>4129</v>
      </c>
      <c r="B47" s="25" t="s">
        <v>59</v>
      </c>
      <c r="C47" s="20"/>
      <c r="D47" s="20"/>
      <c r="E47" s="20">
        <f t="shared" si="1"/>
        <v>0</v>
      </c>
    </row>
    <row r="48" spans="1:5" ht="12.75">
      <c r="A48" s="11">
        <v>4121</v>
      </c>
      <c r="B48" s="25" t="s">
        <v>87</v>
      </c>
      <c r="C48" s="20"/>
      <c r="D48" s="20">
        <v>0</v>
      </c>
      <c r="E48" s="20">
        <f t="shared" si="1"/>
        <v>0</v>
      </c>
    </row>
    <row r="49" spans="1:5" ht="12.75">
      <c r="A49" s="11">
        <v>4131.2</v>
      </c>
      <c r="B49" s="25" t="s">
        <v>60</v>
      </c>
      <c r="C49" s="20">
        <v>500000</v>
      </c>
      <c r="D49" s="20">
        <v>273000</v>
      </c>
      <c r="E49" s="20">
        <f t="shared" si="1"/>
        <v>-227000</v>
      </c>
    </row>
    <row r="50" spans="1:5" ht="12.75" hidden="1">
      <c r="A50" s="11" t="s">
        <v>61</v>
      </c>
      <c r="B50" s="25" t="s">
        <v>62</v>
      </c>
      <c r="C50" s="20"/>
      <c r="D50" s="20"/>
      <c r="E50" s="20">
        <f t="shared" si="1"/>
        <v>0</v>
      </c>
    </row>
    <row r="51" spans="1:5" ht="12.75" hidden="1">
      <c r="A51" s="11" t="s">
        <v>63</v>
      </c>
      <c r="B51" s="25" t="s">
        <v>64</v>
      </c>
      <c r="C51" s="20"/>
      <c r="D51" s="20"/>
      <c r="E51" s="20">
        <f t="shared" si="1"/>
        <v>0</v>
      </c>
    </row>
    <row r="52" spans="1:5" ht="12.75">
      <c r="A52" s="11" t="s">
        <v>65</v>
      </c>
      <c r="B52" s="25" t="s">
        <v>66</v>
      </c>
      <c r="C52" s="20">
        <v>33674</v>
      </c>
      <c r="D52" s="20">
        <v>33674</v>
      </c>
      <c r="E52" s="20">
        <f t="shared" si="1"/>
        <v>0</v>
      </c>
    </row>
    <row r="53" spans="1:5" ht="13.5" thickBot="1">
      <c r="A53" s="11">
        <v>4229</v>
      </c>
      <c r="B53" s="25" t="s">
        <v>79</v>
      </c>
      <c r="C53" s="20">
        <v>522.7</v>
      </c>
      <c r="D53" s="20">
        <v>522.7</v>
      </c>
      <c r="E53" s="20">
        <f t="shared" si="1"/>
        <v>0</v>
      </c>
    </row>
    <row r="54" spans="1:5" ht="13.5" hidden="1" thickBot="1">
      <c r="A54" s="11" t="s">
        <v>67</v>
      </c>
      <c r="B54" s="25" t="s">
        <v>68</v>
      </c>
      <c r="C54" s="20"/>
      <c r="D54" s="20"/>
      <c r="E54" s="20"/>
    </row>
    <row r="55" spans="1:5" ht="13.5" hidden="1" thickBot="1">
      <c r="A55" s="11" t="s">
        <v>69</v>
      </c>
      <c r="B55" s="25" t="s">
        <v>70</v>
      </c>
      <c r="C55" s="20"/>
      <c r="D55" s="20"/>
      <c r="E55" s="20"/>
    </row>
    <row r="56" spans="1:5" ht="13.5" hidden="1" thickBot="1">
      <c r="A56" s="12" t="s">
        <v>71</v>
      </c>
      <c r="B56" s="26" t="s">
        <v>72</v>
      </c>
      <c r="C56" s="21"/>
      <c r="D56" s="21"/>
      <c r="E56" s="21"/>
    </row>
    <row r="57" spans="1:5" ht="13.5" thickBot="1">
      <c r="A57" s="13"/>
      <c r="B57" s="15" t="s">
        <v>73</v>
      </c>
      <c r="C57" s="22">
        <f>SUM(C42:C56)</f>
        <v>-1981202.3</v>
      </c>
      <c r="D57" s="22">
        <f>SUM(D42:D56)</f>
        <v>-2235857.3</v>
      </c>
      <c r="E57" s="22">
        <f>SUM(E42:E56)</f>
        <v>-254655</v>
      </c>
    </row>
    <row r="58" spans="1:5" ht="13.5" thickBot="1">
      <c r="A58" s="9"/>
      <c r="B58" s="24" t="s">
        <v>74</v>
      </c>
      <c r="C58" s="16">
        <f>SUM(C57,C41)</f>
        <v>29234297.7</v>
      </c>
      <c r="D58" s="16">
        <f>SUM(D57,D41)</f>
        <v>28800489.7</v>
      </c>
      <c r="E58" s="16">
        <f>SUM(E57,E41)</f>
        <v>-467808</v>
      </c>
    </row>
    <row r="59" spans="1:5" ht="13.5" thickBot="1">
      <c r="A59" s="19"/>
      <c r="B59" s="30"/>
      <c r="C59" s="31"/>
      <c r="D59" s="31"/>
      <c r="E59" s="31"/>
    </row>
    <row r="60" spans="1:5" ht="13.5" thickBot="1">
      <c r="A60" s="9"/>
      <c r="B60" s="24" t="s">
        <v>78</v>
      </c>
      <c r="C60" s="29"/>
      <c r="D60" s="29"/>
      <c r="E60" s="36"/>
    </row>
    <row r="61" spans="1:5" ht="12.75">
      <c r="A61" s="32" t="s">
        <v>76</v>
      </c>
      <c r="B61" s="17" t="s">
        <v>75</v>
      </c>
      <c r="C61" s="37">
        <f>5486223+469858</f>
        <v>5956081</v>
      </c>
      <c r="D61" s="41">
        <v>6116725</v>
      </c>
      <c r="E61" s="20">
        <f>SUM(D61-C61)</f>
        <v>160644</v>
      </c>
    </row>
    <row r="62" spans="1:5" ht="12.75">
      <c r="A62" s="11" t="s">
        <v>76</v>
      </c>
      <c r="B62" s="18" t="s">
        <v>85</v>
      </c>
      <c r="C62" s="38">
        <v>1060573</v>
      </c>
      <c r="D62" s="42">
        <v>2300000</v>
      </c>
      <c r="E62" s="20">
        <f>SUM(D62-C62)</f>
        <v>1239427</v>
      </c>
    </row>
    <row r="63" spans="1:5" ht="12.75">
      <c r="A63" s="11" t="s">
        <v>76</v>
      </c>
      <c r="B63" s="18" t="s">
        <v>84</v>
      </c>
      <c r="C63" s="39">
        <v>2335577</v>
      </c>
      <c r="D63" s="43"/>
      <c r="E63" s="20">
        <f>SUM(D63-C63)</f>
        <v>-2335577</v>
      </c>
    </row>
    <row r="64" spans="1:5" ht="12.75">
      <c r="A64" s="11" t="s">
        <v>76</v>
      </c>
      <c r="B64" s="18" t="s">
        <v>80</v>
      </c>
      <c r="C64" s="39">
        <v>18243.9</v>
      </c>
      <c r="D64" s="43">
        <v>14901</v>
      </c>
      <c r="E64" s="20">
        <f>SUM(D64-C64)</f>
        <v>-3342.9000000000015</v>
      </c>
    </row>
    <row r="65" spans="1:5" ht="13.5" thickBot="1">
      <c r="A65" s="12" t="s">
        <v>76</v>
      </c>
      <c r="B65" s="64" t="s">
        <v>86</v>
      </c>
      <c r="C65" s="38">
        <f>10724+295942+4393684</f>
        <v>4700350</v>
      </c>
      <c r="D65" s="42">
        <v>4176794.1</v>
      </c>
      <c r="E65" s="21">
        <f>SUM(D65-C65)</f>
        <v>-523555.8999999999</v>
      </c>
    </row>
    <row r="66" spans="1:5" ht="13.5" thickBot="1">
      <c r="A66" s="65"/>
      <c r="B66" s="66" t="s">
        <v>99</v>
      </c>
      <c r="C66" s="36">
        <f>SUM(C61:C65)</f>
        <v>14070824.9</v>
      </c>
      <c r="D66" s="36">
        <f>SUM(D61:D65)</f>
        <v>12608420.1</v>
      </c>
      <c r="E66" s="36">
        <f>SUM(E61:E65)</f>
        <v>-1462404.7999999998</v>
      </c>
    </row>
    <row r="67" spans="1:5" ht="13.5" thickBot="1">
      <c r="A67" s="12"/>
      <c r="B67" s="28"/>
      <c r="C67" s="40"/>
      <c r="D67" s="63"/>
      <c r="E67" s="21"/>
    </row>
    <row r="68" spans="1:5" ht="13.5" thickBot="1">
      <c r="A68" s="9"/>
      <c r="B68" s="24" t="s">
        <v>89</v>
      </c>
      <c r="C68" s="16">
        <f>SUM(C58:C65)</f>
        <v>43305122.6</v>
      </c>
      <c r="D68" s="16">
        <f>SUM(D58:D65)</f>
        <v>41408909.800000004</v>
      </c>
      <c r="E68" s="16">
        <f>SUM(E58:E65)</f>
        <v>-1930212.7999999998</v>
      </c>
    </row>
  </sheetData>
  <mergeCells count="1">
    <mergeCell ref="A3:E3"/>
  </mergeCells>
  <printOptions/>
  <pageMargins left="0.3937007874015748" right="0.3937007874015748" top="0.6692913385826772" bottom="0.708661417322834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4">
      <selection activeCell="D1" sqref="D1"/>
    </sheetView>
  </sheetViews>
  <sheetFormatPr defaultColWidth="9.00390625" defaultRowHeight="12.75"/>
  <cols>
    <col min="1" max="1" width="40.125" style="0" bestFit="1" customWidth="1"/>
    <col min="2" max="2" width="16.00390625" style="0" bestFit="1" customWidth="1"/>
    <col min="3" max="3" width="12.875" style="0" bestFit="1" customWidth="1"/>
    <col min="4" max="4" width="15.125" style="0" bestFit="1" customWidth="1"/>
  </cols>
  <sheetData>
    <row r="1" ht="12.75">
      <c r="D1" s="67"/>
    </row>
    <row r="5" spans="1:4" ht="15.75">
      <c r="A5" s="68" t="s">
        <v>90</v>
      </c>
      <c r="B5" s="68"/>
      <c r="C5" s="68"/>
      <c r="D5" s="68"/>
    </row>
    <row r="6" spans="1:4" ht="16.5" thickBot="1">
      <c r="A6" s="45"/>
      <c r="B6" s="45"/>
      <c r="C6" s="45"/>
      <c r="D6" s="34" t="s">
        <v>81</v>
      </c>
    </row>
    <row r="7" spans="1:4" ht="12.75">
      <c r="A7" s="4" t="s">
        <v>1</v>
      </c>
      <c r="B7" s="5" t="s">
        <v>82</v>
      </c>
      <c r="C7" s="5" t="s">
        <v>2</v>
      </c>
      <c r="D7" s="5" t="s">
        <v>83</v>
      </c>
    </row>
    <row r="8" spans="1:4" ht="13.5" thickBot="1">
      <c r="A8" s="7"/>
      <c r="B8" s="8">
        <v>2004</v>
      </c>
      <c r="C8" s="8">
        <v>2005</v>
      </c>
      <c r="D8" s="8"/>
    </row>
    <row r="9" spans="1:4" ht="13.5" thickBot="1">
      <c r="A9" s="46" t="s">
        <v>89</v>
      </c>
      <c r="B9" s="16">
        <v>43305122.6</v>
      </c>
      <c r="C9" s="16">
        <v>41408909.800000004</v>
      </c>
      <c r="D9" s="16">
        <v>-1930212.8</v>
      </c>
    </row>
    <row r="10" spans="1:4" ht="13.5" thickBot="1">
      <c r="A10" s="47"/>
      <c r="B10" s="48"/>
      <c r="C10" s="48"/>
      <c r="D10" s="48"/>
    </row>
    <row r="11" spans="1:4" ht="13.5" thickBot="1">
      <c r="A11" s="46" t="s">
        <v>91</v>
      </c>
      <c r="B11" s="16"/>
      <c r="C11" s="16"/>
      <c r="D11" s="16"/>
    </row>
    <row r="12" spans="1:4" ht="12.75">
      <c r="A12" s="49" t="s">
        <v>92</v>
      </c>
      <c r="B12" s="20">
        <v>27716567</v>
      </c>
      <c r="C12" s="20">
        <v>27852923.3</v>
      </c>
      <c r="D12" s="20">
        <v>136356.30000000075</v>
      </c>
    </row>
    <row r="13" spans="1:4" ht="13.5" thickBot="1">
      <c r="A13" s="49" t="s">
        <v>97</v>
      </c>
      <c r="B13" s="20">
        <v>14359783.7</v>
      </c>
      <c r="C13" s="20">
        <v>12579357.500000004</v>
      </c>
      <c r="D13" s="20">
        <v>-1780426.2</v>
      </c>
    </row>
    <row r="14" spans="1:4" ht="13.5" thickBot="1">
      <c r="A14" s="46" t="s">
        <v>93</v>
      </c>
      <c r="B14" s="16">
        <v>42076350.7</v>
      </c>
      <c r="C14" s="16">
        <v>40432280.800000004</v>
      </c>
      <c r="D14" s="36">
        <v>-1644069.8999999948</v>
      </c>
    </row>
    <row r="15" spans="1:4" ht="13.5" thickBot="1">
      <c r="A15" s="56"/>
      <c r="B15" s="31"/>
      <c r="C15" s="31"/>
      <c r="D15" s="57"/>
    </row>
    <row r="16" spans="1:4" ht="13.5" thickBot="1">
      <c r="A16" s="60" t="s">
        <v>98</v>
      </c>
      <c r="B16" s="29"/>
      <c r="C16" s="29"/>
      <c r="D16" s="36"/>
    </row>
    <row r="17" spans="1:4" ht="12.75">
      <c r="A17" s="50" t="s">
        <v>94</v>
      </c>
      <c r="B17" s="51">
        <v>1000000</v>
      </c>
      <c r="C17" s="51">
        <v>500000</v>
      </c>
      <c r="D17" s="20">
        <v>-500000</v>
      </c>
    </row>
    <row r="18" spans="1:4" ht="12.75">
      <c r="A18" s="52" t="s">
        <v>103</v>
      </c>
      <c r="B18" s="53"/>
      <c r="C18" s="53">
        <v>227000</v>
      </c>
      <c r="D18" s="20">
        <v>227000</v>
      </c>
    </row>
    <row r="19" spans="1:4" ht="12.75">
      <c r="A19" s="52" t="s">
        <v>101</v>
      </c>
      <c r="B19" s="53">
        <v>18243.9</v>
      </c>
      <c r="C19" s="53">
        <v>14901</v>
      </c>
      <c r="D19" s="20">
        <v>-3342.9</v>
      </c>
    </row>
    <row r="20" spans="1:4" ht="13.5" thickBot="1">
      <c r="A20" s="54" t="s">
        <v>95</v>
      </c>
      <c r="B20" s="55">
        <v>210528</v>
      </c>
      <c r="C20" s="55">
        <v>234728</v>
      </c>
      <c r="D20" s="20">
        <v>24200</v>
      </c>
    </row>
    <row r="21" spans="1:4" ht="13.5" thickBot="1">
      <c r="A21" s="46" t="s">
        <v>102</v>
      </c>
      <c r="B21" s="58"/>
      <c r="C21" s="16">
        <v>976629</v>
      </c>
      <c r="D21" s="59"/>
    </row>
    <row r="22" spans="1:4" ht="13.5" thickBot="1">
      <c r="A22" s="47"/>
      <c r="B22" s="61"/>
      <c r="C22" s="61"/>
      <c r="D22" s="62"/>
    </row>
    <row r="23" spans="1:4" ht="13.5" thickBot="1">
      <c r="A23" s="46" t="s">
        <v>96</v>
      </c>
      <c r="B23" s="16">
        <v>43305122.6</v>
      </c>
      <c r="C23" s="16">
        <v>41408909.800000004</v>
      </c>
      <c r="D23" s="16">
        <v>-1896212.7999999947</v>
      </c>
    </row>
  </sheetData>
  <mergeCells count="1">
    <mergeCell ref="A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2004-11-29T10:45:22Z</cp:lastPrinted>
  <dcterms:created xsi:type="dcterms:W3CDTF">2003-08-21T12:59:42Z</dcterms:created>
  <dcterms:modified xsi:type="dcterms:W3CDTF">2004-11-30T13:11:49Z</dcterms:modified>
  <cp:category/>
  <cp:version/>
  <cp:contentType/>
  <cp:contentStatus/>
</cp:coreProperties>
</file>