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11100" windowHeight="6345" activeTab="0"/>
  </bookViews>
  <sheets>
    <sheet name="Sumář  SKU" sheetId="1" r:id="rId1"/>
    <sheet name="Gym   " sheetId="2" r:id="rId2"/>
    <sheet name="SOŠ " sheetId="3" r:id="rId3"/>
    <sheet name="VOŠ " sheetId="4" r:id="rId4"/>
    <sheet name="SPEC " sheetId="5" r:id="rId5"/>
    <sheet name="SOU" sheetId="6" r:id="rId6"/>
    <sheet name="PPP" sheetId="7" r:id="rId7"/>
    <sheet name="DM" sheetId="8" r:id="rId8"/>
    <sheet name="DD" sheetId="9" r:id="rId9"/>
    <sheet name="ŠvP" sheetId="10" r:id="rId10"/>
    <sheet name="ŠJ" sheetId="11" r:id="rId11"/>
    <sheet name="ZUŠ" sheetId="12" r:id="rId12"/>
    <sheet name="DDM" sheetId="13" r:id="rId13"/>
    <sheet name="HMP " sheetId="14" r:id="rId14"/>
    <sheet name="DDM aktivity" sheetId="15" r:id="rId15"/>
  </sheets>
  <definedNames>
    <definedName name="_xlnm.Print_Titles" localSheetId="4">'SPEC '!$1:$2</definedName>
    <definedName name="_xlnm.Print_Titles" localSheetId="0">'Sumář  SKU'!$9:$9</definedName>
  </definedNames>
  <calcPr fullCalcOnLoad="1"/>
</workbook>
</file>

<file path=xl/sharedStrings.xml><?xml version="1.0" encoding="utf-8"?>
<sst xmlns="http://schemas.openxmlformats.org/spreadsheetml/2006/main" count="1013" uniqueCount="394">
  <si>
    <t>počet pracov.</t>
  </si>
  <si>
    <t>platy celkem</t>
  </si>
  <si>
    <t>OON celkem</t>
  </si>
  <si>
    <t>odvody celkem</t>
  </si>
  <si>
    <t>přímé ONIV</t>
  </si>
  <si>
    <t>NIV celkem</t>
  </si>
  <si>
    <t>provozní ONIV</t>
  </si>
  <si>
    <t>korekce odpisů</t>
  </si>
  <si>
    <t>provoz celk.</t>
  </si>
  <si>
    <t xml:space="preserve">Gymnázia </t>
  </si>
  <si>
    <t>Gymnázium prof. Patočky</t>
  </si>
  <si>
    <t>Praha 1, Jindřišská 36</t>
  </si>
  <si>
    <t>Gymnázium</t>
  </si>
  <si>
    <t>Praha 1, Josefská 7</t>
  </si>
  <si>
    <t>Praha 1, Truhlářská 22</t>
  </si>
  <si>
    <t>Praha 2, Botičská 1</t>
  </si>
  <si>
    <t>Gymnázium Na Pražačce</t>
  </si>
  <si>
    <t>Praha 3, Nad Ohradou 1700</t>
  </si>
  <si>
    <t>Praha 3, Sladkovského n. 8</t>
  </si>
  <si>
    <t>Praha 4, Ohradní 55</t>
  </si>
  <si>
    <t>Praha 4, Budějovická 680</t>
  </si>
  <si>
    <t>Gymnázium Opatov</t>
  </si>
  <si>
    <t>Praha 4, Konstantinova 1500</t>
  </si>
  <si>
    <t>Praha 4, Písnická 760</t>
  </si>
  <si>
    <t>Praha 4, Postupická 3150</t>
  </si>
  <si>
    <t>Praha 4, Na Vítězné pláni 1160</t>
  </si>
  <si>
    <t>Gymnázium J. Heyrovského</t>
  </si>
  <si>
    <t>Praha 5, Mezi Školami 2475</t>
  </si>
  <si>
    <t>Praha 5, Loučanská 520</t>
  </si>
  <si>
    <t>Gymnázium Ch. Dopplera</t>
  </si>
  <si>
    <t>Praha 5, Zborovská 45</t>
  </si>
  <si>
    <t>Praha 5, Nad Kavalírkou 1</t>
  </si>
  <si>
    <t>Praha 5, Na Zatlance 11</t>
  </si>
  <si>
    <t>Gymnázium J. Keplera</t>
  </si>
  <si>
    <t>Praha 6, Parléřova 2</t>
  </si>
  <si>
    <t>Praha 6, Arabská 14</t>
  </si>
  <si>
    <t>Praha 6, Nad Alejí 1952</t>
  </si>
  <si>
    <t>Gymnázium a Sport. gym.</t>
  </si>
  <si>
    <t>Praha 7, Nad Štolou 1</t>
  </si>
  <si>
    <t>Praha 8, U Libeňského zámku,1</t>
  </si>
  <si>
    <t>Praha 8, Ústavní 400</t>
  </si>
  <si>
    <t>Praha 8, Pernerova 25</t>
  </si>
  <si>
    <t>Praha 9, Litoměřická 726</t>
  </si>
  <si>
    <t>Praha 9, Českolipská 373</t>
  </si>
  <si>
    <t>Praha 9, Chodovická 2250</t>
  </si>
  <si>
    <t>Praha 9, Špitálská 2</t>
  </si>
  <si>
    <t>Praha 9, nám. 25. Března 100</t>
  </si>
  <si>
    <t>Gymnázium a Sport, gym.</t>
  </si>
  <si>
    <t>Praha 10, Přípotoční 1337</t>
  </si>
  <si>
    <t>Praha 10, Omská 6</t>
  </si>
  <si>
    <t>Praha 10, Voděradská</t>
  </si>
  <si>
    <t>Celkem</t>
  </si>
  <si>
    <t>Sportovní celkem</t>
  </si>
  <si>
    <t>Sportovní gym.</t>
  </si>
  <si>
    <t>Gymnázium Jana Nerudy</t>
  </si>
  <si>
    <t>Praha 1, Hellichova 457/3</t>
  </si>
  <si>
    <t>Akademické Gymnázium</t>
  </si>
  <si>
    <t>Praha 1, Štěpánská 22</t>
  </si>
  <si>
    <t>Název zařízení</t>
  </si>
  <si>
    <t>adresa</t>
  </si>
  <si>
    <t>§ 3121</t>
  </si>
  <si>
    <t>Gymnázia celkem</t>
  </si>
  <si>
    <t>HMP gym. celkem</t>
  </si>
  <si>
    <t>v tis. Kč</t>
  </si>
  <si>
    <t>IČO</t>
  </si>
  <si>
    <t>§ 3122</t>
  </si>
  <si>
    <t>počet prac.</t>
  </si>
  <si>
    <t>nájem</t>
  </si>
  <si>
    <t xml:space="preserve">ONIV provozní </t>
  </si>
  <si>
    <t>Střední odborné školy</t>
  </si>
  <si>
    <t>Praha 1, Obchodní akademie, Dušní 7</t>
  </si>
  <si>
    <t>Praha 1, SPŠ techn.masa, Navrátilova 15</t>
  </si>
  <si>
    <t>Praha 1, SŠ chemická, Křemencova 12</t>
  </si>
  <si>
    <t>Praha 1, SPŠ sděl.techniky, Panská 3</t>
  </si>
  <si>
    <t>Praha 1, SPŠ a VOŠ stavební, Dušní 17</t>
  </si>
  <si>
    <t>Praha 1, Pražská konzervatoř, Na Rejdišti 1</t>
  </si>
  <si>
    <t>Praha 1,Taneční konzervatoř, Křížovnická 7</t>
  </si>
  <si>
    <t>Praha 2, SPŠ elektrotechnická, Ječná 30</t>
  </si>
  <si>
    <t>Praha 2, SPŠ potr.technologie, Podskalská 10</t>
  </si>
  <si>
    <t>Praha 2, ČAO E.Beneše, Resslova 8</t>
  </si>
  <si>
    <t>Praha 2, Obchodní akademie, Resslova 5</t>
  </si>
  <si>
    <t>Praha 2, Obchodní akademie, Vinohradská 38</t>
  </si>
  <si>
    <t>Praha 3, Obchodní akademie, Kubelíkova 37</t>
  </si>
  <si>
    <t>Praha 3, SOŠ, U Vinohr. hřbitova 3</t>
  </si>
  <si>
    <t>Praha 3, Výtvarná škola, Hollarovo n. 2</t>
  </si>
  <si>
    <t>Praha 4, Obchodní akademie, Svatoslavova 6</t>
  </si>
  <si>
    <t>Praha 4, SPŠ stavební, Družstev. ochoz 3</t>
  </si>
  <si>
    <t>Praha 4, Konzerv. Duncan centre, Branická 41</t>
  </si>
  <si>
    <t>Praha 5, Smíchovská SPŠ, Preslova 25</t>
  </si>
  <si>
    <t>Praha 6, Obchodní akademie, Krupkovo n. 4</t>
  </si>
  <si>
    <t>Praha 8, Obch. akademie, Hovorčovická 1281</t>
  </si>
  <si>
    <t>Praha 9, SPŠ zeměměř., Pod Táborem 300</t>
  </si>
  <si>
    <t>Praha 9, SPŠ strojnická, Novoborská 2</t>
  </si>
  <si>
    <t>Praha 10, Obch. akademie, Heroldovy sady 1</t>
  </si>
  <si>
    <t>Praha 10, SPŠ elektro, V Úžlabině 320</t>
  </si>
  <si>
    <t>Praha 10, SPŠ, Na Třebešíně 2299</t>
  </si>
  <si>
    <t>Praha 10, SZŠ, Ruská 91</t>
  </si>
  <si>
    <t>Praha 10, SŠ hotelová, Vršovická 43</t>
  </si>
  <si>
    <t>Praha 5, STŠ HMP, Radlická 115</t>
  </si>
  <si>
    <t xml:space="preserve">Název zařízení                                                  </t>
  </si>
  <si>
    <t>adresa                                                                      BAR 2005</t>
  </si>
  <si>
    <t>§ 3150</t>
  </si>
  <si>
    <t>adresa                                                                           BAR 2005</t>
  </si>
  <si>
    <t>Škola celkem</t>
  </si>
  <si>
    <t>Vyšší odborné školy</t>
  </si>
  <si>
    <t>Praha 1, SUŠ text.řemesel, U Půjčovny 9</t>
  </si>
  <si>
    <t>Praha 1, VOŠ a SPŠ Masná 18</t>
  </si>
  <si>
    <t>Praha 1, VOŠ a SPŠ elektro, Na Příkopě 16</t>
  </si>
  <si>
    <t>Praha 1, VOŠ a SPŠ grafická, Hellichova 22</t>
  </si>
  <si>
    <t>Praha 1, VZŠ a SZŠ, Alšovo nábř. 6</t>
  </si>
  <si>
    <t>Praha 2, VOŠ a OA pro SPZ, Podskalská 10</t>
  </si>
  <si>
    <t>Praha 3, VOŠUP a SUPŠ, Žižkovo nám. 1</t>
  </si>
  <si>
    <t>Praha 4, VOŠ inform.služeb, Pacovská 350</t>
  </si>
  <si>
    <t>Praha 4, VZŠ a SZŠ, 5. května 51</t>
  </si>
  <si>
    <t>Praha 4, VOŠ a konzerv. J.Ježka, Roškotova 4</t>
  </si>
  <si>
    <t>Praha 5, VZŠ, Duškova 7</t>
  </si>
  <si>
    <t>Praha 6, VOŠ ped.a soc.,SPŠ a Gym, Evropská 33</t>
  </si>
  <si>
    <t>Praha 7, VOŠ a SPŠ oděvní, Jablonského 3</t>
  </si>
  <si>
    <t>Praha 8, VOŠE a OA , Kollárova 5</t>
  </si>
  <si>
    <t>Praha 10, VOŠ soc.právní, Jahodová 2800</t>
  </si>
  <si>
    <t xml:space="preserve">adresa                                                                                     </t>
  </si>
  <si>
    <t>§ 3112</t>
  </si>
  <si>
    <t xml:space="preserve">provozní </t>
  </si>
  <si>
    <t>CELKEM</t>
  </si>
  <si>
    <t>Praha 1, Spec.školy K.Herforta, Josefská 4</t>
  </si>
  <si>
    <t>Praha 2, Spec.ZŠ, Ke Karlovu 2</t>
  </si>
  <si>
    <t>Praha 2, ZvŠ a PrŠ Vinohradská 54</t>
  </si>
  <si>
    <t>Praha 2, Svobodná J.A.K.,n. Míru 19</t>
  </si>
  <si>
    <t>Praha 2, Spec. pro zrak.post., n.Míru 19</t>
  </si>
  <si>
    <t>Praha 2, Spec.školy pro sluch.post., Ječná 27</t>
  </si>
  <si>
    <t>Praha 3, Pomocná škola,U Zásobní zahrady 8</t>
  </si>
  <si>
    <t>Praha 3, Zvláštní škola, Slezská 68</t>
  </si>
  <si>
    <t>Praha 4, MŠ rómská internátní, Na Lánech 22</t>
  </si>
  <si>
    <t>Praha 4, Speciální školy, Kupeckého 576</t>
  </si>
  <si>
    <t>Praha 4, Speciální školy při FTN, Vídeňská 800</t>
  </si>
  <si>
    <t>Praha 4, Spec.školy, Boleslavova 1</t>
  </si>
  <si>
    <t>Praha 4, Zvláštní škola, Ružinovská 4718</t>
  </si>
  <si>
    <t>Praha 4, Spec. MŠ, Na Lysinách 6</t>
  </si>
  <si>
    <t>Praha 4, Spec.mateřská škola, Sevřená 56</t>
  </si>
  <si>
    <t>Praha 4, Spec.školy, A. Klara, Vídeňská 28</t>
  </si>
  <si>
    <t>00638625</t>
  </si>
  <si>
    <t>Praha 5, Spec.mateřská škola, Deylova 3</t>
  </si>
  <si>
    <t>Praha 5, Speciální školy, Výmolova 2</t>
  </si>
  <si>
    <t>Praha 5, Speciální školy, Pod Radnicí 5</t>
  </si>
  <si>
    <t>Praha 5, Zvláštní škola, Trávníčkova 1743</t>
  </si>
  <si>
    <t>Praha 5, Spec.ZŠ, Na Zlíchově 19</t>
  </si>
  <si>
    <t>Praha 5, Zvláštní škola, Žabovřeská 1227</t>
  </si>
  <si>
    <t>Praha 5, Spec.školy při VFN, V Úvalu 84</t>
  </si>
  <si>
    <t>Praha 5, G a OA pro zrak.post., Radlická 115</t>
  </si>
  <si>
    <t>Praha 6, Spec. ZŠ, U Boroviček 1</t>
  </si>
  <si>
    <t>Praha 6, ZvŠ a Praktická škola, Vokovická 3</t>
  </si>
  <si>
    <t>Praha 6, Pomocná škola, Rooseveltova 8</t>
  </si>
  <si>
    <t>Praha 7, Zvláštní škola, Ortenovo n.34</t>
  </si>
  <si>
    <t>Praha 8, Spec.mateřská škola, Drahaňská 7</t>
  </si>
  <si>
    <t>Praha 8, Spec.mateřská škola, Štíbrova 1691</t>
  </si>
  <si>
    <t>Praha 8, Spec.školy, Libčická 399</t>
  </si>
  <si>
    <t>Praha 8, Spec.ZŠ,MŠ Za Invalidovnou 3</t>
  </si>
  <si>
    <t>Praha 8, Spec.ZŠ při FNB, Budínova 2</t>
  </si>
  <si>
    <t>Praha 8, Spec.ZŠ při psych.léčebně, Ústavní 91</t>
  </si>
  <si>
    <t>Praha 9, Spec.mateřská škola, Litvínovská 300</t>
  </si>
  <si>
    <t>Praha 10, Zvláštní škola, Práčská 37</t>
  </si>
  <si>
    <t>Praha 10, Spec.školy, V Olšinách 67</t>
  </si>
  <si>
    <t>Praha 10, Spec.školy, Chotouňská 476</t>
  </si>
  <si>
    <t>Praha 10, Zvláštní škola, Vachkova 941</t>
  </si>
  <si>
    <t>Praha 10, Spec.školy, Starostrašnická 45</t>
  </si>
  <si>
    <t>Praha 10, Spec.školy, Moskevská 29</t>
  </si>
  <si>
    <t>Praha 2, Jedličkův ústav a školy, V Pevnosti 4</t>
  </si>
  <si>
    <t>§ 3114</t>
  </si>
  <si>
    <t>§ 3115</t>
  </si>
  <si>
    <t>§ 3116</t>
  </si>
  <si>
    <t>§ 3126</t>
  </si>
  <si>
    <t>§ 3127</t>
  </si>
  <si>
    <t>Praha 5, Zvláštní škola, Pod Radnicí 5</t>
  </si>
  <si>
    <t>§ 3146</t>
  </si>
  <si>
    <t>škola celkem</t>
  </si>
  <si>
    <t>§ 3123</t>
  </si>
  <si>
    <t>Střední odborná učiliště, Učiliště</t>
  </si>
  <si>
    <t xml:space="preserve">Praha 2, SOU obchodní, Belgická 29 </t>
  </si>
  <si>
    <t>00549185</t>
  </si>
  <si>
    <t xml:space="preserve">Praha 2, OU a PŠ, Vratislavova 31 </t>
  </si>
  <si>
    <t>Praha 4, SOU,OU a U, Zelený Pruh 1244</t>
  </si>
  <si>
    <t>Praha 4, SOU, Ohradní 57</t>
  </si>
  <si>
    <t>Praha 4, SOU kadeřnické, Roškotova 6</t>
  </si>
  <si>
    <t>00639028</t>
  </si>
  <si>
    <t>Praha 4, SOU potravin., Libušská 320</t>
  </si>
  <si>
    <t>00639214</t>
  </si>
  <si>
    <t>Praha 5, SOŠ,SOU, Drtinova</t>
  </si>
  <si>
    <t>Praha 5 SOU nábytk.a tech., Nový Zlíchov</t>
  </si>
  <si>
    <t>Praha 5, SOU a OU zem., Pod Klapicí 11</t>
  </si>
  <si>
    <t>00638846</t>
  </si>
  <si>
    <t>Praha 5, SOU zem., U Závodiště 325</t>
  </si>
  <si>
    <t>00069621</t>
  </si>
  <si>
    <t>Praha 6, SOU dopravní, K Letišti 278</t>
  </si>
  <si>
    <t>00639494</t>
  </si>
  <si>
    <t>Praha 7, ISŠ obchodní, Jablonského</t>
  </si>
  <si>
    <t>Praha 8, ISŠ, Náhorní 1/525</t>
  </si>
  <si>
    <t>Praha 8, OU a PŠ, Chabařovická</t>
  </si>
  <si>
    <t>Praha 9, Sou elektro., Novovysočanská 48</t>
  </si>
  <si>
    <t>Praha 9, ISŠ poštovní, Učňovská 100</t>
  </si>
  <si>
    <t>00639516</t>
  </si>
  <si>
    <t>Praha 9, SOU obch.a sl., Za Černým Mostem 3</t>
  </si>
  <si>
    <t>Praha 9, SOU energetické, Poděbradská 12</t>
  </si>
  <si>
    <t>00639486</t>
  </si>
  <si>
    <t>Praha 9, SOŠ,SOU,OU,U, Učňovská 100</t>
  </si>
  <si>
    <t>00300268</t>
  </si>
  <si>
    <t>Praha 9, SOŠ, SOU technické, Lipí 1911</t>
  </si>
  <si>
    <t>Praha 9, SOU služeb, Novovysočanská 5</t>
  </si>
  <si>
    <t>00639265</t>
  </si>
  <si>
    <t>Praha 9, COP THP, Poděbradská 1</t>
  </si>
  <si>
    <t>Praha 9, ISŠ techn.COP,  Beranových 140</t>
  </si>
  <si>
    <t>Praha 9, SOU a U, Ke Stadionu 623</t>
  </si>
  <si>
    <t>00638871</t>
  </si>
  <si>
    <t>Praha 10, SOŠ a SOU, Weilova 1270</t>
  </si>
  <si>
    <t>00497070</t>
  </si>
  <si>
    <t>Praha 10, SOU technické, Průhonická 8</t>
  </si>
  <si>
    <t>Praha 10, SOU U Krbu 521</t>
  </si>
  <si>
    <t>Praha 10, SOU telekom., Jesenická 1</t>
  </si>
  <si>
    <t>00639508</t>
  </si>
  <si>
    <t>Praha 10, SOU technické, Dubečská 43</t>
  </si>
  <si>
    <t>00639133</t>
  </si>
  <si>
    <t xml:space="preserve">Název zařízení                                                                                    </t>
  </si>
  <si>
    <t>provozní</t>
  </si>
  <si>
    <t xml:space="preserve">§ 3146 </t>
  </si>
  <si>
    <t>Pedagog. psychologické poradny</t>
  </si>
  <si>
    <t>PPP Jeruzalémská, Praha 1</t>
  </si>
  <si>
    <t>PPP Železná, Praha 1 pro Prahu 2</t>
  </si>
  <si>
    <t>PPP Lucemburská, Praha 3</t>
  </si>
  <si>
    <t>PPP Vejvanovského, Praha 4</t>
  </si>
  <si>
    <t>PPP Barunčina, Praha 4</t>
  </si>
  <si>
    <t>PPP Hostivítova, Praha 2 pro Prahu 4</t>
  </si>
  <si>
    <t>OPPP Kuncova, Praha 5</t>
  </si>
  <si>
    <t>PPP Arabská, Praha 6</t>
  </si>
  <si>
    <t>PPP U Smaltovny 22, Praha 7</t>
  </si>
  <si>
    <t>PPP Šiškova 4, Praha 8</t>
  </si>
  <si>
    <t>PPP U Nové školy, Praha 9</t>
  </si>
  <si>
    <t>PPP Jabloňová, Praha 10</t>
  </si>
  <si>
    <t>Název zařízení                                                                               adresa</t>
  </si>
  <si>
    <t>§ 3145</t>
  </si>
  <si>
    <t>Domovy mládeže</t>
  </si>
  <si>
    <t>DM Neklanova, Praha 2</t>
  </si>
  <si>
    <t>DM Dittrichova, Praha 2</t>
  </si>
  <si>
    <t>DM Studentská, Praha 6</t>
  </si>
  <si>
    <t>DM Pobřežní, Praha 8</t>
  </si>
  <si>
    <t>DM Lovosická, Praha 9</t>
  </si>
  <si>
    <t>00638706</t>
  </si>
  <si>
    <t>Název zařízení                                                                                     adresa</t>
  </si>
  <si>
    <t xml:space="preserve">§ 4322 </t>
  </si>
  <si>
    <t>Dětské domovy</t>
  </si>
  <si>
    <t>DD Smržovská, Praha 9</t>
  </si>
  <si>
    <t>DD Národních hrdinů, Praha 9</t>
  </si>
  <si>
    <t>00067563</t>
  </si>
  <si>
    <t>Název zařízení                                                                                    adresa</t>
  </si>
  <si>
    <t xml:space="preserve">§ 3144 </t>
  </si>
  <si>
    <t>Škola v přírodě</t>
  </si>
  <si>
    <t>ŠvP Vřesník</t>
  </si>
  <si>
    <t>ŠvP DUNCAN</t>
  </si>
  <si>
    <t>ŠvP Jetřichovice</t>
  </si>
  <si>
    <t>ŠvP Střelské Hoštice</t>
  </si>
  <si>
    <t>ŠvP Antonínov</t>
  </si>
  <si>
    <t>ŠvP Nový Dvůr</t>
  </si>
  <si>
    <t>Školní jídelna</t>
  </si>
  <si>
    <t>§ 3142</t>
  </si>
  <si>
    <t>ŠJ Štefánikova, Praha 5</t>
  </si>
  <si>
    <t>ZUŠ - U Půjčovny 4, Praha 1</t>
  </si>
  <si>
    <t>ZUŠ - Biskupská 12, Praha 1</t>
  </si>
  <si>
    <t>ZUŠ - Slezská 21, Praha 2</t>
  </si>
  <si>
    <t>ZUŠ - Koněvova 214, Praha 3</t>
  </si>
  <si>
    <t>ZUŠ - Štítného 5, Praha 3</t>
  </si>
  <si>
    <t>ZUŠ - Křtinská 673, Praha 4</t>
  </si>
  <si>
    <t>ZUŠ - Voborského 1356,Praha 4</t>
  </si>
  <si>
    <t>ZUŠ - Dunická 3136, Praha 4</t>
  </si>
  <si>
    <t>ZUŠ - Lounských 4, Praha 4</t>
  </si>
  <si>
    <t>ZUŠ - Zderazská 60, Praha 5</t>
  </si>
  <si>
    <t>ZUŠ - Na Popelce 18, Praha 5</t>
  </si>
  <si>
    <t>ZUŠ - Štefánikova 19, Praha 5</t>
  </si>
  <si>
    <t>ZUŠ - K Brance 72, Praha 5</t>
  </si>
  <si>
    <t>ZUŠ - Veleslavínská 32, Praha 6</t>
  </si>
  <si>
    <t>ZUŠ - Nad Alejí 28, Praha 6</t>
  </si>
  <si>
    <t>ZUŠ - U dělnic.cvičiště,Praha 6</t>
  </si>
  <si>
    <t>ZUŠ - Šimáčkova 16, Praha 7</t>
  </si>
  <si>
    <t>ZUŠ - Tausiggova 1150,Praha 8</t>
  </si>
  <si>
    <t>ZUŠ - Klapkova 25, Praha 8</t>
  </si>
  <si>
    <t>ZUŠ - Ratibořická 1899,Praha 9</t>
  </si>
  <si>
    <t>ZUŠ - Cukrovarská 1, Praha 9</t>
  </si>
  <si>
    <t>ZUŠ - U Prosecké školy 92,P 9</t>
  </si>
  <si>
    <t>ZUŠ - Bajkalská 185, Praha 10</t>
  </si>
  <si>
    <t>ZUŠ - Olešská 2295/Tukl/, P 10</t>
  </si>
  <si>
    <t>ZUŠ - Trhanovské nám.8, P 10</t>
  </si>
  <si>
    <t>Základní umělěcké školy</t>
  </si>
  <si>
    <t>Domy dětí a mládeže</t>
  </si>
  <si>
    <t>DDM - Na Smetance 1, Praha 2</t>
  </si>
  <si>
    <t>DDM - Na Balkáně 100, Praha 3</t>
  </si>
  <si>
    <t>Hobby centrum,Bartákova 37,P4</t>
  </si>
  <si>
    <t>DDM - Urbánkova 3348, Praha 4</t>
  </si>
  <si>
    <t>DDM - Šalounova 2024, Praha 4</t>
  </si>
  <si>
    <t>DDM - Štefánikova 11, Praha 5</t>
  </si>
  <si>
    <t>DDM - U Boroviček 1, Praha 6</t>
  </si>
  <si>
    <t xml:space="preserve">DDM - Rohová 7, Praha 6        </t>
  </si>
  <si>
    <t>DDM - Šimáčkova 16, Praha 7</t>
  </si>
  <si>
    <t>DDM - Přemýšlenská 1102, P 8</t>
  </si>
  <si>
    <t>DDM - Měšická 720, Praha 9</t>
  </si>
  <si>
    <t>DDM - Pod Strašnic.vin.23,P 10</t>
  </si>
  <si>
    <t>Hobby centrum ŠvP,Bartákova 37,P4</t>
  </si>
  <si>
    <t>§ 3421 a 3144</t>
  </si>
  <si>
    <t>Praha 5, Zvláštní škola, n. Osvoboditelů 1386</t>
  </si>
  <si>
    <t>Praha 9, ZvŠ a pomocná škola, Bártlova 83</t>
  </si>
  <si>
    <t>Praha 9, ZvŠ a Pomocná škola, Mochovská 570</t>
  </si>
  <si>
    <t>00335533</t>
  </si>
  <si>
    <t>00335479</t>
  </si>
  <si>
    <t>00335487</t>
  </si>
  <si>
    <t>Celkem DDM a ŠvP</t>
  </si>
  <si>
    <t>rok 2005</t>
  </si>
  <si>
    <t>platy</t>
  </si>
  <si>
    <t>OON</t>
  </si>
  <si>
    <t>MP celkem</t>
  </si>
  <si>
    <t>odvody</t>
  </si>
  <si>
    <t>součet platy, odvody</t>
  </si>
  <si>
    <t>provoz celkem</t>
  </si>
  <si>
    <t>přiděleno</t>
  </si>
  <si>
    <t>Gymnázia</t>
  </si>
  <si>
    <t>SOŠ</t>
  </si>
  <si>
    <t>VOŠ</t>
  </si>
  <si>
    <t>Speciály</t>
  </si>
  <si>
    <t>SOU</t>
  </si>
  <si>
    <t>PP poradny</t>
  </si>
  <si>
    <t>DM</t>
  </si>
  <si>
    <t>DD</t>
  </si>
  <si>
    <t>ŠvP</t>
  </si>
  <si>
    <t>Jazyk škola</t>
  </si>
  <si>
    <t>ŠJ</t>
  </si>
  <si>
    <t>ZUŠ</t>
  </si>
  <si>
    <t>DDM vč. ŠvP</t>
  </si>
  <si>
    <t>HMP celkem</t>
  </si>
  <si>
    <t>magistrátní školy SKU</t>
  </si>
  <si>
    <t>magistrátní školy OMT</t>
  </si>
  <si>
    <t>magistrátní školy celkem</t>
  </si>
  <si>
    <t>spulupořadatelské akce</t>
  </si>
  <si>
    <t>programy MUZO</t>
  </si>
  <si>
    <t>právní služby</t>
  </si>
  <si>
    <t>Schola Pragensis</t>
  </si>
  <si>
    <t>opravy a údržba</t>
  </si>
  <si>
    <t>granty celoměst. vzdělávání</t>
  </si>
  <si>
    <t>nájemné</t>
  </si>
  <si>
    <t>mezinár. sout. Euromanager</t>
  </si>
  <si>
    <t>platy ped. zřiz. HMP</t>
  </si>
  <si>
    <t>Besip</t>
  </si>
  <si>
    <t>rezerva radního</t>
  </si>
  <si>
    <t>rezerva SKU provoz</t>
  </si>
  <si>
    <t>rezerva SKU přímé</t>
  </si>
  <si>
    <t>rezerva OMT - granty</t>
  </si>
  <si>
    <t>rezerva OMT - prázd. akt.</t>
  </si>
  <si>
    <t>rozp odboru SKU, OMT celk.</t>
  </si>
  <si>
    <t>konečný součet</t>
  </si>
  <si>
    <t>ROZDÍL</t>
  </si>
  <si>
    <t>§</t>
  </si>
  <si>
    <t>Návrh limitu</t>
  </si>
  <si>
    <t>Návrh  limitu</t>
  </si>
  <si>
    <t>počtu zaměst.</t>
  </si>
  <si>
    <t>prostřed. na platy</t>
  </si>
  <si>
    <t>Akademické gym.,  Praha 1, Štěpánská</t>
  </si>
  <si>
    <t>Gym. J. Nerudy, Praha 5, Hellichova</t>
  </si>
  <si>
    <t>SPŠ strojnická, Praha 1, Betlémská</t>
  </si>
  <si>
    <t>STŠ, Praha 5, Radlická</t>
  </si>
  <si>
    <t>Jedličkův ústav, Praha 2, V Pevnosti</t>
  </si>
  <si>
    <t>Hudební škola, Praha , Komenského nám.</t>
  </si>
  <si>
    <t>Způsob usněrňování prostředků vynakládaných na platy podílem mimotarifních složek</t>
  </si>
  <si>
    <t>Počet zam. max.</t>
  </si>
  <si>
    <t xml:space="preserve">do výše na rok </t>
  </si>
  <si>
    <t>složek</t>
  </si>
  <si>
    <t>DDM, Praha 8, Karlínské nám.</t>
  </si>
  <si>
    <t>00064289</t>
  </si>
  <si>
    <t xml:space="preserve">Návrh rozpočtu </t>
  </si>
  <si>
    <t>celkem</t>
  </si>
  <si>
    <t>Podíl mimotarifních</t>
  </si>
  <si>
    <t>a návrhu počtu zaměstnanců na rok 2005</t>
  </si>
  <si>
    <t>Návrh rozpočtu</t>
  </si>
  <si>
    <t>Návrh limitu prostředků na platy a počtu zaměstnanců z prostředků HMP na rok 2005</t>
  </si>
  <si>
    <t>školení - semináře</t>
  </si>
  <si>
    <t>zřizovaných hlavním městem Prahou</t>
  </si>
  <si>
    <t>celkem NIV</t>
  </si>
  <si>
    <t>Návrh limitu prostředků na platy a počty zaměstnanců v rámci zajištění rozšíření aktivit</t>
  </si>
  <si>
    <t>domů dětí a mládeže na rok 2005</t>
  </si>
  <si>
    <t>Návrh limitu počtu zaměstnanců</t>
  </si>
  <si>
    <t>Návrh limitu prostředků na platy</t>
  </si>
  <si>
    <t>DDM Na Smetance, Praha 1</t>
  </si>
  <si>
    <t>DDM Na Balkáně, Praha 3</t>
  </si>
  <si>
    <t>DDM, Karlínské nám., Praha 8</t>
  </si>
  <si>
    <t>DDM, U Boroviček, Praha 6</t>
  </si>
  <si>
    <t>DDM, Rohová 7, Praha 6</t>
  </si>
  <si>
    <t>DDM, Šimáčkova 16, Praha 7</t>
  </si>
  <si>
    <t>DDM, Měšická 720, Praha 9</t>
  </si>
  <si>
    <t>DDM, Pod Strašnic. vinicí, Praha 10</t>
  </si>
  <si>
    <t>Návrh závazných ukazatelů rozpočtu a počtu zaměstnanců škol a školských zařízení</t>
  </si>
  <si>
    <t xml:space="preserve">Příloha č. 9 k usnesení ZHMP č.                           ze dne 16.12.2004                  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</si>
</sst>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_-* #,##0.0\ _K_č_-;\-* #,##0.0\ _K_č_-;_-* &quot;-&quot;??\ _K_č_-;_-@_-"/>
    <numFmt numFmtId="167" formatCode="0.000"/>
    <numFmt numFmtId="168" formatCode="_-* #,##0.0\ _K_č_-;\-* #,##0.0\ _K_č_-;_-* &quot;-&quot;?\ _K_č_-;_-@_-"/>
    <numFmt numFmtId="169" formatCode="_-* #,##0\ _K_č_-;\-* #,##0\ _K_č_-;_-* &quot;-&quot;?\ _K_č_-;_-@_-"/>
    <numFmt numFmtId="170" formatCode="#,##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8"/>
      <color indexed="10"/>
      <name val="Arial CE"/>
      <family val="2"/>
    </font>
    <font>
      <b/>
      <sz val="16"/>
      <name val="Times New Roman CE"/>
      <family val="1"/>
    </font>
    <font>
      <b/>
      <sz val="14"/>
      <name val="Times New Roman CE"/>
      <family val="1"/>
    </font>
    <font>
      <i/>
      <sz val="8"/>
      <name val="Arial CE"/>
      <family val="2"/>
    </font>
    <font>
      <b/>
      <i/>
      <u val="single"/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0" fillId="0" borderId="9" xfId="0" applyNumberFormat="1" applyBorder="1" applyAlignment="1">
      <alignment/>
    </xf>
    <xf numFmtId="3" fontId="0" fillId="0" borderId="6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9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64" fontId="0" fillId="0" borderId="1" xfId="0" applyNumberFormat="1" applyBorder="1" applyAlignment="1">
      <alignment/>
    </xf>
    <xf numFmtId="0" fontId="3" fillId="0" borderId="14" xfId="0" applyFont="1" applyBorder="1" applyAlignment="1">
      <alignment/>
    </xf>
    <xf numFmtId="16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3" fillId="0" borderId="5" xfId="0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6" xfId="0" applyFont="1" applyFill="1" applyBorder="1" applyAlignment="1" applyProtection="1">
      <alignment horizontal="center" wrapText="1"/>
      <protection locked="0"/>
    </xf>
    <xf numFmtId="0" fontId="3" fillId="0" borderId="19" xfId="0" applyFont="1" applyFill="1" applyBorder="1" applyAlignment="1" applyProtection="1">
      <alignment horizontal="center" wrapText="1"/>
      <protection locked="0"/>
    </xf>
    <xf numFmtId="0" fontId="3" fillId="0" borderId="11" xfId="0" applyFont="1" applyFill="1" applyBorder="1" applyAlignment="1" applyProtection="1">
      <alignment horizontal="center" wrapText="1"/>
      <protection locked="0"/>
    </xf>
    <xf numFmtId="0" fontId="3" fillId="0" borderId="5" xfId="0" applyFont="1" applyFill="1" applyBorder="1" applyAlignment="1" applyProtection="1">
      <alignment horizontal="center" wrapText="1"/>
      <protection locked="0"/>
    </xf>
    <xf numFmtId="0" fontId="3" fillId="0" borderId="20" xfId="0" applyFont="1" applyFill="1" applyBorder="1" applyAlignment="1" applyProtection="1">
      <alignment horizontal="center" wrapText="1"/>
      <protection locked="0"/>
    </xf>
    <xf numFmtId="0" fontId="3" fillId="0" borderId="15" xfId="0" applyFont="1" applyFill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/>
      <protection locked="0"/>
    </xf>
    <xf numFmtId="2" fontId="0" fillId="0" borderId="22" xfId="0" applyNumberFormat="1" applyBorder="1" applyAlignment="1" applyProtection="1">
      <alignment/>
      <protection locked="0"/>
    </xf>
    <xf numFmtId="0" fontId="3" fillId="0" borderId="9" xfId="0" applyFont="1" applyFill="1" applyBorder="1" applyAlignment="1" applyProtection="1">
      <alignment horizontal="center" wrapText="1"/>
      <protection locked="0"/>
    </xf>
    <xf numFmtId="0" fontId="3" fillId="0" borderId="22" xfId="0" applyFont="1" applyFill="1" applyBorder="1" applyAlignment="1" applyProtection="1">
      <alignment horizontal="center" wrapText="1"/>
      <protection locked="0"/>
    </xf>
    <xf numFmtId="0" fontId="3" fillId="0" borderId="18" xfId="0" applyFont="1" applyFill="1" applyBorder="1" applyAlignment="1" applyProtection="1">
      <alignment horizontal="center" wrapText="1"/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23" xfId="0" applyFont="1" applyFill="1" applyBorder="1" applyAlignment="1" applyProtection="1">
      <alignment wrapText="1"/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/>
      <protection locked="0"/>
    </xf>
    <xf numFmtId="1" fontId="0" fillId="0" borderId="8" xfId="0" applyNumberFormat="1" applyFill="1" applyBorder="1" applyAlignment="1" applyProtection="1">
      <alignment/>
      <protection locked="0"/>
    </xf>
    <xf numFmtId="164" fontId="0" fillId="0" borderId="1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3" fontId="0" fillId="0" borderId="1" xfId="0" applyNumberFormat="1" applyFill="1" applyBorder="1" applyAlignment="1" applyProtection="1">
      <alignment/>
      <protection locked="0"/>
    </xf>
    <xf numFmtId="3" fontId="0" fillId="0" borderId="17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2" xfId="0" applyNumberFormat="1" applyFill="1" applyBorder="1" applyAlignment="1" applyProtection="1">
      <alignment/>
      <protection locked="0"/>
    </xf>
    <xf numFmtId="3" fontId="0" fillId="0" borderId="24" xfId="0" applyNumberFormat="1" applyFill="1" applyBorder="1" applyAlignment="1" applyProtection="1">
      <alignment/>
      <protection locked="0"/>
    </xf>
    <xf numFmtId="3" fontId="0" fillId="0" borderId="16" xfId="0" applyNumberForma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  <xf numFmtId="1" fontId="0" fillId="0" borderId="10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2" xfId="0" applyNumberFormat="1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 locked="0"/>
    </xf>
    <xf numFmtId="1" fontId="0" fillId="0" borderId="19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19" xfId="0" applyNumberFormat="1" applyFill="1" applyBorder="1" applyAlignment="1" applyProtection="1">
      <alignment/>
      <protection locked="0"/>
    </xf>
    <xf numFmtId="3" fontId="0" fillId="0" borderId="6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4" xfId="0" applyNumberFormat="1" applyFill="1" applyBorder="1" applyAlignment="1" applyProtection="1">
      <alignment/>
      <protection locked="0"/>
    </xf>
    <xf numFmtId="0" fontId="3" fillId="0" borderId="5" xfId="0" applyFont="1" applyFill="1" applyBorder="1" applyAlignment="1" applyProtection="1">
      <alignment/>
      <protection locked="0"/>
    </xf>
    <xf numFmtId="2" fontId="3" fillId="0" borderId="25" xfId="0" applyNumberFormat="1" applyFont="1" applyFill="1" applyBorder="1" applyAlignment="1" applyProtection="1">
      <alignment/>
      <protection locked="0"/>
    </xf>
    <xf numFmtId="164" fontId="3" fillId="0" borderId="14" xfId="0" applyNumberFormat="1" applyFont="1" applyFill="1" applyBorder="1" applyAlignment="1" applyProtection="1">
      <alignment/>
      <protection locked="0"/>
    </xf>
    <xf numFmtId="3" fontId="3" fillId="0" borderId="25" xfId="0" applyNumberFormat="1" applyFont="1" applyFill="1" applyBorder="1" applyAlignment="1" applyProtection="1">
      <alignment/>
      <protection locked="0"/>
    </xf>
    <xf numFmtId="3" fontId="3" fillId="0" borderId="14" xfId="0" applyNumberFormat="1" applyFont="1" applyFill="1" applyBorder="1" applyAlignment="1" applyProtection="1">
      <alignment/>
      <protection locked="0"/>
    </xf>
    <xf numFmtId="3" fontId="3" fillId="0" borderId="15" xfId="0" applyNumberFormat="1" applyFont="1" applyFill="1" applyBorder="1" applyAlignment="1" applyProtection="1">
      <alignment/>
      <protection locked="0"/>
    </xf>
    <xf numFmtId="3" fontId="3" fillId="0" borderId="5" xfId="0" applyNumberFormat="1" applyFont="1" applyFill="1" applyBorder="1" applyAlignment="1" applyProtection="1">
      <alignment/>
      <protection locked="0"/>
    </xf>
    <xf numFmtId="3" fontId="3" fillId="0" borderId="20" xfId="0" applyNumberFormat="1" applyFont="1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/>
    </xf>
    <xf numFmtId="0" fontId="3" fillId="0" borderId="6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1" fontId="3" fillId="0" borderId="4" xfId="0" applyNumberFormat="1" applyFont="1" applyFill="1" applyBorder="1" applyAlignment="1">
      <alignment horizontal="center" wrapText="1"/>
    </xf>
    <xf numFmtId="1" fontId="3" fillId="0" borderId="11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21" xfId="0" applyFont="1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0" fontId="3" fillId="0" borderId="17" xfId="0" applyFont="1" applyFill="1" applyBorder="1" applyAlignment="1">
      <alignment wrapText="1"/>
    </xf>
    <xf numFmtId="0" fontId="0" fillId="0" borderId="26" xfId="0" applyBorder="1" applyAlignment="1">
      <alignment/>
    </xf>
    <xf numFmtId="0" fontId="3" fillId="0" borderId="27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1" fontId="0" fillId="0" borderId="23" xfId="0" applyNumberFormat="1" applyBorder="1" applyAlignment="1">
      <alignment/>
    </xf>
    <xf numFmtId="1" fontId="3" fillId="0" borderId="17" xfId="0" applyNumberFormat="1" applyFont="1" applyFill="1" applyBorder="1" applyAlignment="1">
      <alignment wrapText="1"/>
    </xf>
    <xf numFmtId="0" fontId="0" fillId="0" borderId="3" xfId="0" applyFill="1" applyBorder="1" applyAlignment="1">
      <alignment/>
    </xf>
    <xf numFmtId="164" fontId="0" fillId="0" borderId="2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24" xfId="0" applyNumberFormat="1" applyBorder="1" applyAlignment="1">
      <alignment/>
    </xf>
    <xf numFmtId="3" fontId="3" fillId="0" borderId="16" xfId="0" applyNumberFormat="1" applyFont="1" applyFill="1" applyBorder="1" applyAlignment="1">
      <alignment wrapText="1"/>
    </xf>
    <xf numFmtId="0" fontId="0" fillId="0" borderId="27" xfId="0" applyFont="1" applyFill="1" applyBorder="1" applyAlignment="1">
      <alignment horizontal="right" wrapText="1"/>
    </xf>
    <xf numFmtId="0" fontId="0" fillId="0" borderId="28" xfId="0" applyFont="1" applyFill="1" applyBorder="1" applyAlignment="1">
      <alignment horizontal="right" wrapText="1"/>
    </xf>
    <xf numFmtId="3" fontId="0" fillId="0" borderId="16" xfId="0" applyNumberFormat="1" applyFont="1" applyFill="1" applyBorder="1" applyAlignment="1">
      <alignment horizontal="right"/>
    </xf>
    <xf numFmtId="3" fontId="0" fillId="0" borderId="3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1" fontId="0" fillId="0" borderId="16" xfId="0" applyNumberFormat="1" applyFont="1" applyFill="1" applyBorder="1" applyAlignment="1">
      <alignment wrapText="1"/>
    </xf>
    <xf numFmtId="0" fontId="0" fillId="0" borderId="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164" fontId="0" fillId="0" borderId="2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wrapText="1"/>
    </xf>
    <xf numFmtId="164" fontId="0" fillId="0" borderId="1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1" fontId="0" fillId="0" borderId="30" xfId="0" applyNumberFormat="1" applyBorder="1" applyAlignment="1">
      <alignment/>
    </xf>
    <xf numFmtId="1" fontId="3" fillId="0" borderId="16" xfId="0" applyNumberFormat="1" applyFont="1" applyFill="1" applyBorder="1" applyAlignment="1">
      <alignment wrapText="1"/>
    </xf>
    <xf numFmtId="3" fontId="0" fillId="0" borderId="3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164" fontId="0" fillId="0" borderId="19" xfId="0" applyNumberFormat="1" applyBorder="1" applyAlignment="1">
      <alignment/>
    </xf>
    <xf numFmtId="1" fontId="0" fillId="0" borderId="31" xfId="0" applyNumberFormat="1" applyBorder="1" applyAlignment="1">
      <alignment/>
    </xf>
    <xf numFmtId="1" fontId="3" fillId="0" borderId="11" xfId="0" applyNumberFormat="1" applyFont="1" applyFill="1" applyBorder="1" applyAlignment="1">
      <alignment wrapText="1"/>
    </xf>
    <xf numFmtId="3" fontId="0" fillId="0" borderId="4" xfId="0" applyNumberFormat="1" applyFill="1" applyBorder="1" applyAlignment="1">
      <alignment/>
    </xf>
    <xf numFmtId="0" fontId="3" fillId="0" borderId="32" xfId="0" applyFont="1" applyFill="1" applyBorder="1" applyAlignment="1">
      <alignment/>
    </xf>
    <xf numFmtId="0" fontId="0" fillId="0" borderId="33" xfId="0" applyFill="1" applyBorder="1" applyAlignment="1">
      <alignment/>
    </xf>
    <xf numFmtId="164" fontId="3" fillId="0" borderId="33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0" fontId="0" fillId="0" borderId="34" xfId="0" applyFill="1" applyBorder="1" applyAlignment="1">
      <alignment/>
    </xf>
    <xf numFmtId="1" fontId="3" fillId="0" borderId="34" xfId="0" applyNumberFormat="1" applyFont="1" applyFill="1" applyBorder="1" applyAlignment="1">
      <alignment/>
    </xf>
    <xf numFmtId="1" fontId="3" fillId="0" borderId="36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3" fillId="0" borderId="14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0" fillId="0" borderId="7" xfId="0" applyFill="1" applyBorder="1" applyAlignment="1">
      <alignment/>
    </xf>
    <xf numFmtId="0" fontId="0" fillId="0" borderId="2" xfId="0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3" fontId="3" fillId="0" borderId="2" xfId="0" applyNumberFormat="1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9" xfId="0" applyFill="1" applyBorder="1" applyAlignment="1">
      <alignment horizontal="center"/>
    </xf>
    <xf numFmtId="3" fontId="0" fillId="0" borderId="9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0" fillId="0" borderId="30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7" xfId="0" applyNumberFormat="1" applyBorder="1" applyAlignment="1">
      <alignment/>
    </xf>
    <xf numFmtId="0" fontId="0" fillId="0" borderId="33" xfId="0" applyFill="1" applyBorder="1" applyAlignment="1">
      <alignment horizontal="center"/>
    </xf>
    <xf numFmtId="3" fontId="0" fillId="0" borderId="33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37" xfId="0" applyFont="1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right"/>
    </xf>
    <xf numFmtId="49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13" xfId="0" applyBorder="1" applyAlignment="1">
      <alignment/>
    </xf>
    <xf numFmtId="49" fontId="0" fillId="0" borderId="6" xfId="0" applyNumberFormat="1" applyFill="1" applyBorder="1" applyAlignment="1">
      <alignment horizontal="right"/>
    </xf>
    <xf numFmtId="165" fontId="3" fillId="0" borderId="6" xfId="0" applyNumberFormat="1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165" fontId="0" fillId="0" borderId="2" xfId="0" applyNumberFormat="1" applyFill="1" applyBorder="1" applyAlignment="1">
      <alignment/>
    </xf>
    <xf numFmtId="0" fontId="0" fillId="0" borderId="6" xfId="0" applyBorder="1" applyAlignment="1">
      <alignment horizontal="center"/>
    </xf>
    <xf numFmtId="165" fontId="0" fillId="0" borderId="6" xfId="0" applyNumberFormat="1" applyFill="1" applyBorder="1" applyAlignment="1">
      <alignment/>
    </xf>
    <xf numFmtId="165" fontId="0" fillId="0" borderId="2" xfId="0" applyNumberFormat="1" applyBorder="1" applyAlignment="1">
      <alignment/>
    </xf>
    <xf numFmtId="0" fontId="3" fillId="0" borderId="7" xfId="0" applyFont="1" applyBorder="1" applyAlignment="1">
      <alignment/>
    </xf>
    <xf numFmtId="165" fontId="0" fillId="0" borderId="6" xfId="0" applyNumberFormat="1" applyBorder="1" applyAlignment="1">
      <alignment/>
    </xf>
    <xf numFmtId="0" fontId="3" fillId="0" borderId="14" xfId="0" applyFont="1" applyFill="1" applyBorder="1" applyAlignment="1">
      <alignment/>
    </xf>
    <xf numFmtId="49" fontId="0" fillId="0" borderId="6" xfId="0" applyNumberFormat="1" applyBorder="1" applyAlignment="1">
      <alignment horizontal="center"/>
    </xf>
    <xf numFmtId="3" fontId="0" fillId="0" borderId="15" xfId="0" applyNumberFormat="1" applyBorder="1" applyAlignment="1">
      <alignment/>
    </xf>
    <xf numFmtId="165" fontId="3" fillId="0" borderId="14" xfId="0" applyNumberFormat="1" applyFont="1" applyBorder="1" applyAlignment="1">
      <alignment/>
    </xf>
    <xf numFmtId="0" fontId="0" fillId="0" borderId="12" xfId="0" applyBorder="1" applyAlignment="1">
      <alignment/>
    </xf>
    <xf numFmtId="1" fontId="0" fillId="0" borderId="6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3" fillId="0" borderId="38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3" fillId="0" borderId="33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164" fontId="0" fillId="0" borderId="27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164" fontId="3" fillId="0" borderId="33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0" fontId="3" fillId="0" borderId="40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6" xfId="0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165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165" fontId="0" fillId="0" borderId="2" xfId="0" applyNumberFormat="1" applyBorder="1" applyAlignment="1" applyProtection="1">
      <alignment/>
      <protection locked="0"/>
    </xf>
    <xf numFmtId="165" fontId="0" fillId="0" borderId="6" xfId="0" applyNumberFormat="1" applyBorder="1" applyAlignment="1" applyProtection="1">
      <alignment/>
      <protection locked="0"/>
    </xf>
    <xf numFmtId="0" fontId="0" fillId="0" borderId="14" xfId="0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2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3" fontId="0" fillId="0" borderId="33" xfId="0" applyNumberFormat="1" applyBorder="1" applyAlignment="1">
      <alignment/>
    </xf>
    <xf numFmtId="164" fontId="0" fillId="0" borderId="33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35" xfId="0" applyNumberFormat="1" applyFont="1" applyBorder="1" applyAlignment="1">
      <alignment/>
    </xf>
    <xf numFmtId="0" fontId="0" fillId="0" borderId="21" xfId="0" applyFont="1" applyBorder="1" applyAlignment="1">
      <alignment/>
    </xf>
    <xf numFmtId="3" fontId="3" fillId="0" borderId="9" xfId="0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164" fontId="0" fillId="0" borderId="9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0" fontId="0" fillId="0" borderId="5" xfId="0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4" fontId="0" fillId="0" borderId="3" xfId="0" applyNumberFormat="1" applyFont="1" applyBorder="1" applyAlignment="1">
      <alignment/>
    </xf>
    <xf numFmtId="14" fontId="0" fillId="0" borderId="3" xfId="0" applyNumberFormat="1" applyBorder="1" applyAlignment="1">
      <alignment/>
    </xf>
    <xf numFmtId="164" fontId="0" fillId="0" borderId="1" xfId="0" applyNumberFormat="1" applyFont="1" applyBorder="1" applyAlignment="1">
      <alignment/>
    </xf>
    <xf numFmtId="164" fontId="3" fillId="0" borderId="16" xfId="0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164" fontId="0" fillId="0" borderId="27" xfId="0" applyNumberFormat="1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3" fillId="0" borderId="35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5" xfId="0" applyBorder="1" applyAlignment="1">
      <alignment/>
    </xf>
    <xf numFmtId="49" fontId="0" fillId="0" borderId="14" xfId="0" applyNumberFormat="1" applyBorder="1" applyAlignment="1">
      <alignment horizontal="right"/>
    </xf>
    <xf numFmtId="0" fontId="0" fillId="0" borderId="14" xfId="0" applyBorder="1" applyAlignment="1">
      <alignment/>
    </xf>
    <xf numFmtId="165" fontId="0" fillId="0" borderId="14" xfId="0" applyNumberFormat="1" applyBorder="1" applyAlignment="1">
      <alignment/>
    </xf>
    <xf numFmtId="9" fontId="0" fillId="0" borderId="15" xfId="0" applyNumberFormat="1" applyBorder="1" applyAlignment="1">
      <alignment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 horizontal="center"/>
    </xf>
    <xf numFmtId="0" fontId="3" fillId="0" borderId="5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5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58" xfId="0" applyNumberFormat="1" applyBorder="1" applyAlignment="1">
      <alignment/>
    </xf>
    <xf numFmtId="164" fontId="0" fillId="0" borderId="16" xfId="0" applyNumberFormat="1" applyFont="1" applyFill="1" applyBorder="1" applyAlignment="1">
      <alignment/>
    </xf>
    <xf numFmtId="0" fontId="8" fillId="0" borderId="0" xfId="0" applyFont="1" applyAlignment="1">
      <alignment/>
    </xf>
    <xf numFmtId="164" fontId="0" fillId="2" borderId="2" xfId="0" applyNumberFormat="1" applyFont="1" applyFill="1" applyBorder="1" applyAlignment="1">
      <alignment/>
    </xf>
    <xf numFmtId="3" fontId="3" fillId="0" borderId="40" xfId="0" applyNumberFormat="1" applyFont="1" applyBorder="1" applyAlignment="1">
      <alignment/>
    </xf>
    <xf numFmtId="164" fontId="3" fillId="0" borderId="40" xfId="0" applyNumberFormat="1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3" fontId="3" fillId="0" borderId="59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/>
    </xf>
    <xf numFmtId="164" fontId="0" fillId="0" borderId="17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22" xfId="0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164" fontId="0" fillId="0" borderId="18" xfId="0" applyNumberForma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3" fontId="0" fillId="0" borderId="8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60" xfId="0" applyBorder="1" applyAlignment="1">
      <alignment/>
    </xf>
    <xf numFmtId="0" fontId="0" fillId="0" borderId="24" xfId="0" applyBorder="1" applyAlignment="1">
      <alignment/>
    </xf>
    <xf numFmtId="0" fontId="0" fillId="0" borderId="61" xfId="0" applyBorder="1" applyAlignment="1">
      <alignment/>
    </xf>
    <xf numFmtId="0" fontId="0" fillId="0" borderId="22" xfId="0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19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Fill="1" applyBorder="1" applyAlignment="1">
      <alignment horizontal="right"/>
    </xf>
    <xf numFmtId="0" fontId="3" fillId="0" borderId="32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0" fillId="0" borderId="0" xfId="0" applyAlignment="1">
      <alignment wrapText="1"/>
    </xf>
    <xf numFmtId="165" fontId="0" fillId="0" borderId="1" xfId="0" applyNumberFormat="1" applyBorder="1" applyAlignment="1">
      <alignment/>
    </xf>
    <xf numFmtId="49" fontId="0" fillId="0" borderId="2" xfId="0" applyNumberFormat="1" applyBorder="1" applyAlignment="1">
      <alignment horizontal="right"/>
    </xf>
    <xf numFmtId="165" fontId="0" fillId="0" borderId="0" xfId="0" applyNumberFormat="1" applyAlignment="1">
      <alignment/>
    </xf>
    <xf numFmtId="0" fontId="0" fillId="0" borderId="14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0" borderId="62" xfId="0" applyBorder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5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2" fontId="3" fillId="0" borderId="22" xfId="0" applyNumberFormat="1" applyFont="1" applyBorder="1" applyAlignment="1" applyProtection="1">
      <alignment horizontal="center"/>
      <protection locked="0"/>
    </xf>
    <xf numFmtId="2" fontId="3" fillId="0" borderId="19" xfId="0" applyNumberFormat="1" applyFont="1" applyBorder="1" applyAlignment="1" applyProtection="1">
      <alignment/>
      <protection locked="0"/>
    </xf>
    <xf numFmtId="0" fontId="3" fillId="0" borderId="63" xfId="0" applyFont="1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60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5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47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9" xfId="0" applyFont="1" applyBorder="1" applyAlignment="1" quotePrefix="1">
      <alignment horizontal="center" wrapText="1"/>
    </xf>
    <xf numFmtId="0" fontId="3" fillId="0" borderId="6" xfId="0" applyFont="1" applyBorder="1" applyAlignment="1">
      <alignment wrapText="1"/>
    </xf>
    <xf numFmtId="0" fontId="3" fillId="0" borderId="22" xfId="0" applyFont="1" applyBorder="1" applyAlignment="1" quotePrefix="1">
      <alignment horizontal="center"/>
    </xf>
    <xf numFmtId="0" fontId="3" fillId="0" borderId="9" xfId="0" applyFont="1" applyBorder="1" applyAlignment="1" quotePrefix="1">
      <alignment horizontal="center"/>
    </xf>
    <xf numFmtId="0" fontId="3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75" zoomScaleNormal="75" workbookViewId="0" topLeftCell="A2">
      <selection activeCell="N2" sqref="N2"/>
    </sheetView>
  </sheetViews>
  <sheetFormatPr defaultColWidth="9.00390625" defaultRowHeight="12.75"/>
  <cols>
    <col min="1" max="1" width="26.75390625" style="0" customWidth="1"/>
    <col min="2" max="2" width="12.25390625" style="0" customWidth="1"/>
    <col min="3" max="3" width="9.375" style="0" customWidth="1"/>
    <col min="4" max="4" width="11.75390625" style="0" hidden="1" customWidth="1"/>
    <col min="5" max="5" width="11.75390625" style="0" customWidth="1"/>
    <col min="6" max="6" width="10.375" style="0" hidden="1" customWidth="1"/>
    <col min="7" max="7" width="13.125" style="0" customWidth="1"/>
    <col min="8" max="8" width="13.375" style="0" customWidth="1"/>
    <col min="9" max="9" width="11.00390625" style="0" hidden="1" customWidth="1"/>
    <col min="10" max="10" width="10.25390625" style="0" hidden="1" customWidth="1"/>
    <col min="11" max="11" width="9.375" style="0" hidden="1" customWidth="1"/>
    <col min="12" max="12" width="11.25390625" style="0" hidden="1" customWidth="1"/>
    <col min="13" max="13" width="12.75390625" style="0" hidden="1" customWidth="1"/>
    <col min="14" max="14" width="11.375" style="0" customWidth="1"/>
    <col min="15" max="15" width="9.25390625" style="0" bestFit="1" customWidth="1"/>
  </cols>
  <sheetData>
    <row r="1" spans="1:14" ht="12.75">
      <c r="A1" s="267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2:14" ht="12.75"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367" t="s">
        <v>393</v>
      </c>
    </row>
    <row r="3" spans="1:14" ht="12.75">
      <c r="A3" s="267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4" ht="24.75" customHeight="1">
      <c r="A4" s="376" t="s">
        <v>392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1:14" ht="15.75">
      <c r="A5" s="376" t="s">
        <v>378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</row>
    <row r="6" spans="1:14" ht="15.75">
      <c r="A6" s="339"/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</row>
    <row r="7" spans="1:14" ht="15.75">
      <c r="A7" s="339"/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</row>
    <row r="8" spans="1:14" ht="13.5" thickBot="1">
      <c r="A8" s="267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</row>
    <row r="9" spans="1:14" ht="39" customHeight="1" thickBot="1">
      <c r="A9" s="268" t="s">
        <v>311</v>
      </c>
      <c r="B9" s="269" t="s">
        <v>312</v>
      </c>
      <c r="C9" s="270" t="s">
        <v>313</v>
      </c>
      <c r="D9" s="271" t="s">
        <v>314</v>
      </c>
      <c r="E9" s="270" t="s">
        <v>315</v>
      </c>
      <c r="F9" s="271" t="s">
        <v>316</v>
      </c>
      <c r="G9" s="271" t="s">
        <v>4</v>
      </c>
      <c r="H9" s="271" t="s">
        <v>379</v>
      </c>
      <c r="I9" s="271" t="s">
        <v>6</v>
      </c>
      <c r="J9" s="271" t="s">
        <v>7</v>
      </c>
      <c r="K9" s="271" t="s">
        <v>67</v>
      </c>
      <c r="L9" s="271" t="s">
        <v>317</v>
      </c>
      <c r="M9" s="271" t="s">
        <v>5</v>
      </c>
      <c r="N9" s="272" t="s">
        <v>0</v>
      </c>
    </row>
    <row r="10" spans="1:14" ht="13.5" hidden="1" thickBot="1">
      <c r="A10" s="273" t="s">
        <v>318</v>
      </c>
      <c r="B10" s="29"/>
      <c r="C10" s="29"/>
      <c r="D10" s="29"/>
      <c r="E10" s="29"/>
      <c r="F10" s="29"/>
      <c r="G10" s="29"/>
      <c r="H10" s="274">
        <v>6116725</v>
      </c>
      <c r="I10" s="29"/>
      <c r="J10" s="29"/>
      <c r="K10" s="29"/>
      <c r="L10" s="275">
        <v>856455</v>
      </c>
      <c r="M10" s="275">
        <f aca="true" t="shared" si="0" ref="M10:M23">+H10+L10</f>
        <v>6973180</v>
      </c>
      <c r="N10" s="276"/>
    </row>
    <row r="11" spans="1:14" ht="12.75">
      <c r="A11" s="8" t="s">
        <v>319</v>
      </c>
      <c r="B11" s="11">
        <v>345775</v>
      </c>
      <c r="C11" s="11">
        <v>5619</v>
      </c>
      <c r="D11" s="230"/>
      <c r="E11" s="11">
        <v>130935</v>
      </c>
      <c r="F11" s="230"/>
      <c r="G11" s="11">
        <v>18293</v>
      </c>
      <c r="H11" s="11">
        <f aca="true" t="shared" si="1" ref="H11:H23">+B11+C11+E11+G11</f>
        <v>500622</v>
      </c>
      <c r="I11" s="11"/>
      <c r="J11" s="26"/>
      <c r="K11" s="26">
        <v>0</v>
      </c>
      <c r="L11" s="26">
        <v>107737</v>
      </c>
      <c r="M11" s="26">
        <f t="shared" si="0"/>
        <v>608359</v>
      </c>
      <c r="N11" s="277">
        <v>1660.4</v>
      </c>
    </row>
    <row r="12" spans="1:14" ht="12.75">
      <c r="A12" s="3" t="s">
        <v>320</v>
      </c>
      <c r="B12" s="10">
        <v>393629</v>
      </c>
      <c r="C12" s="10">
        <v>4356</v>
      </c>
      <c r="D12" s="230"/>
      <c r="E12" s="10">
        <v>148375</v>
      </c>
      <c r="F12" s="230"/>
      <c r="G12" s="10">
        <v>20636</v>
      </c>
      <c r="H12" s="11">
        <f t="shared" si="1"/>
        <v>566996</v>
      </c>
      <c r="I12" s="10"/>
      <c r="J12" s="23"/>
      <c r="K12" s="23"/>
      <c r="L12" s="26">
        <v>101412</v>
      </c>
      <c r="M12" s="23">
        <f t="shared" si="0"/>
        <v>668408</v>
      </c>
      <c r="N12" s="278">
        <v>1762.5</v>
      </c>
    </row>
    <row r="13" spans="1:14" ht="12.75">
      <c r="A13" s="3" t="s">
        <v>321</v>
      </c>
      <c r="B13" s="10">
        <v>223138</v>
      </c>
      <c r="C13" s="10">
        <v>7828</v>
      </c>
      <c r="D13" s="230"/>
      <c r="E13" s="10">
        <v>86000</v>
      </c>
      <c r="F13" s="230"/>
      <c r="G13" s="10">
        <v>13235</v>
      </c>
      <c r="H13" s="11">
        <f t="shared" si="1"/>
        <v>330201</v>
      </c>
      <c r="I13" s="10"/>
      <c r="J13" s="23"/>
      <c r="K13" s="26"/>
      <c r="L13" s="26">
        <v>52623</v>
      </c>
      <c r="M13" s="26">
        <f t="shared" si="0"/>
        <v>382824</v>
      </c>
      <c r="N13" s="278">
        <v>988.8</v>
      </c>
    </row>
    <row r="14" spans="1:14" ht="12.75">
      <c r="A14" s="3" t="s">
        <v>322</v>
      </c>
      <c r="B14" s="10">
        <v>240380</v>
      </c>
      <c r="C14" s="10">
        <v>2209</v>
      </c>
      <c r="D14" s="230"/>
      <c r="E14" s="10">
        <v>90110</v>
      </c>
      <c r="F14" s="230"/>
      <c r="G14" s="10">
        <v>12234</v>
      </c>
      <c r="H14" s="11">
        <f t="shared" si="1"/>
        <v>344933</v>
      </c>
      <c r="I14" s="10"/>
      <c r="J14" s="23"/>
      <c r="K14" s="26"/>
      <c r="L14" s="26">
        <v>62367</v>
      </c>
      <c r="M14" s="26">
        <f t="shared" si="0"/>
        <v>407300</v>
      </c>
      <c r="N14" s="278">
        <v>1150.3</v>
      </c>
    </row>
    <row r="15" spans="1:14" ht="12.75">
      <c r="A15" s="3" t="s">
        <v>323</v>
      </c>
      <c r="B15" s="10">
        <v>394638</v>
      </c>
      <c r="C15" s="10">
        <v>9743</v>
      </c>
      <c r="D15" s="230"/>
      <c r="E15" s="10">
        <v>150697</v>
      </c>
      <c r="F15" s="230"/>
      <c r="G15" s="10">
        <v>55851</v>
      </c>
      <c r="H15" s="11">
        <f t="shared" si="1"/>
        <v>610929</v>
      </c>
      <c r="I15" s="23"/>
      <c r="J15" s="23"/>
      <c r="K15" s="26"/>
      <c r="L15" s="26">
        <v>149577</v>
      </c>
      <c r="M15" s="26">
        <f t="shared" si="0"/>
        <v>760506</v>
      </c>
      <c r="N15" s="278">
        <v>1878.1</v>
      </c>
    </row>
    <row r="16" spans="1:14" ht="12.75">
      <c r="A16" s="3" t="s">
        <v>324</v>
      </c>
      <c r="B16" s="10">
        <v>25063</v>
      </c>
      <c r="C16" s="10">
        <v>299</v>
      </c>
      <c r="D16" s="230"/>
      <c r="E16" s="10">
        <v>9404</v>
      </c>
      <c r="F16" s="230"/>
      <c r="G16" s="10">
        <v>179</v>
      </c>
      <c r="H16" s="11">
        <f t="shared" si="1"/>
        <v>34945</v>
      </c>
      <c r="I16" s="10"/>
      <c r="J16" s="23"/>
      <c r="K16" s="26"/>
      <c r="L16" s="26">
        <v>6022</v>
      </c>
      <c r="M16" s="26">
        <f t="shared" si="0"/>
        <v>40967</v>
      </c>
      <c r="N16" s="278">
        <v>118.7</v>
      </c>
    </row>
    <row r="17" spans="1:14" ht="12.75">
      <c r="A17" s="3" t="s">
        <v>325</v>
      </c>
      <c r="B17" s="10">
        <v>18739</v>
      </c>
      <c r="C17" s="10">
        <v>79</v>
      </c>
      <c r="D17" s="230"/>
      <c r="E17" s="10">
        <v>7003</v>
      </c>
      <c r="F17" s="230"/>
      <c r="G17" s="10">
        <v>185</v>
      </c>
      <c r="H17" s="11">
        <f t="shared" si="1"/>
        <v>26006</v>
      </c>
      <c r="I17" s="10"/>
      <c r="J17" s="23"/>
      <c r="K17" s="26"/>
      <c r="L17" s="26">
        <v>5879</v>
      </c>
      <c r="M17" s="26">
        <f t="shared" si="0"/>
        <v>31885</v>
      </c>
      <c r="N17" s="278">
        <v>121</v>
      </c>
    </row>
    <row r="18" spans="1:14" ht="12.75">
      <c r="A18" s="3" t="s">
        <v>326</v>
      </c>
      <c r="B18" s="10">
        <v>11721</v>
      </c>
      <c r="C18" s="10">
        <v>166</v>
      </c>
      <c r="D18" s="230"/>
      <c r="E18" s="10">
        <v>4431</v>
      </c>
      <c r="F18" s="230"/>
      <c r="G18" s="10">
        <v>78</v>
      </c>
      <c r="H18" s="11">
        <f t="shared" si="1"/>
        <v>16396</v>
      </c>
      <c r="I18" s="10"/>
      <c r="J18" s="23"/>
      <c r="K18" s="26"/>
      <c r="L18" s="26">
        <v>6530</v>
      </c>
      <c r="M18" s="26">
        <f t="shared" si="0"/>
        <v>22926</v>
      </c>
      <c r="N18" s="278">
        <v>58.8</v>
      </c>
    </row>
    <row r="19" spans="1:14" ht="12.75">
      <c r="A19" s="3" t="s">
        <v>327</v>
      </c>
      <c r="B19" s="10">
        <v>13873</v>
      </c>
      <c r="C19" s="10">
        <v>261</v>
      </c>
      <c r="D19" s="230"/>
      <c r="E19" s="10">
        <v>5164</v>
      </c>
      <c r="F19" s="230"/>
      <c r="G19" s="10">
        <v>457</v>
      </c>
      <c r="H19" s="11">
        <f t="shared" si="1"/>
        <v>19755</v>
      </c>
      <c r="I19" s="10"/>
      <c r="J19" s="23"/>
      <c r="K19" s="26"/>
      <c r="L19" s="26">
        <v>10668</v>
      </c>
      <c r="M19" s="26">
        <f t="shared" si="0"/>
        <v>30423</v>
      </c>
      <c r="N19" s="278">
        <v>96.8</v>
      </c>
    </row>
    <row r="20" spans="1:14" ht="12.75">
      <c r="A20" s="3" t="s">
        <v>328</v>
      </c>
      <c r="B20" s="10">
        <v>0</v>
      </c>
      <c r="C20" s="10">
        <v>0</v>
      </c>
      <c r="D20" s="230"/>
      <c r="E20" s="10">
        <v>0</v>
      </c>
      <c r="F20" s="230"/>
      <c r="G20" s="10">
        <v>0</v>
      </c>
      <c r="H20" s="11">
        <f t="shared" si="1"/>
        <v>0</v>
      </c>
      <c r="I20" s="10"/>
      <c r="J20" s="23"/>
      <c r="K20" s="26">
        <v>0</v>
      </c>
      <c r="L20" s="26">
        <f>+I20+J20+K20</f>
        <v>0</v>
      </c>
      <c r="M20" s="26">
        <f t="shared" si="0"/>
        <v>0</v>
      </c>
      <c r="N20" s="278">
        <v>0</v>
      </c>
    </row>
    <row r="21" spans="1:14" ht="12.75">
      <c r="A21" s="3" t="s">
        <v>329</v>
      </c>
      <c r="B21" s="10">
        <v>1769</v>
      </c>
      <c r="C21" s="10">
        <v>20</v>
      </c>
      <c r="D21" s="230"/>
      <c r="E21" s="10">
        <v>662</v>
      </c>
      <c r="F21" s="230"/>
      <c r="G21" s="10">
        <v>35</v>
      </c>
      <c r="H21" s="11">
        <f t="shared" si="1"/>
        <v>2486</v>
      </c>
      <c r="I21" s="10"/>
      <c r="J21" s="23"/>
      <c r="K21" s="26"/>
      <c r="L21" s="26">
        <v>1602</v>
      </c>
      <c r="M21" s="26">
        <f t="shared" si="0"/>
        <v>4088</v>
      </c>
      <c r="N21" s="278">
        <v>14</v>
      </c>
    </row>
    <row r="22" spans="1:14" ht="12.75">
      <c r="A22" s="3" t="s">
        <v>330</v>
      </c>
      <c r="B22" s="10">
        <v>172513</v>
      </c>
      <c r="C22" s="10">
        <v>1274</v>
      </c>
      <c r="D22" s="230"/>
      <c r="E22" s="10">
        <v>64275</v>
      </c>
      <c r="F22" s="230"/>
      <c r="G22" s="10">
        <v>0</v>
      </c>
      <c r="H22" s="11">
        <f t="shared" si="1"/>
        <v>238062</v>
      </c>
      <c r="I22" s="10"/>
      <c r="J22" s="23"/>
      <c r="K22" s="26"/>
      <c r="L22" s="26">
        <v>2193</v>
      </c>
      <c r="M22" s="26">
        <f t="shared" si="0"/>
        <v>240255</v>
      </c>
      <c r="N22" s="278">
        <v>765.5</v>
      </c>
    </row>
    <row r="23" spans="1:14" ht="13.5" thickBot="1">
      <c r="A23" s="4" t="s">
        <v>331</v>
      </c>
      <c r="B23" s="15">
        <v>38076</v>
      </c>
      <c r="C23" s="15">
        <v>8143</v>
      </c>
      <c r="D23" s="210"/>
      <c r="E23" s="15">
        <v>16946</v>
      </c>
      <c r="F23" s="210"/>
      <c r="G23" s="15">
        <v>2840</v>
      </c>
      <c r="H23" s="15">
        <f t="shared" si="1"/>
        <v>66005</v>
      </c>
      <c r="I23" s="15"/>
      <c r="J23" s="19"/>
      <c r="K23" s="279"/>
      <c r="L23" s="144">
        <v>9838</v>
      </c>
      <c r="M23" s="279">
        <f t="shared" si="0"/>
        <v>75843</v>
      </c>
      <c r="N23" s="280">
        <v>184.6</v>
      </c>
    </row>
    <row r="24" spans="1:14" ht="13.5" thickBot="1">
      <c r="A24" s="5" t="s">
        <v>332</v>
      </c>
      <c r="B24" s="29">
        <f aca="true" t="shared" si="2" ref="B24:N24">SUM(B11:B23)</f>
        <v>1879314</v>
      </c>
      <c r="C24" s="29">
        <f t="shared" si="2"/>
        <v>39997</v>
      </c>
      <c r="D24" s="29">
        <f t="shared" si="2"/>
        <v>0</v>
      </c>
      <c r="E24" s="29">
        <f t="shared" si="2"/>
        <v>714002</v>
      </c>
      <c r="F24" s="29">
        <f t="shared" si="2"/>
        <v>0</v>
      </c>
      <c r="G24" s="29">
        <f t="shared" si="2"/>
        <v>124023</v>
      </c>
      <c r="H24" s="29">
        <f t="shared" si="2"/>
        <v>2757336</v>
      </c>
      <c r="I24" s="28">
        <f t="shared" si="2"/>
        <v>0</v>
      </c>
      <c r="J24" s="28">
        <f t="shared" si="2"/>
        <v>0</v>
      </c>
      <c r="K24" s="28">
        <f t="shared" si="2"/>
        <v>0</v>
      </c>
      <c r="L24" s="28">
        <f t="shared" si="2"/>
        <v>516448</v>
      </c>
      <c r="M24" s="28">
        <f t="shared" si="2"/>
        <v>3273784</v>
      </c>
      <c r="N24" s="281">
        <f t="shared" si="2"/>
        <v>8799.500000000002</v>
      </c>
    </row>
    <row r="25" spans="1:14" ht="12.75">
      <c r="A25" s="283" t="s">
        <v>333</v>
      </c>
      <c r="B25" s="284"/>
      <c r="C25" s="284"/>
      <c r="D25" s="284"/>
      <c r="E25" s="284"/>
      <c r="F25" s="284"/>
      <c r="G25" s="284"/>
      <c r="H25" s="284">
        <v>0</v>
      </c>
      <c r="I25" s="285"/>
      <c r="J25" s="285"/>
      <c r="K25" s="285"/>
      <c r="L25" s="286">
        <v>172120</v>
      </c>
      <c r="M25" s="286">
        <f>+H25+L25</f>
        <v>172120</v>
      </c>
      <c r="N25" s="287"/>
    </row>
    <row r="26" spans="1:14" ht="13.5" thickBot="1">
      <c r="A26" s="288" t="s">
        <v>334</v>
      </c>
      <c r="B26" s="29"/>
      <c r="C26" s="29"/>
      <c r="D26" s="29"/>
      <c r="E26" s="29"/>
      <c r="F26" s="29"/>
      <c r="G26" s="29"/>
      <c r="H26" s="29"/>
      <c r="I26" s="28"/>
      <c r="J26" s="28"/>
      <c r="K26" s="28"/>
      <c r="L26" s="289">
        <v>54813.9</v>
      </c>
      <c r="M26" s="290">
        <f>+H26+L26</f>
        <v>54813.9</v>
      </c>
      <c r="N26" s="281"/>
    </row>
    <row r="27" spans="1:14" ht="13.5" thickBot="1">
      <c r="A27" s="5" t="s">
        <v>335</v>
      </c>
      <c r="B27" s="29"/>
      <c r="C27" s="29"/>
      <c r="D27" s="29"/>
      <c r="E27" s="29"/>
      <c r="F27" s="29"/>
      <c r="G27" s="29"/>
      <c r="H27" s="29"/>
      <c r="I27" s="28"/>
      <c r="J27" s="28"/>
      <c r="K27" s="28"/>
      <c r="L27" s="28">
        <f>SUM(L25:L26)</f>
        <v>226933.9</v>
      </c>
      <c r="M27" s="28">
        <f>SUM(M25:M26)</f>
        <v>226933.9</v>
      </c>
      <c r="N27" s="281"/>
    </row>
    <row r="28" spans="1:14" ht="12.75" hidden="1">
      <c r="A28" s="125" t="s">
        <v>336</v>
      </c>
      <c r="B28" s="114"/>
      <c r="C28" s="114"/>
      <c r="D28" s="114"/>
      <c r="E28" s="114"/>
      <c r="F28" s="114"/>
      <c r="G28" s="114"/>
      <c r="H28" s="114"/>
      <c r="I28" s="23"/>
      <c r="J28" s="23"/>
      <c r="K28" s="23"/>
      <c r="L28" s="336">
        <v>3000</v>
      </c>
      <c r="M28" s="26">
        <f aca="true" t="shared" si="3" ref="M28:M43">+H28+L28</f>
        <v>3000</v>
      </c>
      <c r="N28" s="278"/>
    </row>
    <row r="29" spans="1:14" ht="12.75" hidden="1">
      <c r="A29" s="125" t="s">
        <v>377</v>
      </c>
      <c r="B29" s="114"/>
      <c r="C29" s="114"/>
      <c r="D29" s="114"/>
      <c r="E29" s="114"/>
      <c r="F29" s="114"/>
      <c r="G29" s="114"/>
      <c r="H29" s="114"/>
      <c r="I29" s="23"/>
      <c r="J29" s="23"/>
      <c r="K29" s="23"/>
      <c r="L29" s="336">
        <v>2000</v>
      </c>
      <c r="M29" s="26">
        <f t="shared" si="3"/>
        <v>2000</v>
      </c>
      <c r="N29" s="278"/>
    </row>
    <row r="30" spans="1:14" ht="12.75" hidden="1">
      <c r="A30" s="125" t="s">
        <v>337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122">
        <v>50</v>
      </c>
      <c r="M30" s="26">
        <f t="shared" si="3"/>
        <v>50</v>
      </c>
      <c r="N30" s="278"/>
    </row>
    <row r="31" spans="1:14" ht="12.75" hidden="1">
      <c r="A31" s="125" t="s">
        <v>338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122">
        <v>360</v>
      </c>
      <c r="M31" s="26">
        <f t="shared" si="3"/>
        <v>360</v>
      </c>
      <c r="N31" s="278"/>
    </row>
    <row r="32" spans="1:14" ht="12.75" hidden="1">
      <c r="A32" s="125" t="s">
        <v>339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122">
        <v>3500</v>
      </c>
      <c r="M32" s="26">
        <f t="shared" si="3"/>
        <v>3500</v>
      </c>
      <c r="N32" s="292"/>
    </row>
    <row r="33" spans="1:14" ht="12.75" hidden="1">
      <c r="A33" s="293" t="s">
        <v>340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122">
        <v>30000</v>
      </c>
      <c r="M33" s="26">
        <f t="shared" si="3"/>
        <v>30000</v>
      </c>
      <c r="N33" s="292"/>
    </row>
    <row r="34" spans="1:14" ht="12.75" hidden="1">
      <c r="A34" s="294" t="s">
        <v>341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122">
        <v>10000</v>
      </c>
      <c r="M34" s="26">
        <f t="shared" si="3"/>
        <v>10000</v>
      </c>
      <c r="N34" s="278"/>
    </row>
    <row r="35" spans="1:14" ht="12.75" hidden="1">
      <c r="A35" s="294" t="s">
        <v>342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122">
        <v>29531</v>
      </c>
      <c r="M35" s="26">
        <f t="shared" si="3"/>
        <v>29531</v>
      </c>
      <c r="N35" s="278"/>
    </row>
    <row r="36" spans="1:14" ht="12.75" hidden="1">
      <c r="A36" s="293" t="s">
        <v>343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>
        <v>300</v>
      </c>
      <c r="M36" s="295">
        <f t="shared" si="3"/>
        <v>300</v>
      </c>
      <c r="N36" s="278"/>
    </row>
    <row r="37" spans="1:14" ht="12.75" hidden="1">
      <c r="A37" s="293" t="s">
        <v>344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336">
        <v>168000</v>
      </c>
      <c r="M37" s="295"/>
      <c r="N37" s="278"/>
    </row>
    <row r="38" spans="1:14" ht="12.75" hidden="1">
      <c r="A38" s="125" t="s">
        <v>345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>
        <v>660</v>
      </c>
      <c r="M38" s="295">
        <f t="shared" si="3"/>
        <v>660</v>
      </c>
      <c r="N38" s="296"/>
    </row>
    <row r="39" spans="1:14" ht="12.75" hidden="1">
      <c r="A39" s="125" t="s">
        <v>346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>
        <v>6600</v>
      </c>
      <c r="M39" s="295">
        <f t="shared" si="3"/>
        <v>6600</v>
      </c>
      <c r="N39" s="296"/>
    </row>
    <row r="40" spans="1:14" ht="12.75" hidden="1">
      <c r="A40" s="125" t="s">
        <v>347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>
        <v>20000</v>
      </c>
      <c r="M40" s="295">
        <f t="shared" si="3"/>
        <v>20000</v>
      </c>
      <c r="N40" s="296"/>
    </row>
    <row r="41" spans="1:14" ht="12.75" hidden="1">
      <c r="A41" s="125" t="s">
        <v>348</v>
      </c>
      <c r="B41" s="127"/>
      <c r="C41" s="127"/>
      <c r="D41" s="127"/>
      <c r="E41" s="127"/>
      <c r="F41" s="127"/>
      <c r="G41" s="127"/>
      <c r="H41" s="129">
        <v>21401</v>
      </c>
      <c r="I41" s="127"/>
      <c r="J41" s="127"/>
      <c r="K41" s="127"/>
      <c r="L41" s="127">
        <v>0</v>
      </c>
      <c r="M41" s="295">
        <f t="shared" si="3"/>
        <v>21401</v>
      </c>
      <c r="N41" s="296"/>
    </row>
    <row r="42" spans="1:14" ht="12.75" hidden="1">
      <c r="A42" s="125" t="s">
        <v>349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>
        <v>28000</v>
      </c>
      <c r="M42" s="295">
        <f t="shared" si="3"/>
        <v>28000</v>
      </c>
      <c r="N42" s="296"/>
    </row>
    <row r="43" spans="1:14" ht="13.5" hidden="1" thickBot="1">
      <c r="A43" s="297" t="s">
        <v>350</v>
      </c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>
        <v>250</v>
      </c>
      <c r="M43" s="295">
        <f t="shared" si="3"/>
        <v>250</v>
      </c>
      <c r="N43" s="299"/>
    </row>
    <row r="44" spans="1:14" ht="13.5" hidden="1" thickBot="1">
      <c r="A44" s="152" t="s">
        <v>351</v>
      </c>
      <c r="B44" s="154"/>
      <c r="C44" s="154"/>
      <c r="D44" s="154"/>
      <c r="E44" s="154"/>
      <c r="F44" s="154"/>
      <c r="G44" s="154"/>
      <c r="H44" s="156">
        <f>SUM(H28:H43)</f>
        <v>21401</v>
      </c>
      <c r="I44" s="154"/>
      <c r="J44" s="154"/>
      <c r="K44" s="154"/>
      <c r="L44" s="154">
        <f>SUM(L28:L43)</f>
        <v>302251</v>
      </c>
      <c r="M44" s="154">
        <f>SUM(M28:M43)</f>
        <v>155652</v>
      </c>
      <c r="N44" s="300"/>
    </row>
    <row r="45" spans="1:14" ht="13.5" hidden="1" thickBot="1">
      <c r="A45" s="152" t="s">
        <v>352</v>
      </c>
      <c r="B45" s="156">
        <f aca="true" t="shared" si="4" ref="B45:H45">+B24+B27++B44</f>
        <v>1879314</v>
      </c>
      <c r="C45" s="156">
        <f t="shared" si="4"/>
        <v>39997</v>
      </c>
      <c r="D45" s="156">
        <f t="shared" si="4"/>
        <v>0</v>
      </c>
      <c r="E45" s="156">
        <f t="shared" si="4"/>
        <v>714002</v>
      </c>
      <c r="F45" s="156">
        <f t="shared" si="4"/>
        <v>0</v>
      </c>
      <c r="G45" s="156">
        <f t="shared" si="4"/>
        <v>124023</v>
      </c>
      <c r="H45" s="156">
        <f t="shared" si="4"/>
        <v>2778737</v>
      </c>
      <c r="I45" s="156" t="e">
        <f>+#REF!+I27+I44</f>
        <v>#REF!</v>
      </c>
      <c r="J45" s="156" t="e">
        <f>+#REF!+J27+J44</f>
        <v>#REF!</v>
      </c>
      <c r="K45" s="156" t="e">
        <f>+#REF!+K27+K44</f>
        <v>#REF!</v>
      </c>
      <c r="L45" s="156">
        <f>+L24+L27++L44</f>
        <v>1045632.9</v>
      </c>
      <c r="M45" s="156">
        <f>+M24+M27++M44</f>
        <v>3656369.9</v>
      </c>
      <c r="N45" s="156">
        <f>+N24+N27++N44</f>
        <v>8799.500000000002</v>
      </c>
    </row>
    <row r="46" spans="1:14" ht="13.5" hidden="1" thickBot="1">
      <c r="A46" s="152" t="s">
        <v>353</v>
      </c>
      <c r="B46" s="242"/>
      <c r="C46" s="242"/>
      <c r="D46" s="242"/>
      <c r="E46" s="242"/>
      <c r="F46" s="242"/>
      <c r="G46" s="242"/>
      <c r="H46" s="242">
        <f aca="true" t="shared" si="5" ref="H46:N46">+H10-H45</f>
        <v>3337988</v>
      </c>
      <c r="I46" s="242" t="e">
        <f t="shared" si="5"/>
        <v>#REF!</v>
      </c>
      <c r="J46" s="242" t="e">
        <f t="shared" si="5"/>
        <v>#REF!</v>
      </c>
      <c r="K46" s="242" t="e">
        <f t="shared" si="5"/>
        <v>#REF!</v>
      </c>
      <c r="L46" s="241">
        <f t="shared" si="5"/>
        <v>-189177.90000000002</v>
      </c>
      <c r="M46" s="241">
        <f t="shared" si="5"/>
        <v>3316810.1</v>
      </c>
      <c r="N46" s="282">
        <f t="shared" si="5"/>
        <v>-8799.500000000002</v>
      </c>
    </row>
    <row r="47" spans="1:14" ht="13.5" thickBot="1">
      <c r="A47" s="152" t="s">
        <v>123</v>
      </c>
      <c r="B47" s="337">
        <f>+B24+B27</f>
        <v>1879314</v>
      </c>
      <c r="C47" s="341">
        <f aca="true" t="shared" si="6" ref="C47:N47">+C24+C27</f>
        <v>39997</v>
      </c>
      <c r="D47" s="337">
        <f t="shared" si="6"/>
        <v>0</v>
      </c>
      <c r="E47" s="341">
        <f t="shared" si="6"/>
        <v>714002</v>
      </c>
      <c r="F47" s="337">
        <f t="shared" si="6"/>
        <v>0</v>
      </c>
      <c r="G47" s="341">
        <f t="shared" si="6"/>
        <v>124023</v>
      </c>
      <c r="H47" s="341">
        <f t="shared" si="6"/>
        <v>2757336</v>
      </c>
      <c r="I47" s="337">
        <f t="shared" si="6"/>
        <v>0</v>
      </c>
      <c r="J47" s="337">
        <f t="shared" si="6"/>
        <v>0</v>
      </c>
      <c r="K47" s="337">
        <f t="shared" si="6"/>
        <v>0</v>
      </c>
      <c r="L47" s="338">
        <f t="shared" si="6"/>
        <v>743381.9</v>
      </c>
      <c r="M47" s="338">
        <f t="shared" si="6"/>
        <v>3500717.9</v>
      </c>
      <c r="N47" s="282">
        <f t="shared" si="6"/>
        <v>8799.500000000002</v>
      </c>
    </row>
    <row r="49" ht="12.75">
      <c r="A49" s="267"/>
    </row>
    <row r="50" ht="12.75">
      <c r="A50" s="267"/>
    </row>
    <row r="51" ht="12.75">
      <c r="A51" s="267"/>
    </row>
    <row r="52" ht="12.75">
      <c r="A52" s="267"/>
    </row>
  </sheetData>
  <mergeCells count="2">
    <mergeCell ref="A4:N4"/>
    <mergeCell ref="A5:N5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geOrder="overThenDown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K11"/>
  <sheetViews>
    <sheetView zoomScale="75" zoomScaleNormal="75" workbookViewId="0" topLeftCell="A1">
      <selection activeCell="A1" sqref="A1:IV1"/>
    </sheetView>
  </sheetViews>
  <sheetFormatPr defaultColWidth="9.00390625" defaultRowHeight="12.75"/>
  <cols>
    <col min="2" max="2" width="25.75390625" style="0" customWidth="1"/>
    <col min="3" max="3" width="11.125" style="0" customWidth="1"/>
    <col min="5" max="5" width="10.75390625" style="0" customWidth="1"/>
    <col min="6" max="6" width="10.125" style="0" customWidth="1"/>
    <col min="9" max="9" width="9.375" style="0" customWidth="1"/>
    <col min="10" max="10" width="10.00390625" style="0" hidden="1" customWidth="1"/>
    <col min="11" max="11" width="9.875" style="0" hidden="1" customWidth="1"/>
  </cols>
  <sheetData>
    <row r="1" ht="13.5" thickBot="1"/>
    <row r="2" spans="2:11" ht="12.75">
      <c r="B2" s="414" t="s">
        <v>245</v>
      </c>
      <c r="C2" s="404" t="s">
        <v>64</v>
      </c>
      <c r="D2" s="404" t="s">
        <v>252</v>
      </c>
      <c r="E2" s="404"/>
      <c r="F2" s="404"/>
      <c r="G2" s="404"/>
      <c r="H2" s="404"/>
      <c r="I2" s="402"/>
      <c r="J2" s="422" t="s">
        <v>252</v>
      </c>
      <c r="K2" s="402"/>
    </row>
    <row r="3" spans="2:11" ht="26.25" thickBot="1">
      <c r="B3" s="415"/>
      <c r="C3" s="405"/>
      <c r="D3" s="213" t="s">
        <v>66</v>
      </c>
      <c r="E3" s="90" t="s">
        <v>1</v>
      </c>
      <c r="F3" s="90" t="s">
        <v>2</v>
      </c>
      <c r="G3" s="90" t="s">
        <v>3</v>
      </c>
      <c r="H3" s="90" t="s">
        <v>4</v>
      </c>
      <c r="I3" s="92" t="s">
        <v>5</v>
      </c>
      <c r="J3" s="91" t="s">
        <v>221</v>
      </c>
      <c r="K3" s="92" t="s">
        <v>123</v>
      </c>
    </row>
    <row r="4" spans="2:11" ht="12.75">
      <c r="B4" s="207" t="s">
        <v>253</v>
      </c>
      <c r="C4" s="208"/>
      <c r="D4" s="1"/>
      <c r="E4" s="1"/>
      <c r="F4" s="1"/>
      <c r="G4" s="1"/>
      <c r="H4" s="1"/>
      <c r="I4" s="187"/>
      <c r="J4" s="9"/>
      <c r="K4" s="187"/>
    </row>
    <row r="5" spans="2:11" ht="12.75">
      <c r="B5" s="3" t="s">
        <v>254</v>
      </c>
      <c r="C5" s="215">
        <v>62540131</v>
      </c>
      <c r="D5" s="219">
        <v>10.5</v>
      </c>
      <c r="E5" s="10">
        <v>1750</v>
      </c>
      <c r="F5" s="10">
        <v>40</v>
      </c>
      <c r="G5" s="10">
        <v>656</v>
      </c>
      <c r="H5" s="10">
        <v>300</v>
      </c>
      <c r="I5" s="197">
        <f aca="true" t="shared" si="0" ref="I5:I10">SUM(E5:H5)</f>
        <v>2746</v>
      </c>
      <c r="J5" s="353">
        <v>314</v>
      </c>
      <c r="K5" s="197">
        <f aca="true" t="shared" si="1" ref="K5:K10">+I5+J5</f>
        <v>3060</v>
      </c>
    </row>
    <row r="6" spans="2:11" ht="12.75">
      <c r="B6" s="3" t="s">
        <v>255</v>
      </c>
      <c r="C6" s="215">
        <v>64203328</v>
      </c>
      <c r="D6" s="219">
        <v>16</v>
      </c>
      <c r="E6" s="10">
        <v>2147</v>
      </c>
      <c r="F6" s="10">
        <v>61</v>
      </c>
      <c r="G6" s="10">
        <v>779</v>
      </c>
      <c r="H6" s="10">
        <v>81</v>
      </c>
      <c r="I6" s="197">
        <f t="shared" si="0"/>
        <v>3068</v>
      </c>
      <c r="J6" s="353">
        <v>1222</v>
      </c>
      <c r="K6" s="197">
        <f t="shared" si="1"/>
        <v>4290</v>
      </c>
    </row>
    <row r="7" spans="2:11" ht="12.75">
      <c r="B7" s="3" t="s">
        <v>256</v>
      </c>
      <c r="C7" s="215">
        <v>67361625</v>
      </c>
      <c r="D7" s="219">
        <v>11</v>
      </c>
      <c r="E7" s="10">
        <v>1658</v>
      </c>
      <c r="F7" s="10">
        <v>0</v>
      </c>
      <c r="G7" s="10">
        <v>610</v>
      </c>
      <c r="H7" s="10">
        <v>0</v>
      </c>
      <c r="I7" s="197">
        <f t="shared" si="0"/>
        <v>2268</v>
      </c>
      <c r="J7" s="353">
        <v>778</v>
      </c>
      <c r="K7" s="197">
        <f t="shared" si="1"/>
        <v>3046</v>
      </c>
    </row>
    <row r="8" spans="2:11" ht="12.75">
      <c r="B8" s="3" t="s">
        <v>257</v>
      </c>
      <c r="C8" s="215">
        <v>62520059</v>
      </c>
      <c r="D8" s="219">
        <v>26</v>
      </c>
      <c r="E8" s="10">
        <v>3694</v>
      </c>
      <c r="F8" s="10">
        <v>114</v>
      </c>
      <c r="G8" s="10">
        <v>1381</v>
      </c>
      <c r="H8" s="10">
        <v>70</v>
      </c>
      <c r="I8" s="197">
        <f t="shared" si="0"/>
        <v>5259</v>
      </c>
      <c r="J8" s="353">
        <v>4353</v>
      </c>
      <c r="K8" s="197">
        <f t="shared" si="1"/>
        <v>9612</v>
      </c>
    </row>
    <row r="9" spans="2:11" ht="12.75">
      <c r="B9" s="3" t="s">
        <v>258</v>
      </c>
      <c r="C9" s="215">
        <v>64669645</v>
      </c>
      <c r="D9" s="219">
        <v>10.8</v>
      </c>
      <c r="E9" s="10">
        <v>1838</v>
      </c>
      <c r="F9" s="10">
        <v>46</v>
      </c>
      <c r="G9" s="10">
        <v>697</v>
      </c>
      <c r="H9" s="10">
        <v>6</v>
      </c>
      <c r="I9" s="197">
        <f t="shared" si="0"/>
        <v>2587</v>
      </c>
      <c r="J9" s="353">
        <v>1460</v>
      </c>
      <c r="K9" s="197">
        <f t="shared" si="1"/>
        <v>4047</v>
      </c>
    </row>
    <row r="10" spans="2:11" ht="13.5" thickBot="1">
      <c r="B10" s="4" t="s">
        <v>259</v>
      </c>
      <c r="C10" s="217">
        <v>68783434</v>
      </c>
      <c r="D10" s="221">
        <v>22.5</v>
      </c>
      <c r="E10" s="15">
        <v>2786</v>
      </c>
      <c r="F10" s="15">
        <v>0</v>
      </c>
      <c r="G10" s="15">
        <v>1041</v>
      </c>
      <c r="H10" s="15">
        <v>0</v>
      </c>
      <c r="I10" s="198">
        <f t="shared" si="0"/>
        <v>3827</v>
      </c>
      <c r="J10" s="361">
        <v>2541</v>
      </c>
      <c r="K10" s="198">
        <f t="shared" si="1"/>
        <v>6368</v>
      </c>
    </row>
    <row r="11" spans="2:11" ht="13.5" thickBot="1">
      <c r="B11" s="35" t="s">
        <v>123</v>
      </c>
      <c r="C11" s="222"/>
      <c r="D11" s="225">
        <f aca="true" t="shared" si="2" ref="D11:K11">SUM(D5:D10)</f>
        <v>96.8</v>
      </c>
      <c r="E11" s="29">
        <f t="shared" si="2"/>
        <v>13873</v>
      </c>
      <c r="F11" s="29">
        <f t="shared" si="2"/>
        <v>261</v>
      </c>
      <c r="G11" s="29">
        <f t="shared" si="2"/>
        <v>5164</v>
      </c>
      <c r="H11" s="29">
        <f t="shared" si="2"/>
        <v>457</v>
      </c>
      <c r="I11" s="30">
        <f t="shared" si="2"/>
        <v>19755</v>
      </c>
      <c r="J11" s="364">
        <f t="shared" si="2"/>
        <v>10668</v>
      </c>
      <c r="K11" s="30">
        <f t="shared" si="2"/>
        <v>30423</v>
      </c>
    </row>
  </sheetData>
  <mergeCells count="4">
    <mergeCell ref="B2:B3"/>
    <mergeCell ref="C2:C3"/>
    <mergeCell ref="D2:I2"/>
    <mergeCell ref="J2:K2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K5"/>
  <sheetViews>
    <sheetView zoomScale="75" zoomScaleNormal="75" workbookViewId="0" topLeftCell="A1">
      <selection activeCell="A1" sqref="A1:IV1"/>
    </sheetView>
  </sheetViews>
  <sheetFormatPr defaultColWidth="9.00390625" defaultRowHeight="12.75"/>
  <cols>
    <col min="2" max="2" width="27.375" style="0" customWidth="1"/>
    <col min="3" max="3" width="12.625" style="0" customWidth="1"/>
    <col min="4" max="4" width="9.625" style="0" customWidth="1"/>
    <col min="5" max="5" width="11.375" style="0" customWidth="1"/>
    <col min="6" max="6" width="9.875" style="0" customWidth="1"/>
    <col min="7" max="7" width="10.375" style="0" customWidth="1"/>
    <col min="8" max="8" width="10.25390625" style="0" customWidth="1"/>
    <col min="9" max="9" width="10.875" style="0" customWidth="1"/>
    <col min="10" max="10" width="12.125" style="0" hidden="1" customWidth="1"/>
    <col min="11" max="11" width="11.625" style="0" hidden="1" customWidth="1"/>
  </cols>
  <sheetData>
    <row r="1" ht="13.5" thickBot="1"/>
    <row r="2" spans="2:11" ht="12.75">
      <c r="B2" s="414" t="s">
        <v>245</v>
      </c>
      <c r="C2" s="404" t="s">
        <v>64</v>
      </c>
      <c r="D2" s="404" t="s">
        <v>261</v>
      </c>
      <c r="E2" s="404"/>
      <c r="F2" s="404"/>
      <c r="G2" s="404"/>
      <c r="H2" s="404"/>
      <c r="I2" s="402"/>
      <c r="J2" s="422" t="s">
        <v>261</v>
      </c>
      <c r="K2" s="402"/>
    </row>
    <row r="3" spans="2:11" ht="26.25" thickBot="1">
      <c r="B3" s="415"/>
      <c r="C3" s="405"/>
      <c r="D3" s="213" t="s">
        <v>66</v>
      </c>
      <c r="E3" s="90" t="s">
        <v>1</v>
      </c>
      <c r="F3" s="90" t="s">
        <v>2</v>
      </c>
      <c r="G3" s="90" t="s">
        <v>3</v>
      </c>
      <c r="H3" s="90" t="s">
        <v>4</v>
      </c>
      <c r="I3" s="92" t="s">
        <v>5</v>
      </c>
      <c r="J3" s="91" t="s">
        <v>221</v>
      </c>
      <c r="K3" s="92" t="s">
        <v>123</v>
      </c>
    </row>
    <row r="4" spans="2:11" ht="12.75">
      <c r="B4" s="226" t="s">
        <v>260</v>
      </c>
      <c r="C4" s="163"/>
      <c r="D4" s="163"/>
      <c r="E4" s="163"/>
      <c r="F4" s="163"/>
      <c r="G4" s="163"/>
      <c r="H4" s="163"/>
      <c r="I4" s="211"/>
      <c r="J4" s="163"/>
      <c r="K4" s="211"/>
    </row>
    <row r="5" spans="2:11" ht="13.5" thickBot="1">
      <c r="B5" s="32" t="s">
        <v>262</v>
      </c>
      <c r="C5" s="227">
        <v>70842132</v>
      </c>
      <c r="D5" s="15">
        <v>13.5</v>
      </c>
      <c r="E5" s="15">
        <v>1769</v>
      </c>
      <c r="F5" s="15">
        <v>20</v>
      </c>
      <c r="G5" s="15">
        <v>662</v>
      </c>
      <c r="H5" s="15">
        <v>35</v>
      </c>
      <c r="I5" s="198">
        <f>SUM(E5:H5)</f>
        <v>2486</v>
      </c>
      <c r="J5" s="361">
        <v>1602</v>
      </c>
      <c r="K5" s="198">
        <f>+I5+J5</f>
        <v>4088</v>
      </c>
    </row>
  </sheetData>
  <mergeCells count="4">
    <mergeCell ref="B2:B3"/>
    <mergeCell ref="C2:C3"/>
    <mergeCell ref="D2:I2"/>
    <mergeCell ref="J2:K2"/>
  </mergeCells>
  <printOptions/>
  <pageMargins left="0.75" right="0.75" top="1" bottom="1" header="0.4921259845" footer="0.4921259845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"/>
  <sheetViews>
    <sheetView zoomScale="75" zoomScaleNormal="75" workbookViewId="0" topLeftCell="A1">
      <selection activeCell="C1" sqref="A1:IV1"/>
    </sheetView>
  </sheetViews>
  <sheetFormatPr defaultColWidth="9.00390625" defaultRowHeight="12.75"/>
  <cols>
    <col min="1" max="1" width="30.375" style="0" customWidth="1"/>
    <col min="2" max="2" width="12.625" style="0" customWidth="1"/>
    <col min="3" max="3" width="8.875" style="0" customWidth="1"/>
    <col min="4" max="4" width="11.375" style="0" customWidth="1"/>
    <col min="5" max="5" width="9.875" style="0" customWidth="1"/>
    <col min="6" max="6" width="9.75390625" style="0" customWidth="1"/>
    <col min="7" max="7" width="10.25390625" style="0" customWidth="1"/>
    <col min="8" max="9" width="10.875" style="0" customWidth="1"/>
    <col min="10" max="10" width="11.625" style="0" customWidth="1"/>
  </cols>
  <sheetData>
    <row r="1" spans="1:10" ht="12.75">
      <c r="A1" s="414" t="s">
        <v>245</v>
      </c>
      <c r="B1" s="404" t="s">
        <v>64</v>
      </c>
      <c r="C1" s="404" t="s">
        <v>261</v>
      </c>
      <c r="D1" s="404"/>
      <c r="E1" s="404"/>
      <c r="F1" s="404"/>
      <c r="G1" s="404"/>
      <c r="H1" s="404"/>
      <c r="I1" s="423" t="s">
        <v>261</v>
      </c>
      <c r="J1" s="402"/>
    </row>
    <row r="2" spans="1:10" ht="26.25" thickBot="1">
      <c r="A2" s="415"/>
      <c r="B2" s="405"/>
      <c r="C2" s="213" t="s">
        <v>66</v>
      </c>
      <c r="D2" s="90" t="s">
        <v>1</v>
      </c>
      <c r="E2" s="90" t="s">
        <v>2</v>
      </c>
      <c r="F2" s="90" t="s">
        <v>3</v>
      </c>
      <c r="G2" s="90" t="s">
        <v>4</v>
      </c>
      <c r="H2" s="90" t="s">
        <v>5</v>
      </c>
      <c r="I2" s="90" t="s">
        <v>221</v>
      </c>
      <c r="J2" s="92" t="s">
        <v>123</v>
      </c>
    </row>
    <row r="3" spans="1:10" ht="12.75">
      <c r="A3" s="8" t="s">
        <v>288</v>
      </c>
      <c r="B3" s="1"/>
      <c r="C3" s="1"/>
      <c r="D3" s="1"/>
      <c r="E3" s="1"/>
      <c r="F3" s="1"/>
      <c r="G3" s="1"/>
      <c r="H3" s="1"/>
      <c r="I3" s="1"/>
      <c r="J3" s="187"/>
    </row>
    <row r="4" spans="1:10" ht="12.75">
      <c r="A4" s="3" t="s">
        <v>263</v>
      </c>
      <c r="B4" s="256">
        <v>70832897</v>
      </c>
      <c r="C4" s="259">
        <v>13.9</v>
      </c>
      <c r="D4" s="209">
        <v>3306</v>
      </c>
      <c r="E4" s="228">
        <v>0</v>
      </c>
      <c r="F4" s="209">
        <v>1224</v>
      </c>
      <c r="G4" s="228">
        <v>0</v>
      </c>
      <c r="H4" s="209">
        <f>SUM(D4:G4)</f>
        <v>4530</v>
      </c>
      <c r="I4" s="209">
        <v>0</v>
      </c>
      <c r="J4" s="197">
        <f>+H4+I4</f>
        <v>4530</v>
      </c>
    </row>
    <row r="5" spans="1:10" ht="12.75">
      <c r="A5" s="3" t="s">
        <v>264</v>
      </c>
      <c r="B5" s="257">
        <v>60460041</v>
      </c>
      <c r="C5" s="259">
        <v>29.6</v>
      </c>
      <c r="D5" s="209">
        <v>6605</v>
      </c>
      <c r="E5" s="228">
        <v>60</v>
      </c>
      <c r="F5" s="209">
        <v>2464</v>
      </c>
      <c r="G5" s="228">
        <v>0</v>
      </c>
      <c r="H5" s="209">
        <f aca="true" t="shared" si="0" ref="H5:H28">SUM(D5:G5)</f>
        <v>9129</v>
      </c>
      <c r="I5" s="209">
        <v>0</v>
      </c>
      <c r="J5" s="197">
        <f aca="true" t="shared" si="1" ref="J5:J28">+H5+I5</f>
        <v>9129</v>
      </c>
    </row>
    <row r="6" spans="1:10" ht="12.75">
      <c r="A6" s="3" t="s">
        <v>265</v>
      </c>
      <c r="B6" s="257">
        <v>639338</v>
      </c>
      <c r="C6" s="259">
        <v>33</v>
      </c>
      <c r="D6" s="209">
        <v>7283</v>
      </c>
      <c r="E6" s="228">
        <v>42</v>
      </c>
      <c r="F6" s="209">
        <v>2709</v>
      </c>
      <c r="G6" s="228">
        <v>0</v>
      </c>
      <c r="H6" s="209">
        <f t="shared" si="0"/>
        <v>10034</v>
      </c>
      <c r="I6" s="209">
        <v>0</v>
      </c>
      <c r="J6" s="197">
        <f t="shared" si="1"/>
        <v>10034</v>
      </c>
    </row>
    <row r="7" spans="1:10" ht="12.75">
      <c r="A7" s="3" t="s">
        <v>266</v>
      </c>
      <c r="B7" s="257">
        <v>61387452</v>
      </c>
      <c r="C7" s="259">
        <v>23</v>
      </c>
      <c r="D7" s="209">
        <v>5593</v>
      </c>
      <c r="E7" s="228">
        <v>25</v>
      </c>
      <c r="F7" s="209">
        <v>2078</v>
      </c>
      <c r="G7" s="228">
        <v>0</v>
      </c>
      <c r="H7" s="209">
        <f t="shared" si="0"/>
        <v>7696</v>
      </c>
      <c r="I7" s="209">
        <v>0</v>
      </c>
      <c r="J7" s="197">
        <f t="shared" si="1"/>
        <v>7696</v>
      </c>
    </row>
    <row r="8" spans="1:10" ht="12.75">
      <c r="A8" s="3" t="s">
        <v>267</v>
      </c>
      <c r="B8" s="257">
        <v>61387894</v>
      </c>
      <c r="C8" s="259">
        <v>12.7</v>
      </c>
      <c r="D8" s="209">
        <v>2732</v>
      </c>
      <c r="E8" s="228">
        <v>0</v>
      </c>
      <c r="F8" s="209">
        <v>1011</v>
      </c>
      <c r="G8" s="228">
        <v>0</v>
      </c>
      <c r="H8" s="209">
        <f t="shared" si="0"/>
        <v>3743</v>
      </c>
      <c r="I8" s="209">
        <v>0</v>
      </c>
      <c r="J8" s="197">
        <f t="shared" si="1"/>
        <v>3743</v>
      </c>
    </row>
    <row r="9" spans="1:10" ht="12.75">
      <c r="A9" s="3" t="s">
        <v>268</v>
      </c>
      <c r="B9" s="257">
        <v>45246211</v>
      </c>
      <c r="C9" s="259">
        <v>50.5</v>
      </c>
      <c r="D9" s="209">
        <v>11244</v>
      </c>
      <c r="E9" s="228">
        <v>15</v>
      </c>
      <c r="F9" s="209">
        <v>4166</v>
      </c>
      <c r="G9" s="228">
        <v>0</v>
      </c>
      <c r="H9" s="209">
        <f t="shared" si="0"/>
        <v>15425</v>
      </c>
      <c r="I9" s="209">
        <v>330</v>
      </c>
      <c r="J9" s="197">
        <f t="shared" si="1"/>
        <v>15755</v>
      </c>
    </row>
    <row r="10" spans="1:10" ht="12.75">
      <c r="A10" s="3" t="s">
        <v>269</v>
      </c>
      <c r="B10" s="257">
        <v>61386715</v>
      </c>
      <c r="C10" s="259">
        <v>52.1</v>
      </c>
      <c r="D10" s="209">
        <v>11798</v>
      </c>
      <c r="E10" s="228">
        <v>62</v>
      </c>
      <c r="F10" s="209">
        <v>4387</v>
      </c>
      <c r="G10" s="228">
        <v>0</v>
      </c>
      <c r="H10" s="209">
        <f t="shared" si="0"/>
        <v>16247</v>
      </c>
      <c r="I10" s="209">
        <v>0</v>
      </c>
      <c r="J10" s="197">
        <f t="shared" si="1"/>
        <v>16247</v>
      </c>
    </row>
    <row r="11" spans="1:10" ht="12.75">
      <c r="A11" s="3" t="s">
        <v>270</v>
      </c>
      <c r="B11" s="257">
        <v>45245118</v>
      </c>
      <c r="C11" s="259">
        <v>26.9</v>
      </c>
      <c r="D11" s="209">
        <v>6150</v>
      </c>
      <c r="E11" s="228">
        <v>20</v>
      </c>
      <c r="F11" s="209">
        <v>2283</v>
      </c>
      <c r="G11" s="228">
        <v>0</v>
      </c>
      <c r="H11" s="209">
        <f t="shared" si="0"/>
        <v>8453</v>
      </c>
      <c r="I11" s="209">
        <v>31</v>
      </c>
      <c r="J11" s="197">
        <f t="shared" si="1"/>
        <v>8484</v>
      </c>
    </row>
    <row r="12" spans="1:10" ht="12.75">
      <c r="A12" s="3" t="s">
        <v>271</v>
      </c>
      <c r="B12" s="257">
        <v>48135143</v>
      </c>
      <c r="C12" s="259">
        <v>39.5</v>
      </c>
      <c r="D12" s="209">
        <v>8674</v>
      </c>
      <c r="E12" s="228">
        <v>50</v>
      </c>
      <c r="F12" s="209">
        <v>3227</v>
      </c>
      <c r="G12" s="228">
        <v>0</v>
      </c>
      <c r="H12" s="209">
        <f t="shared" si="0"/>
        <v>11951</v>
      </c>
      <c r="I12" s="209">
        <v>314</v>
      </c>
      <c r="J12" s="197">
        <f t="shared" si="1"/>
        <v>12265</v>
      </c>
    </row>
    <row r="13" spans="1:10" ht="12.75">
      <c r="A13" s="3" t="s">
        <v>272</v>
      </c>
      <c r="B13" s="257">
        <v>67360572</v>
      </c>
      <c r="C13" s="259">
        <v>19.5</v>
      </c>
      <c r="D13" s="209">
        <v>4235</v>
      </c>
      <c r="E13" s="228">
        <v>0</v>
      </c>
      <c r="F13" s="209">
        <v>1567</v>
      </c>
      <c r="G13" s="228">
        <v>0</v>
      </c>
      <c r="H13" s="209">
        <f t="shared" si="0"/>
        <v>5802</v>
      </c>
      <c r="I13" s="209">
        <v>0</v>
      </c>
      <c r="J13" s="197">
        <f t="shared" si="1"/>
        <v>5802</v>
      </c>
    </row>
    <row r="14" spans="1:10" ht="12.75">
      <c r="A14" s="3" t="s">
        <v>273</v>
      </c>
      <c r="B14" s="257">
        <v>61385093</v>
      </c>
      <c r="C14" s="259">
        <v>23.2</v>
      </c>
      <c r="D14" s="209">
        <v>5104</v>
      </c>
      <c r="E14" s="228">
        <v>0</v>
      </c>
      <c r="F14" s="209">
        <v>1889</v>
      </c>
      <c r="G14" s="228">
        <v>0</v>
      </c>
      <c r="H14" s="209">
        <f t="shared" si="0"/>
        <v>6993</v>
      </c>
      <c r="I14" s="209">
        <v>2</v>
      </c>
      <c r="J14" s="197">
        <f t="shared" si="1"/>
        <v>6995</v>
      </c>
    </row>
    <row r="15" spans="1:10" ht="12.75">
      <c r="A15" s="3" t="s">
        <v>274</v>
      </c>
      <c r="B15" s="257">
        <v>63830167</v>
      </c>
      <c r="C15" s="259">
        <v>39.6</v>
      </c>
      <c r="D15" s="209">
        <v>8783</v>
      </c>
      <c r="E15" s="228">
        <v>40</v>
      </c>
      <c r="F15" s="209">
        <v>3264</v>
      </c>
      <c r="G15" s="228">
        <v>0</v>
      </c>
      <c r="H15" s="209">
        <f t="shared" si="0"/>
        <v>12087</v>
      </c>
      <c r="I15" s="209">
        <v>0</v>
      </c>
      <c r="J15" s="197">
        <f t="shared" si="1"/>
        <v>12087</v>
      </c>
    </row>
    <row r="16" spans="1:10" ht="12.75">
      <c r="A16" s="3" t="s">
        <v>275</v>
      </c>
      <c r="B16" s="257">
        <v>67361471</v>
      </c>
      <c r="C16" s="259">
        <v>14</v>
      </c>
      <c r="D16" s="209">
        <v>3386</v>
      </c>
      <c r="E16" s="228">
        <v>80</v>
      </c>
      <c r="F16" s="209">
        <v>1281</v>
      </c>
      <c r="G16" s="228">
        <v>0</v>
      </c>
      <c r="H16" s="209">
        <f t="shared" si="0"/>
        <v>4747</v>
      </c>
      <c r="I16" s="209">
        <v>210</v>
      </c>
      <c r="J16" s="197">
        <f t="shared" si="1"/>
        <v>4957</v>
      </c>
    </row>
    <row r="17" spans="1:10" ht="12.75">
      <c r="A17" s="3" t="s">
        <v>276</v>
      </c>
      <c r="B17" s="257">
        <v>60446889</v>
      </c>
      <c r="C17" s="259">
        <v>23.1</v>
      </c>
      <c r="D17" s="209">
        <v>5544</v>
      </c>
      <c r="E17" s="228">
        <v>50</v>
      </c>
      <c r="F17" s="209">
        <v>2069</v>
      </c>
      <c r="G17" s="228">
        <v>0</v>
      </c>
      <c r="H17" s="209">
        <f t="shared" si="0"/>
        <v>7663</v>
      </c>
      <c r="I17" s="209">
        <v>0</v>
      </c>
      <c r="J17" s="197">
        <f t="shared" si="1"/>
        <v>7663</v>
      </c>
    </row>
    <row r="18" spans="1:10" ht="12.75">
      <c r="A18" s="3" t="s">
        <v>277</v>
      </c>
      <c r="B18" s="257">
        <v>68407289</v>
      </c>
      <c r="C18" s="259">
        <v>36.5</v>
      </c>
      <c r="D18" s="209">
        <v>8167</v>
      </c>
      <c r="E18" s="228">
        <v>58</v>
      </c>
      <c r="F18" s="209">
        <v>3042</v>
      </c>
      <c r="G18" s="228">
        <v>0</v>
      </c>
      <c r="H18" s="209">
        <f t="shared" si="0"/>
        <v>11267</v>
      </c>
      <c r="I18" s="209">
        <v>81</v>
      </c>
      <c r="J18" s="197">
        <f t="shared" si="1"/>
        <v>11348</v>
      </c>
    </row>
    <row r="19" spans="1:10" ht="12.75">
      <c r="A19" s="3" t="s">
        <v>278</v>
      </c>
      <c r="B19" s="257">
        <v>60444509</v>
      </c>
      <c r="C19" s="259">
        <v>36.5</v>
      </c>
      <c r="D19" s="209">
        <v>8368</v>
      </c>
      <c r="E19" s="228">
        <v>0</v>
      </c>
      <c r="F19" s="209">
        <v>3096</v>
      </c>
      <c r="G19" s="228">
        <v>0</v>
      </c>
      <c r="H19" s="209">
        <f t="shared" si="0"/>
        <v>11464</v>
      </c>
      <c r="I19" s="209">
        <v>5</v>
      </c>
      <c r="J19" s="197">
        <f t="shared" si="1"/>
        <v>11469</v>
      </c>
    </row>
    <row r="20" spans="1:10" ht="12.75">
      <c r="A20" s="3" t="s">
        <v>279</v>
      </c>
      <c r="B20" s="257">
        <v>61387312</v>
      </c>
      <c r="C20" s="259">
        <v>28.5</v>
      </c>
      <c r="D20" s="209">
        <v>6532</v>
      </c>
      <c r="E20" s="228">
        <v>200</v>
      </c>
      <c r="F20" s="209">
        <v>2487</v>
      </c>
      <c r="G20" s="228">
        <v>0</v>
      </c>
      <c r="H20" s="209">
        <f t="shared" si="0"/>
        <v>9219</v>
      </c>
      <c r="I20" s="209">
        <v>255</v>
      </c>
      <c r="J20" s="197">
        <f t="shared" si="1"/>
        <v>9474</v>
      </c>
    </row>
    <row r="21" spans="1:10" ht="12.75">
      <c r="A21" s="3" t="s">
        <v>280</v>
      </c>
      <c r="B21" s="257">
        <v>48132811</v>
      </c>
      <c r="C21" s="259">
        <v>40.4</v>
      </c>
      <c r="D21" s="209">
        <v>8875</v>
      </c>
      <c r="E21" s="228">
        <v>165</v>
      </c>
      <c r="F21" s="209">
        <v>3341</v>
      </c>
      <c r="G21" s="228">
        <v>0</v>
      </c>
      <c r="H21" s="209">
        <f t="shared" si="0"/>
        <v>12381</v>
      </c>
      <c r="I21" s="209">
        <v>571</v>
      </c>
      <c r="J21" s="197">
        <f t="shared" si="1"/>
        <v>12952</v>
      </c>
    </row>
    <row r="22" spans="1:10" ht="12.75">
      <c r="A22" s="3" t="s">
        <v>281</v>
      </c>
      <c r="B22" s="257">
        <v>45242593</v>
      </c>
      <c r="C22" s="259">
        <v>45.2</v>
      </c>
      <c r="D22" s="209">
        <v>9884</v>
      </c>
      <c r="E22" s="228">
        <v>160</v>
      </c>
      <c r="F22" s="209">
        <v>3713</v>
      </c>
      <c r="G22" s="228">
        <v>0</v>
      </c>
      <c r="H22" s="209">
        <f t="shared" si="0"/>
        <v>13757</v>
      </c>
      <c r="I22" s="209">
        <v>140</v>
      </c>
      <c r="J22" s="197">
        <f t="shared" si="1"/>
        <v>13897</v>
      </c>
    </row>
    <row r="23" spans="1:10" ht="12.75">
      <c r="A23" s="3" t="s">
        <v>282</v>
      </c>
      <c r="B23" s="257">
        <v>61385069</v>
      </c>
      <c r="C23" s="259">
        <v>19</v>
      </c>
      <c r="D23" s="209">
        <v>4336</v>
      </c>
      <c r="E23" s="228">
        <v>70</v>
      </c>
      <c r="F23" s="209">
        <v>1629</v>
      </c>
      <c r="G23" s="228">
        <v>0</v>
      </c>
      <c r="H23" s="209">
        <f t="shared" si="0"/>
        <v>6035</v>
      </c>
      <c r="I23" s="209">
        <v>30</v>
      </c>
      <c r="J23" s="197">
        <f t="shared" si="1"/>
        <v>6065</v>
      </c>
    </row>
    <row r="24" spans="1:10" ht="12.75">
      <c r="A24" s="3" t="s">
        <v>283</v>
      </c>
      <c r="B24" s="257">
        <v>70849366</v>
      </c>
      <c r="C24" s="259">
        <v>23.1</v>
      </c>
      <c r="D24" s="209">
        <v>5143</v>
      </c>
      <c r="E24" s="228">
        <v>0</v>
      </c>
      <c r="F24" s="209">
        <v>1903</v>
      </c>
      <c r="G24" s="228">
        <v>0</v>
      </c>
      <c r="H24" s="209">
        <f t="shared" si="0"/>
        <v>7046</v>
      </c>
      <c r="I24" s="209">
        <v>8</v>
      </c>
      <c r="J24" s="197">
        <f t="shared" si="1"/>
        <v>7054</v>
      </c>
    </row>
    <row r="25" spans="1:10" ht="12.75">
      <c r="A25" s="3" t="s">
        <v>284</v>
      </c>
      <c r="B25" s="257">
        <v>70848947</v>
      </c>
      <c r="C25" s="259">
        <v>32.5</v>
      </c>
      <c r="D25" s="209">
        <v>7459</v>
      </c>
      <c r="E25" s="228">
        <v>15</v>
      </c>
      <c r="F25" s="209">
        <v>2765</v>
      </c>
      <c r="G25" s="228">
        <v>0</v>
      </c>
      <c r="H25" s="209">
        <f t="shared" si="0"/>
        <v>10239</v>
      </c>
      <c r="I25" s="209">
        <v>20</v>
      </c>
      <c r="J25" s="197">
        <f t="shared" si="1"/>
        <v>10259</v>
      </c>
    </row>
    <row r="26" spans="1:10" ht="12.75">
      <c r="A26" s="3" t="s">
        <v>285</v>
      </c>
      <c r="B26" s="257">
        <v>70098506</v>
      </c>
      <c r="C26" s="259">
        <v>35.7</v>
      </c>
      <c r="D26" s="209">
        <v>8186</v>
      </c>
      <c r="E26" s="228">
        <v>35</v>
      </c>
      <c r="F26" s="209">
        <v>3040</v>
      </c>
      <c r="G26" s="228">
        <v>0</v>
      </c>
      <c r="H26" s="209">
        <f t="shared" si="0"/>
        <v>11261</v>
      </c>
      <c r="I26" s="209">
        <v>95</v>
      </c>
      <c r="J26" s="197">
        <f t="shared" si="1"/>
        <v>11356</v>
      </c>
    </row>
    <row r="27" spans="1:10" ht="12.75">
      <c r="A27" s="3" t="s">
        <v>286</v>
      </c>
      <c r="B27" s="257">
        <v>61385433</v>
      </c>
      <c r="C27" s="259">
        <v>32</v>
      </c>
      <c r="D27" s="209">
        <v>7259</v>
      </c>
      <c r="E27" s="228">
        <v>65</v>
      </c>
      <c r="F27" s="209">
        <v>2708</v>
      </c>
      <c r="G27" s="228">
        <v>0</v>
      </c>
      <c r="H27" s="209">
        <f t="shared" si="0"/>
        <v>10032</v>
      </c>
      <c r="I27" s="209">
        <v>101</v>
      </c>
      <c r="J27" s="197">
        <f t="shared" si="1"/>
        <v>10133</v>
      </c>
    </row>
    <row r="28" spans="1:10" ht="13.5" thickBot="1">
      <c r="A28" s="4" t="s">
        <v>287</v>
      </c>
      <c r="B28" s="258">
        <v>68403704</v>
      </c>
      <c r="C28" s="264">
        <v>35.5</v>
      </c>
      <c r="D28" s="210">
        <v>7867</v>
      </c>
      <c r="E28" s="229">
        <v>62</v>
      </c>
      <c r="F28" s="210">
        <v>2932</v>
      </c>
      <c r="G28" s="229">
        <v>0</v>
      </c>
      <c r="H28" s="210">
        <f t="shared" si="0"/>
        <v>10861</v>
      </c>
      <c r="I28" s="210">
        <v>0</v>
      </c>
      <c r="J28" s="198">
        <f t="shared" si="1"/>
        <v>10861</v>
      </c>
    </row>
    <row r="29" spans="1:10" ht="13.5" thickBot="1">
      <c r="A29" s="35" t="s">
        <v>123</v>
      </c>
      <c r="B29" s="27"/>
      <c r="C29" s="28">
        <f aca="true" t="shared" si="2" ref="C29:J29">SUM(C4:C28)</f>
        <v>765.5000000000001</v>
      </c>
      <c r="D29" s="29">
        <f t="shared" si="2"/>
        <v>172513</v>
      </c>
      <c r="E29" s="29">
        <f t="shared" si="2"/>
        <v>1274</v>
      </c>
      <c r="F29" s="29">
        <f t="shared" si="2"/>
        <v>64275</v>
      </c>
      <c r="G29" s="29">
        <f t="shared" si="2"/>
        <v>0</v>
      </c>
      <c r="H29" s="29">
        <f t="shared" si="2"/>
        <v>238062</v>
      </c>
      <c r="I29" s="29">
        <f t="shared" si="2"/>
        <v>2193</v>
      </c>
      <c r="J29" s="30">
        <f t="shared" si="2"/>
        <v>240255</v>
      </c>
    </row>
  </sheetData>
  <mergeCells count="4">
    <mergeCell ref="A1:A2"/>
    <mergeCell ref="B1:B2"/>
    <mergeCell ref="C1:H1"/>
    <mergeCell ref="I1:J1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workbookViewId="0" topLeftCell="A1">
      <selection activeCell="A3" sqref="A3"/>
    </sheetView>
  </sheetViews>
  <sheetFormatPr defaultColWidth="9.00390625" defaultRowHeight="12.75"/>
  <cols>
    <col min="1" max="1" width="35.00390625" style="0" customWidth="1"/>
    <col min="2" max="2" width="12.625" style="0" customWidth="1"/>
    <col min="3" max="3" width="8.25390625" style="0" customWidth="1"/>
    <col min="4" max="4" width="11.375" style="0" customWidth="1"/>
    <col min="5" max="5" width="9.875" style="0" customWidth="1"/>
    <col min="6" max="6" width="9.75390625" style="0" customWidth="1"/>
    <col min="7" max="7" width="10.25390625" style="0" customWidth="1"/>
    <col min="8" max="8" width="10.875" style="0" customWidth="1"/>
    <col min="9" max="9" width="9.875" style="0" hidden="1" customWidth="1"/>
    <col min="10" max="10" width="11.625" style="0" hidden="1" customWidth="1"/>
  </cols>
  <sheetData>
    <row r="1" spans="1:10" ht="12.75">
      <c r="A1" s="414" t="s">
        <v>245</v>
      </c>
      <c r="B1" s="404" t="s">
        <v>64</v>
      </c>
      <c r="C1" s="404" t="s">
        <v>303</v>
      </c>
      <c r="D1" s="404"/>
      <c r="E1" s="404"/>
      <c r="F1" s="404"/>
      <c r="G1" s="404"/>
      <c r="H1" s="402"/>
      <c r="I1" s="422" t="s">
        <v>303</v>
      </c>
      <c r="J1" s="402"/>
    </row>
    <row r="2" spans="1:10" ht="26.25" thickBot="1">
      <c r="A2" s="415"/>
      <c r="B2" s="405"/>
      <c r="C2" s="213" t="s">
        <v>66</v>
      </c>
      <c r="D2" s="90" t="s">
        <v>1</v>
      </c>
      <c r="E2" s="90" t="s">
        <v>2</v>
      </c>
      <c r="F2" s="90" t="s">
        <v>3</v>
      </c>
      <c r="G2" s="90" t="s">
        <v>4</v>
      </c>
      <c r="H2" s="92" t="s">
        <v>5</v>
      </c>
      <c r="I2" s="91" t="s">
        <v>221</v>
      </c>
      <c r="J2" s="92" t="s">
        <v>123</v>
      </c>
    </row>
    <row r="3" spans="1:10" ht="12.75">
      <c r="A3" s="8" t="s">
        <v>289</v>
      </c>
      <c r="B3" s="1"/>
      <c r="C3" s="1"/>
      <c r="D3" s="1"/>
      <c r="E3" s="1"/>
      <c r="F3" s="1"/>
      <c r="G3" s="1"/>
      <c r="H3" s="187"/>
      <c r="I3" s="9"/>
      <c r="J3" s="187"/>
    </row>
    <row r="4" spans="1:10" ht="12.75">
      <c r="A4" s="3" t="s">
        <v>290</v>
      </c>
      <c r="B4" s="260">
        <v>45245924</v>
      </c>
      <c r="C4" s="259">
        <v>8.8</v>
      </c>
      <c r="D4" s="10">
        <v>2224</v>
      </c>
      <c r="E4" s="2">
        <v>814</v>
      </c>
      <c r="F4" s="10">
        <v>1107</v>
      </c>
      <c r="G4" s="2">
        <v>200</v>
      </c>
      <c r="H4" s="36">
        <f aca="true" t="shared" si="0" ref="H4:H17">SUM(D4:G4)</f>
        <v>4345</v>
      </c>
      <c r="I4" s="362">
        <v>400</v>
      </c>
      <c r="J4" s="197">
        <f aca="true" t="shared" si="1" ref="J4:J17">+H4+I4</f>
        <v>4745</v>
      </c>
    </row>
    <row r="5" spans="1:10" ht="12.75">
      <c r="A5" s="3" t="s">
        <v>291</v>
      </c>
      <c r="B5" s="261">
        <v>45241848</v>
      </c>
      <c r="C5" s="263">
        <v>15.7</v>
      </c>
      <c r="D5" s="10">
        <v>3535</v>
      </c>
      <c r="E5" s="2">
        <v>500</v>
      </c>
      <c r="F5" s="10">
        <v>1483</v>
      </c>
      <c r="G5" s="2">
        <v>200</v>
      </c>
      <c r="H5" s="36">
        <f t="shared" si="0"/>
        <v>5718</v>
      </c>
      <c r="I5" s="362">
        <v>508</v>
      </c>
      <c r="J5" s="197">
        <f t="shared" si="1"/>
        <v>6226</v>
      </c>
    </row>
    <row r="6" spans="1:10" ht="12.75">
      <c r="A6" s="3" t="s">
        <v>292</v>
      </c>
      <c r="B6" s="261">
        <v>45241651</v>
      </c>
      <c r="C6" s="263">
        <v>25</v>
      </c>
      <c r="D6" s="10">
        <v>4923</v>
      </c>
      <c r="E6" s="2">
        <v>900</v>
      </c>
      <c r="F6" s="10">
        <v>2137</v>
      </c>
      <c r="G6" s="2">
        <v>450</v>
      </c>
      <c r="H6" s="36">
        <f t="shared" si="0"/>
        <v>8410</v>
      </c>
      <c r="I6" s="362">
        <v>996</v>
      </c>
      <c r="J6" s="197">
        <f t="shared" si="1"/>
        <v>9406</v>
      </c>
    </row>
    <row r="7" spans="1:10" ht="12.75">
      <c r="A7" s="3" t="s">
        <v>302</v>
      </c>
      <c r="B7" s="261">
        <v>45241651</v>
      </c>
      <c r="C7" s="263">
        <v>9</v>
      </c>
      <c r="D7" s="209">
        <v>1476</v>
      </c>
      <c r="E7" s="228">
        <v>33</v>
      </c>
      <c r="F7" s="209">
        <v>557</v>
      </c>
      <c r="G7" s="228">
        <v>0</v>
      </c>
      <c r="H7" s="36">
        <f>SUM(D7:G7)</f>
        <v>2066</v>
      </c>
      <c r="I7" s="362">
        <v>450</v>
      </c>
      <c r="J7" s="197">
        <f>+H7+I7</f>
        <v>2516</v>
      </c>
    </row>
    <row r="8" spans="1:10" ht="12.75">
      <c r="A8" s="8" t="s">
        <v>293</v>
      </c>
      <c r="B8" s="261">
        <v>45241295</v>
      </c>
      <c r="C8" s="263">
        <v>15.6</v>
      </c>
      <c r="D8" s="11">
        <v>3464</v>
      </c>
      <c r="E8" s="1">
        <v>812</v>
      </c>
      <c r="F8" s="11">
        <v>1566</v>
      </c>
      <c r="G8" s="1">
        <v>230</v>
      </c>
      <c r="H8" s="38">
        <f t="shared" si="0"/>
        <v>6072</v>
      </c>
      <c r="I8" s="365">
        <v>1903</v>
      </c>
      <c r="J8" s="192">
        <f t="shared" si="1"/>
        <v>7975</v>
      </c>
    </row>
    <row r="9" spans="1:10" ht="12.75">
      <c r="A9" s="3" t="s">
        <v>294</v>
      </c>
      <c r="B9" s="261">
        <v>45241643</v>
      </c>
      <c r="C9" s="263">
        <v>20</v>
      </c>
      <c r="D9" s="10">
        <v>3818</v>
      </c>
      <c r="E9" s="2">
        <v>530</v>
      </c>
      <c r="F9" s="10">
        <v>1599</v>
      </c>
      <c r="G9" s="2">
        <v>330</v>
      </c>
      <c r="H9" s="36">
        <f t="shared" si="0"/>
        <v>6277</v>
      </c>
      <c r="I9" s="362">
        <v>249</v>
      </c>
      <c r="J9" s="197">
        <f t="shared" si="1"/>
        <v>6526</v>
      </c>
    </row>
    <row r="10" spans="1:10" ht="12.75">
      <c r="A10" s="3" t="s">
        <v>295</v>
      </c>
      <c r="B10" s="261">
        <v>45242941</v>
      </c>
      <c r="C10" s="263">
        <v>12</v>
      </c>
      <c r="D10" s="10">
        <v>2686</v>
      </c>
      <c r="E10" s="2">
        <v>880</v>
      </c>
      <c r="F10" s="10">
        <v>1302</v>
      </c>
      <c r="G10" s="2">
        <v>200</v>
      </c>
      <c r="H10" s="36">
        <f t="shared" si="0"/>
        <v>5068</v>
      </c>
      <c r="I10" s="362">
        <v>670</v>
      </c>
      <c r="J10" s="197">
        <f t="shared" si="1"/>
        <v>5738</v>
      </c>
    </row>
    <row r="11" spans="1:10" ht="12.75">
      <c r="A11" s="3" t="s">
        <v>296</v>
      </c>
      <c r="B11" s="261">
        <v>45241694</v>
      </c>
      <c r="C11" s="263">
        <v>10.2</v>
      </c>
      <c r="D11" s="10">
        <v>2342</v>
      </c>
      <c r="E11" s="2">
        <v>566</v>
      </c>
      <c r="F11" s="10">
        <v>1065</v>
      </c>
      <c r="G11" s="2">
        <v>250</v>
      </c>
      <c r="H11" s="36">
        <f t="shared" si="0"/>
        <v>4223</v>
      </c>
      <c r="I11" s="362">
        <v>811</v>
      </c>
      <c r="J11" s="197">
        <f t="shared" si="1"/>
        <v>5034</v>
      </c>
    </row>
    <row r="12" spans="1:10" ht="12.75">
      <c r="A12" s="3" t="s">
        <v>297</v>
      </c>
      <c r="B12" s="261">
        <v>45242950</v>
      </c>
      <c r="C12" s="263">
        <v>6.3</v>
      </c>
      <c r="D12" s="10">
        <v>1463</v>
      </c>
      <c r="E12" s="2">
        <v>280</v>
      </c>
      <c r="F12" s="10">
        <v>639</v>
      </c>
      <c r="G12" s="2">
        <v>100</v>
      </c>
      <c r="H12" s="36">
        <f t="shared" si="0"/>
        <v>2482</v>
      </c>
      <c r="I12" s="362">
        <v>377</v>
      </c>
      <c r="J12" s="197">
        <f t="shared" si="1"/>
        <v>2859</v>
      </c>
    </row>
    <row r="13" spans="1:10" ht="12.75">
      <c r="A13" s="3" t="s">
        <v>298</v>
      </c>
      <c r="B13" s="261">
        <v>45242879</v>
      </c>
      <c r="C13" s="263">
        <v>15.1</v>
      </c>
      <c r="D13" s="10">
        <v>2899</v>
      </c>
      <c r="E13" s="2">
        <v>600</v>
      </c>
      <c r="F13" s="10">
        <v>1291</v>
      </c>
      <c r="G13" s="2">
        <v>220</v>
      </c>
      <c r="H13" s="36">
        <f t="shared" si="0"/>
        <v>5010</v>
      </c>
      <c r="I13" s="362">
        <v>487</v>
      </c>
      <c r="J13" s="197">
        <f t="shared" si="1"/>
        <v>5497</v>
      </c>
    </row>
    <row r="14" spans="1:10" ht="12.75">
      <c r="A14" s="3" t="s">
        <v>299</v>
      </c>
      <c r="B14" s="261">
        <v>49625055</v>
      </c>
      <c r="C14" s="263">
        <v>16</v>
      </c>
      <c r="D14" s="10">
        <v>3355</v>
      </c>
      <c r="E14" s="2">
        <v>550</v>
      </c>
      <c r="F14" s="10">
        <v>1434</v>
      </c>
      <c r="G14" s="2">
        <v>240</v>
      </c>
      <c r="H14" s="36">
        <f t="shared" si="0"/>
        <v>5579</v>
      </c>
      <c r="I14" s="362">
        <v>644</v>
      </c>
      <c r="J14" s="197">
        <f t="shared" si="1"/>
        <v>6223</v>
      </c>
    </row>
    <row r="15" spans="1:10" ht="12.75">
      <c r="A15" s="3" t="s">
        <v>300</v>
      </c>
      <c r="B15" s="261">
        <v>67365779</v>
      </c>
      <c r="C15" s="263">
        <v>12.9</v>
      </c>
      <c r="D15" s="10">
        <v>2776</v>
      </c>
      <c r="E15" s="2">
        <v>688</v>
      </c>
      <c r="F15" s="10">
        <v>1267</v>
      </c>
      <c r="G15" s="2">
        <v>200</v>
      </c>
      <c r="H15" s="36">
        <f t="shared" si="0"/>
        <v>4931</v>
      </c>
      <c r="I15" s="362">
        <v>1166</v>
      </c>
      <c r="J15" s="197">
        <f t="shared" si="1"/>
        <v>6097</v>
      </c>
    </row>
    <row r="16" spans="1:10" ht="13.5" thickBot="1">
      <c r="A16" s="4" t="s">
        <v>301</v>
      </c>
      <c r="B16" s="262">
        <v>45241945</v>
      </c>
      <c r="C16" s="264">
        <v>15</v>
      </c>
      <c r="D16" s="15">
        <v>3115</v>
      </c>
      <c r="E16" s="7">
        <v>990</v>
      </c>
      <c r="F16" s="15">
        <v>1499</v>
      </c>
      <c r="G16" s="7">
        <v>220</v>
      </c>
      <c r="H16" s="37">
        <f t="shared" si="0"/>
        <v>5824</v>
      </c>
      <c r="I16" s="363">
        <v>1177</v>
      </c>
      <c r="J16" s="198">
        <f t="shared" si="1"/>
        <v>7001</v>
      </c>
    </row>
    <row r="17" spans="1:10" ht="13.5" thickBot="1">
      <c r="A17" s="5" t="s">
        <v>310</v>
      </c>
      <c r="B17" s="27"/>
      <c r="C17" s="225">
        <f>SUM(C4:C16)</f>
        <v>181.6</v>
      </c>
      <c r="D17" s="29">
        <f>SUM(D4:D16)</f>
        <v>38076</v>
      </c>
      <c r="E17" s="29">
        <f>SUM(E4:E16)</f>
        <v>8143</v>
      </c>
      <c r="F17" s="29">
        <f>SUM(F4:F16)</f>
        <v>16946</v>
      </c>
      <c r="G17" s="29">
        <f>SUM(G4:G16)</f>
        <v>2840</v>
      </c>
      <c r="H17" s="30">
        <f t="shared" si="0"/>
        <v>66005</v>
      </c>
      <c r="I17" s="364">
        <f>SUM(I4:I16)</f>
        <v>9838</v>
      </c>
      <c r="J17" s="224">
        <f t="shared" si="1"/>
        <v>75843</v>
      </c>
    </row>
  </sheetData>
  <mergeCells count="4">
    <mergeCell ref="A1:A2"/>
    <mergeCell ref="B1:B2"/>
    <mergeCell ref="C1:H1"/>
    <mergeCell ref="I1:J1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40"/>
  <sheetViews>
    <sheetView zoomScale="75" zoomScaleNormal="75" workbookViewId="0" topLeftCell="A10">
      <selection activeCell="A40" sqref="A40"/>
    </sheetView>
  </sheetViews>
  <sheetFormatPr defaultColWidth="9.00390625" defaultRowHeight="12.75"/>
  <cols>
    <col min="1" max="1" width="45.25390625" style="0" customWidth="1"/>
    <col min="2" max="2" width="13.25390625" style="0" customWidth="1"/>
    <col min="3" max="3" width="10.25390625" style="0" customWidth="1"/>
    <col min="4" max="4" width="16.875" style="0" customWidth="1"/>
    <col min="5" max="5" width="19.375" style="0" customWidth="1"/>
    <col min="6" max="6" width="18.875" style="0" customWidth="1"/>
  </cols>
  <sheetData>
    <row r="2" ht="23.25">
      <c r="A2" s="301"/>
    </row>
    <row r="4" ht="20.25" customHeight="1">
      <c r="A4" s="302" t="s">
        <v>376</v>
      </c>
    </row>
    <row r="6" ht="13.5" thickBot="1"/>
    <row r="7" spans="1:6" ht="12.75">
      <c r="A7" s="375" t="s">
        <v>58</v>
      </c>
      <c r="B7" s="380" t="s">
        <v>64</v>
      </c>
      <c r="C7" s="380" t="s">
        <v>354</v>
      </c>
      <c r="D7" s="330" t="s">
        <v>355</v>
      </c>
      <c r="E7" s="315" t="s">
        <v>356</v>
      </c>
      <c r="F7" s="331" t="s">
        <v>371</v>
      </c>
    </row>
    <row r="8" spans="1:6" ht="13.5" thickBot="1">
      <c r="A8" s="381"/>
      <c r="B8" s="424"/>
      <c r="C8" s="374"/>
      <c r="D8" s="323" t="s">
        <v>357</v>
      </c>
      <c r="E8" s="316" t="s">
        <v>358</v>
      </c>
      <c r="F8" s="332" t="s">
        <v>372</v>
      </c>
    </row>
    <row r="9" spans="1:6" ht="12.75">
      <c r="A9" s="8"/>
      <c r="B9" s="1"/>
      <c r="C9" s="1"/>
      <c r="D9" s="1"/>
      <c r="E9" s="317"/>
      <c r="F9" s="187"/>
    </row>
    <row r="10" spans="1:6" ht="12.75">
      <c r="A10" s="3" t="s">
        <v>359</v>
      </c>
      <c r="B10" s="2">
        <v>70872503</v>
      </c>
      <c r="C10" s="2">
        <v>3121</v>
      </c>
      <c r="D10" s="219">
        <v>52</v>
      </c>
      <c r="E10" s="318">
        <v>13406</v>
      </c>
      <c r="F10" s="278">
        <v>23506</v>
      </c>
    </row>
    <row r="11" spans="1:6" ht="12.75">
      <c r="A11" s="3" t="s">
        <v>360</v>
      </c>
      <c r="B11" s="2">
        <v>70872767</v>
      </c>
      <c r="C11" s="2">
        <v>3121</v>
      </c>
      <c r="D11" s="219">
        <v>152</v>
      </c>
      <c r="E11" s="318">
        <v>41653</v>
      </c>
      <c r="F11" s="278">
        <v>64396</v>
      </c>
    </row>
    <row r="12" spans="1:6" ht="12.75">
      <c r="A12" s="3" t="s">
        <v>361</v>
      </c>
      <c r="B12" s="2">
        <v>70872589</v>
      </c>
      <c r="C12" s="2">
        <v>3122</v>
      </c>
      <c r="D12" s="219">
        <v>70</v>
      </c>
      <c r="E12" s="318">
        <v>18042</v>
      </c>
      <c r="F12" s="278">
        <v>34110</v>
      </c>
    </row>
    <row r="13" spans="1:6" ht="12.75" customHeight="1">
      <c r="A13" s="3" t="s">
        <v>362</v>
      </c>
      <c r="B13" s="2">
        <v>60446242</v>
      </c>
      <c r="C13" s="2">
        <v>3122</v>
      </c>
      <c r="D13" s="219">
        <v>69</v>
      </c>
      <c r="E13" s="318">
        <v>17195</v>
      </c>
      <c r="F13" s="278">
        <v>36338</v>
      </c>
    </row>
    <row r="14" spans="1:6" ht="12.75">
      <c r="A14" s="3" t="s">
        <v>363</v>
      </c>
      <c r="B14" s="2">
        <v>70873160</v>
      </c>
      <c r="C14" s="2">
        <v>3114</v>
      </c>
      <c r="D14" s="219">
        <v>43</v>
      </c>
      <c r="E14" s="318">
        <v>9390</v>
      </c>
      <c r="F14" s="278">
        <v>13770</v>
      </c>
    </row>
    <row r="15" spans="1:6" ht="12.75">
      <c r="A15" s="3" t="s">
        <v>364</v>
      </c>
      <c r="B15" s="2">
        <v>70874204</v>
      </c>
      <c r="C15" s="2">
        <v>3239</v>
      </c>
      <c r="D15" s="219">
        <v>56</v>
      </c>
      <c r="E15" s="318">
        <v>13257</v>
      </c>
      <c r="F15" s="278">
        <v>28234.9</v>
      </c>
    </row>
    <row r="16" spans="1:6" ht="13.5" thickBot="1">
      <c r="A16" s="4" t="s">
        <v>51</v>
      </c>
      <c r="B16" s="7"/>
      <c r="C16" s="7"/>
      <c r="D16" s="221">
        <f>SUM(D10:D15)</f>
        <v>442</v>
      </c>
      <c r="E16" s="319">
        <f>SUM(E10:E15)</f>
        <v>112943</v>
      </c>
      <c r="F16" s="280">
        <f>SUM(F10:F15)</f>
        <v>200354.9</v>
      </c>
    </row>
    <row r="19" spans="1:6" ht="12.75">
      <c r="A19" s="20"/>
      <c r="B19" s="20"/>
      <c r="C19" s="20"/>
      <c r="D19" s="304"/>
      <c r="E19" s="305"/>
      <c r="F19" s="163"/>
    </row>
    <row r="21" ht="12.75" customHeight="1"/>
    <row r="22" ht="20.25" customHeight="1">
      <c r="A22" s="306" t="s">
        <v>365</v>
      </c>
    </row>
    <row r="23" ht="20.25" customHeight="1">
      <c r="A23" s="306" t="s">
        <v>374</v>
      </c>
    </row>
    <row r="24" ht="12.75" customHeight="1"/>
    <row r="25" ht="12.75" customHeight="1"/>
    <row r="26" ht="12.75" customHeight="1" thickBot="1"/>
    <row r="27" spans="1:6" ht="12.75" customHeight="1">
      <c r="A27" s="325"/>
      <c r="B27" s="309"/>
      <c r="C27" s="309"/>
      <c r="D27" s="266" t="s">
        <v>366</v>
      </c>
      <c r="E27" s="266" t="s">
        <v>373</v>
      </c>
      <c r="F27" s="326" t="s">
        <v>375</v>
      </c>
    </row>
    <row r="28" spans="1:6" ht="12.75" customHeight="1">
      <c r="A28" s="320" t="s">
        <v>58</v>
      </c>
      <c r="B28" s="321" t="s">
        <v>64</v>
      </c>
      <c r="C28" s="321" t="s">
        <v>354</v>
      </c>
      <c r="D28" s="307" t="s">
        <v>367</v>
      </c>
      <c r="E28" s="307" t="s">
        <v>368</v>
      </c>
      <c r="F28" s="327" t="s">
        <v>372</v>
      </c>
    </row>
    <row r="29" spans="1:6" ht="12.75" customHeight="1" thickBot="1">
      <c r="A29" s="328"/>
      <c r="B29" s="303"/>
      <c r="C29" s="265"/>
      <c r="D29" s="308">
        <v>2005</v>
      </c>
      <c r="E29" s="308"/>
      <c r="F29" s="329"/>
    </row>
    <row r="30" spans="1:6" ht="12.75" customHeight="1">
      <c r="A30" s="226"/>
      <c r="B30" s="322"/>
      <c r="C30" s="322"/>
      <c r="D30" s="324"/>
      <c r="E30" s="211"/>
      <c r="F30" s="211"/>
    </row>
    <row r="31" spans="1:6" ht="12.75" customHeight="1" thickBot="1">
      <c r="A31" s="310" t="s">
        <v>369</v>
      </c>
      <c r="B31" s="311" t="s">
        <v>370</v>
      </c>
      <c r="C31" s="312">
        <v>3421</v>
      </c>
      <c r="D31" s="313">
        <v>79</v>
      </c>
      <c r="E31" s="314">
        <v>0.25</v>
      </c>
      <c r="F31" s="333">
        <v>26579</v>
      </c>
    </row>
    <row r="32" ht="12.75" customHeight="1"/>
    <row r="33" ht="12.75" customHeight="1"/>
    <row r="40" ht="12.75">
      <c r="A40" s="366"/>
    </row>
  </sheetData>
  <mergeCells count="3">
    <mergeCell ref="A7:A8"/>
    <mergeCell ref="B7:B8"/>
    <mergeCell ref="C7:C8"/>
  </mergeCells>
  <printOptions/>
  <pageMargins left="0.75" right="0.75" top="1" bottom="1" header="0.4921259845" footer="0.4921259845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9"/>
  <sheetViews>
    <sheetView zoomScale="75" zoomScaleNormal="75" workbookViewId="0" topLeftCell="A1">
      <selection activeCell="E20" sqref="E19:E20"/>
    </sheetView>
  </sheetViews>
  <sheetFormatPr defaultColWidth="9.00390625" defaultRowHeight="12.75"/>
  <cols>
    <col min="1" max="1" width="33.375" style="0" customWidth="1"/>
    <col min="2" max="2" width="13.125" style="0" customWidth="1"/>
    <col min="3" max="3" width="12.125" style="0" customWidth="1"/>
    <col min="4" max="4" width="18.75390625" style="0" customWidth="1"/>
    <col min="5" max="5" width="23.00390625" style="0" customWidth="1"/>
  </cols>
  <sheetData>
    <row r="2" spans="1:5" ht="15.75">
      <c r="A2" s="425" t="s">
        <v>380</v>
      </c>
      <c r="B2" s="425"/>
      <c r="C2" s="425"/>
      <c r="D2" s="425"/>
      <c r="E2" s="425"/>
    </row>
    <row r="3" spans="1:5" ht="15.75">
      <c r="A3" s="425" t="s">
        <v>381</v>
      </c>
      <c r="B3" s="425"/>
      <c r="C3" s="425"/>
      <c r="D3" s="425"/>
      <c r="E3" s="425"/>
    </row>
    <row r="7" ht="13.5" thickBot="1"/>
    <row r="8" spans="1:7" ht="26.25" thickBot="1">
      <c r="A8" s="368" t="s">
        <v>58</v>
      </c>
      <c r="B8" s="271" t="s">
        <v>64</v>
      </c>
      <c r="C8" s="271" t="s">
        <v>354</v>
      </c>
      <c r="D8" s="271" t="s">
        <v>382</v>
      </c>
      <c r="E8" s="369" t="s">
        <v>383</v>
      </c>
      <c r="F8" s="370"/>
      <c r="G8" s="370"/>
    </row>
    <row r="9" spans="1:5" ht="12.75">
      <c r="A9" s="8" t="s">
        <v>384</v>
      </c>
      <c r="B9" s="1">
        <v>45245924</v>
      </c>
      <c r="C9" s="1">
        <v>3421</v>
      </c>
      <c r="D9" s="371">
        <v>1</v>
      </c>
      <c r="E9" s="187">
        <v>185</v>
      </c>
    </row>
    <row r="10" spans="1:5" ht="12.75">
      <c r="A10" s="3" t="s">
        <v>385</v>
      </c>
      <c r="B10" s="2">
        <v>45244848</v>
      </c>
      <c r="C10" s="2">
        <v>3421</v>
      </c>
      <c r="D10" s="219">
        <v>1</v>
      </c>
      <c r="E10" s="188">
        <v>185</v>
      </c>
    </row>
    <row r="11" spans="1:5" ht="12.75">
      <c r="A11" s="3" t="s">
        <v>386</v>
      </c>
      <c r="B11" s="372" t="s">
        <v>370</v>
      </c>
      <c r="C11" s="2">
        <v>3421</v>
      </c>
      <c r="D11" s="219">
        <v>1.2</v>
      </c>
      <c r="E11" s="188">
        <v>225</v>
      </c>
    </row>
    <row r="12" spans="1:5" ht="12.75">
      <c r="A12" s="3" t="s">
        <v>387</v>
      </c>
      <c r="B12" s="2">
        <v>45241694</v>
      </c>
      <c r="C12" s="2">
        <v>3421</v>
      </c>
      <c r="D12" s="219">
        <v>1.4</v>
      </c>
      <c r="E12" s="188">
        <v>259</v>
      </c>
    </row>
    <row r="13" spans="1:5" ht="12.75">
      <c r="A13" s="3" t="s">
        <v>388</v>
      </c>
      <c r="B13" s="2">
        <v>45242950</v>
      </c>
      <c r="C13" s="2">
        <v>3421</v>
      </c>
      <c r="D13" s="219">
        <v>0.7</v>
      </c>
      <c r="E13" s="188">
        <v>129</v>
      </c>
    </row>
    <row r="14" spans="1:5" ht="12.75">
      <c r="A14" s="3" t="s">
        <v>389</v>
      </c>
      <c r="B14" s="2">
        <v>45242879</v>
      </c>
      <c r="C14" s="2">
        <v>3421</v>
      </c>
      <c r="D14" s="219">
        <v>0.7</v>
      </c>
      <c r="E14" s="188">
        <v>129</v>
      </c>
    </row>
    <row r="15" spans="1:5" ht="12.75">
      <c r="A15" s="3" t="s">
        <v>390</v>
      </c>
      <c r="B15" s="2">
        <v>67365779</v>
      </c>
      <c r="C15" s="2">
        <v>3421</v>
      </c>
      <c r="D15" s="219">
        <v>2</v>
      </c>
      <c r="E15" s="188">
        <v>370</v>
      </c>
    </row>
    <row r="16" spans="1:5" ht="13.5" thickBot="1">
      <c r="A16" s="4" t="s">
        <v>391</v>
      </c>
      <c r="B16" s="7">
        <v>45241945</v>
      </c>
      <c r="C16" s="7">
        <v>3421</v>
      </c>
      <c r="D16" s="221">
        <v>2</v>
      </c>
      <c r="E16" s="189">
        <v>370</v>
      </c>
    </row>
    <row r="17" spans="1:5" ht="13.5" thickBot="1">
      <c r="A17" s="5" t="s">
        <v>51</v>
      </c>
      <c r="B17" s="27"/>
      <c r="C17" s="27"/>
      <c r="D17" s="225">
        <f>SUM(D9:D16)</f>
        <v>10</v>
      </c>
      <c r="E17" s="30">
        <f>SUM(E9:E16)</f>
        <v>1852</v>
      </c>
    </row>
    <row r="18" ht="12.75">
      <c r="D18" s="373"/>
    </row>
    <row r="19" ht="12.75">
      <c r="D19" s="373"/>
    </row>
  </sheetData>
  <mergeCells count="2">
    <mergeCell ref="A2:E2"/>
    <mergeCell ref="A3:E3"/>
  </mergeCells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75" zoomScaleNormal="75" workbookViewId="0" topLeftCell="A1">
      <selection activeCell="J3" sqref="J3:K3"/>
    </sheetView>
  </sheetViews>
  <sheetFormatPr defaultColWidth="9.00390625" defaultRowHeight="12.75"/>
  <cols>
    <col min="1" max="1" width="27.25390625" style="0" customWidth="1"/>
    <col min="2" max="2" width="29.625" style="0" customWidth="1"/>
    <col min="3" max="3" width="17.125" style="0" customWidth="1"/>
    <col min="10" max="10" width="0" style="0" hidden="1" customWidth="1"/>
    <col min="11" max="11" width="0" style="6" hidden="1" customWidth="1"/>
  </cols>
  <sheetData>
    <row r="1" ht="13.5" thickBot="1">
      <c r="I1" s="335" t="s">
        <v>63</v>
      </c>
    </row>
    <row r="2" spans="1:11" ht="12.75">
      <c r="A2" s="375" t="s">
        <v>58</v>
      </c>
      <c r="B2" s="382" t="s">
        <v>59</v>
      </c>
      <c r="C2" s="380" t="s">
        <v>64</v>
      </c>
      <c r="D2" s="384" t="s">
        <v>60</v>
      </c>
      <c r="E2" s="385"/>
      <c r="F2" s="385"/>
      <c r="G2" s="385"/>
      <c r="H2" s="385"/>
      <c r="I2" s="386"/>
      <c r="J2" s="378"/>
      <c r="K2" s="379"/>
    </row>
    <row r="3" spans="1:11" ht="45" customHeight="1" thickBot="1">
      <c r="A3" s="381"/>
      <c r="B3" s="383"/>
      <c r="C3" s="374"/>
      <c r="D3" s="21" t="s">
        <v>0</v>
      </c>
      <c r="E3" s="21" t="s">
        <v>1</v>
      </c>
      <c r="F3" s="21" t="s">
        <v>2</v>
      </c>
      <c r="G3" s="21" t="s">
        <v>3</v>
      </c>
      <c r="H3" s="21" t="s">
        <v>4</v>
      </c>
      <c r="I3" s="22" t="s">
        <v>5</v>
      </c>
      <c r="J3" s="21" t="s">
        <v>8</v>
      </c>
      <c r="K3" s="22" t="s">
        <v>5</v>
      </c>
    </row>
    <row r="4" spans="1:11" s="6" customFormat="1" ht="12.75">
      <c r="A4" s="24" t="s">
        <v>9</v>
      </c>
      <c r="B4" s="20"/>
      <c r="C4" s="232"/>
      <c r="D4" s="20"/>
      <c r="E4" s="20"/>
      <c r="F4" s="20"/>
      <c r="G4" s="20"/>
      <c r="H4" s="20"/>
      <c r="I4" s="25"/>
      <c r="J4" s="20"/>
      <c r="K4" s="25"/>
    </row>
    <row r="5" spans="1:11" ht="12.75">
      <c r="A5" s="3" t="s">
        <v>10</v>
      </c>
      <c r="B5" s="2" t="s">
        <v>11</v>
      </c>
      <c r="C5" s="34">
        <v>60449004</v>
      </c>
      <c r="D5" s="23">
        <v>28</v>
      </c>
      <c r="E5" s="10">
        <v>5755</v>
      </c>
      <c r="F5" s="10">
        <v>201</v>
      </c>
      <c r="G5" s="10">
        <v>2210</v>
      </c>
      <c r="H5" s="10">
        <v>346</v>
      </c>
      <c r="I5" s="36">
        <v>8512</v>
      </c>
      <c r="J5" s="10">
        <v>1644</v>
      </c>
      <c r="K5" s="36">
        <v>10156</v>
      </c>
    </row>
    <row r="6" spans="1:11" ht="12.75">
      <c r="A6" s="3" t="s">
        <v>12</v>
      </c>
      <c r="B6" s="2" t="s">
        <v>13</v>
      </c>
      <c r="C6" s="34">
        <v>63109662</v>
      </c>
      <c r="D6" s="23">
        <v>37.3</v>
      </c>
      <c r="E6" s="10">
        <v>8045</v>
      </c>
      <c r="F6" s="10">
        <v>90</v>
      </c>
      <c r="G6" s="10">
        <v>3029</v>
      </c>
      <c r="H6" s="10">
        <v>342</v>
      </c>
      <c r="I6" s="36">
        <v>11506</v>
      </c>
      <c r="J6" s="10">
        <v>2766</v>
      </c>
      <c r="K6" s="36">
        <v>14272</v>
      </c>
    </row>
    <row r="7" spans="1:11" ht="12.75">
      <c r="A7" s="3" t="s">
        <v>12</v>
      </c>
      <c r="B7" s="2" t="s">
        <v>14</v>
      </c>
      <c r="C7" s="34">
        <v>60446218</v>
      </c>
      <c r="D7" s="23">
        <v>38.2</v>
      </c>
      <c r="E7" s="10">
        <v>8294</v>
      </c>
      <c r="F7" s="10">
        <v>60</v>
      </c>
      <c r="G7" s="10">
        <v>3112</v>
      </c>
      <c r="H7" s="10">
        <v>389</v>
      </c>
      <c r="I7" s="36">
        <v>11855</v>
      </c>
      <c r="J7" s="10">
        <v>2672</v>
      </c>
      <c r="K7" s="36">
        <v>14527</v>
      </c>
    </row>
    <row r="8" spans="1:11" ht="12.75">
      <c r="A8" s="3" t="s">
        <v>12</v>
      </c>
      <c r="B8" s="2" t="s">
        <v>15</v>
      </c>
      <c r="C8" s="34">
        <v>61388106</v>
      </c>
      <c r="D8" s="23">
        <v>39.8</v>
      </c>
      <c r="E8" s="10">
        <v>8448</v>
      </c>
      <c r="F8" s="10">
        <v>14</v>
      </c>
      <c r="G8" s="10">
        <v>3145</v>
      </c>
      <c r="H8" s="10">
        <v>234</v>
      </c>
      <c r="I8" s="36">
        <v>11841</v>
      </c>
      <c r="J8" s="10">
        <v>2177</v>
      </c>
      <c r="K8" s="36">
        <v>14018</v>
      </c>
    </row>
    <row r="9" spans="1:11" ht="12.75">
      <c r="A9" s="3" t="s">
        <v>16</v>
      </c>
      <c r="B9" s="2" t="s">
        <v>17</v>
      </c>
      <c r="C9" s="34">
        <v>60461675</v>
      </c>
      <c r="D9" s="23">
        <v>41.9</v>
      </c>
      <c r="E9" s="10">
        <v>10116</v>
      </c>
      <c r="F9" s="10">
        <v>50</v>
      </c>
      <c r="G9" s="10">
        <v>3790</v>
      </c>
      <c r="H9" s="10">
        <v>437</v>
      </c>
      <c r="I9" s="36">
        <v>14393</v>
      </c>
      <c r="J9" s="10">
        <v>4229</v>
      </c>
      <c r="K9" s="36">
        <v>18622</v>
      </c>
    </row>
    <row r="10" spans="1:11" ht="12.75">
      <c r="A10" s="3" t="s">
        <v>12</v>
      </c>
      <c r="B10" s="2" t="s">
        <v>18</v>
      </c>
      <c r="C10" s="34">
        <v>61385131</v>
      </c>
      <c r="D10" s="23">
        <v>55.2</v>
      </c>
      <c r="E10" s="10">
        <v>11341</v>
      </c>
      <c r="F10" s="10">
        <v>250</v>
      </c>
      <c r="G10" s="10">
        <v>4332</v>
      </c>
      <c r="H10" s="10">
        <v>380</v>
      </c>
      <c r="I10" s="36">
        <v>16303</v>
      </c>
      <c r="J10" s="10">
        <v>2847</v>
      </c>
      <c r="K10" s="36">
        <v>19150</v>
      </c>
    </row>
    <row r="11" spans="1:11" ht="12.75">
      <c r="A11" s="3" t="s">
        <v>12</v>
      </c>
      <c r="B11" s="2" t="s">
        <v>19</v>
      </c>
      <c r="C11" s="205" t="s">
        <v>307</v>
      </c>
      <c r="D11" s="23">
        <v>49.5</v>
      </c>
      <c r="E11" s="10">
        <v>10334</v>
      </c>
      <c r="F11" s="10">
        <v>150</v>
      </c>
      <c r="G11" s="10">
        <v>3905</v>
      </c>
      <c r="H11" s="10">
        <v>574</v>
      </c>
      <c r="I11" s="36">
        <v>14963</v>
      </c>
      <c r="J11" s="10">
        <v>3283</v>
      </c>
      <c r="K11" s="36">
        <v>18246</v>
      </c>
    </row>
    <row r="12" spans="1:11" ht="12.75">
      <c r="A12" s="3" t="s">
        <v>12</v>
      </c>
      <c r="B12" s="2" t="s">
        <v>20</v>
      </c>
      <c r="C12" s="205" t="s">
        <v>308</v>
      </c>
      <c r="D12" s="23">
        <v>75.4</v>
      </c>
      <c r="E12" s="10">
        <v>15394</v>
      </c>
      <c r="F12" s="10">
        <v>90</v>
      </c>
      <c r="G12" s="10">
        <v>5776</v>
      </c>
      <c r="H12" s="10">
        <v>1107</v>
      </c>
      <c r="I12" s="36">
        <v>22367</v>
      </c>
      <c r="J12" s="10">
        <v>5118</v>
      </c>
      <c r="K12" s="36">
        <v>27485</v>
      </c>
    </row>
    <row r="13" spans="1:11" ht="12.75">
      <c r="A13" s="3" t="s">
        <v>21</v>
      </c>
      <c r="B13" s="2" t="s">
        <v>22</v>
      </c>
      <c r="C13" s="34">
        <v>49366629</v>
      </c>
      <c r="D13" s="23">
        <v>61.1</v>
      </c>
      <c r="E13" s="10">
        <v>12405</v>
      </c>
      <c r="F13" s="10">
        <v>318</v>
      </c>
      <c r="G13" s="10">
        <v>4740</v>
      </c>
      <c r="H13" s="10">
        <v>465</v>
      </c>
      <c r="I13" s="36">
        <v>17928</v>
      </c>
      <c r="J13" s="10">
        <v>4537</v>
      </c>
      <c r="K13" s="36">
        <v>22465</v>
      </c>
    </row>
    <row r="14" spans="1:11" ht="12.75">
      <c r="A14" s="3" t="s">
        <v>12</v>
      </c>
      <c r="B14" s="2" t="s">
        <v>23</v>
      </c>
      <c r="C14" s="34">
        <v>60444916</v>
      </c>
      <c r="D14" s="23">
        <v>33.1</v>
      </c>
      <c r="E14" s="10">
        <v>7443</v>
      </c>
      <c r="F14" s="10">
        <v>35</v>
      </c>
      <c r="G14" s="10">
        <v>2784</v>
      </c>
      <c r="H14" s="10">
        <v>413</v>
      </c>
      <c r="I14" s="36">
        <v>10675</v>
      </c>
      <c r="J14" s="10">
        <v>1912</v>
      </c>
      <c r="K14" s="36">
        <v>12587</v>
      </c>
    </row>
    <row r="15" spans="1:11" ht="12.75">
      <c r="A15" s="3" t="s">
        <v>12</v>
      </c>
      <c r="B15" s="2" t="s">
        <v>24</v>
      </c>
      <c r="C15" s="34">
        <v>60459085</v>
      </c>
      <c r="D15" s="23">
        <v>43</v>
      </c>
      <c r="E15" s="10">
        <v>8829</v>
      </c>
      <c r="F15" s="10">
        <v>126</v>
      </c>
      <c r="G15" s="10">
        <v>3333</v>
      </c>
      <c r="H15" s="10">
        <v>346</v>
      </c>
      <c r="I15" s="36">
        <v>12634</v>
      </c>
      <c r="J15" s="10">
        <v>3753</v>
      </c>
      <c r="K15" s="36">
        <v>16387</v>
      </c>
    </row>
    <row r="16" spans="1:11" ht="12.75">
      <c r="A16" s="3" t="s">
        <v>12</v>
      </c>
      <c r="B16" s="2" t="s">
        <v>25</v>
      </c>
      <c r="C16" s="205" t="s">
        <v>309</v>
      </c>
      <c r="D16" s="23">
        <v>69.6</v>
      </c>
      <c r="E16" s="10">
        <v>13992</v>
      </c>
      <c r="F16" s="10">
        <v>200</v>
      </c>
      <c r="G16" s="10">
        <v>5292</v>
      </c>
      <c r="H16" s="10">
        <v>615</v>
      </c>
      <c r="I16" s="36">
        <v>20099</v>
      </c>
      <c r="J16" s="10">
        <v>2602</v>
      </c>
      <c r="K16" s="36">
        <v>22701</v>
      </c>
    </row>
    <row r="17" spans="1:11" ht="12.75">
      <c r="A17" s="3" t="s">
        <v>26</v>
      </c>
      <c r="B17" s="2" t="s">
        <v>27</v>
      </c>
      <c r="C17" s="34">
        <v>60446234</v>
      </c>
      <c r="D17" s="23">
        <v>76</v>
      </c>
      <c r="E17" s="10">
        <v>15036</v>
      </c>
      <c r="F17" s="10">
        <v>923</v>
      </c>
      <c r="G17" s="10">
        <v>5937</v>
      </c>
      <c r="H17" s="10">
        <v>988</v>
      </c>
      <c r="I17" s="36">
        <v>22884</v>
      </c>
      <c r="J17" s="10">
        <v>6365</v>
      </c>
      <c r="K17" s="36">
        <v>29249</v>
      </c>
    </row>
    <row r="18" spans="1:11" ht="12.75">
      <c r="A18" s="3" t="s">
        <v>12</v>
      </c>
      <c r="B18" s="2" t="s">
        <v>28</v>
      </c>
      <c r="C18" s="34">
        <v>61384992</v>
      </c>
      <c r="D18" s="23">
        <v>24.2</v>
      </c>
      <c r="E18" s="10">
        <v>5596</v>
      </c>
      <c r="F18" s="10">
        <v>43</v>
      </c>
      <c r="G18" s="10">
        <v>2095</v>
      </c>
      <c r="H18" s="10">
        <v>530</v>
      </c>
      <c r="I18" s="36">
        <v>8264</v>
      </c>
      <c r="J18" s="10">
        <v>1510</v>
      </c>
      <c r="K18" s="36">
        <v>9774</v>
      </c>
    </row>
    <row r="19" spans="1:11" ht="12.75">
      <c r="A19" s="3" t="s">
        <v>29</v>
      </c>
      <c r="B19" s="2" t="s">
        <v>30</v>
      </c>
      <c r="C19" s="34">
        <v>61385701</v>
      </c>
      <c r="D19" s="23">
        <v>54</v>
      </c>
      <c r="E19" s="10">
        <v>11268</v>
      </c>
      <c r="F19" s="10">
        <v>107</v>
      </c>
      <c r="G19" s="10">
        <v>4250</v>
      </c>
      <c r="H19" s="10">
        <v>243</v>
      </c>
      <c r="I19" s="36">
        <v>15868</v>
      </c>
      <c r="J19" s="10">
        <v>3129</v>
      </c>
      <c r="K19" s="36">
        <v>18997</v>
      </c>
    </row>
    <row r="20" spans="1:11" ht="12.75">
      <c r="A20" s="3" t="s">
        <v>12</v>
      </c>
      <c r="B20" s="2" t="s">
        <v>31</v>
      </c>
      <c r="C20" s="34">
        <v>61385298</v>
      </c>
      <c r="D20" s="23">
        <v>49.4</v>
      </c>
      <c r="E20" s="10">
        <v>10048</v>
      </c>
      <c r="F20" s="10">
        <v>220</v>
      </c>
      <c r="G20" s="10">
        <v>3824</v>
      </c>
      <c r="H20" s="10">
        <v>446</v>
      </c>
      <c r="I20" s="36">
        <v>14538</v>
      </c>
      <c r="J20" s="10">
        <v>3704</v>
      </c>
      <c r="K20" s="36">
        <v>18242</v>
      </c>
    </row>
    <row r="21" spans="1:11" ht="12.75">
      <c r="A21" s="3" t="s">
        <v>12</v>
      </c>
      <c r="B21" s="2" t="s">
        <v>32</v>
      </c>
      <c r="C21" s="34">
        <v>61385271</v>
      </c>
      <c r="D21" s="23">
        <v>43.2</v>
      </c>
      <c r="E21" s="10">
        <v>8999</v>
      </c>
      <c r="F21" s="10">
        <v>50</v>
      </c>
      <c r="G21" s="10">
        <v>3372</v>
      </c>
      <c r="H21" s="10">
        <v>160</v>
      </c>
      <c r="I21" s="36">
        <v>12581</v>
      </c>
      <c r="J21" s="10">
        <v>2424</v>
      </c>
      <c r="K21" s="36">
        <v>15005</v>
      </c>
    </row>
    <row r="22" spans="1:11" ht="12.75">
      <c r="A22" s="3" t="s">
        <v>33</v>
      </c>
      <c r="B22" s="2" t="s">
        <v>34</v>
      </c>
      <c r="C22" s="34">
        <v>61388246</v>
      </c>
      <c r="D22" s="23">
        <v>59.7</v>
      </c>
      <c r="E22" s="10">
        <v>12229</v>
      </c>
      <c r="F22" s="10">
        <v>121</v>
      </c>
      <c r="G22" s="10">
        <v>4603</v>
      </c>
      <c r="H22" s="10">
        <v>667</v>
      </c>
      <c r="I22" s="36">
        <v>17620</v>
      </c>
      <c r="J22" s="10">
        <v>5305</v>
      </c>
      <c r="K22" s="36">
        <v>22925</v>
      </c>
    </row>
    <row r="23" spans="1:11" ht="12.75">
      <c r="A23" s="3" t="s">
        <v>12</v>
      </c>
      <c r="B23" s="2" t="s">
        <v>35</v>
      </c>
      <c r="C23" s="34">
        <v>61386022</v>
      </c>
      <c r="D23" s="23">
        <v>66.8</v>
      </c>
      <c r="E23" s="10">
        <v>13252</v>
      </c>
      <c r="F23" s="10">
        <v>220</v>
      </c>
      <c r="G23" s="10">
        <v>5021</v>
      </c>
      <c r="H23" s="10">
        <v>586</v>
      </c>
      <c r="I23" s="36">
        <v>19079</v>
      </c>
      <c r="J23" s="10">
        <v>4120</v>
      </c>
      <c r="K23" s="36">
        <v>23199</v>
      </c>
    </row>
    <row r="24" spans="1:11" ht="12.75">
      <c r="A24" s="3" t="s">
        <v>12</v>
      </c>
      <c r="B24" s="2" t="s">
        <v>36</v>
      </c>
      <c r="C24" s="34">
        <v>49625446</v>
      </c>
      <c r="D24" s="23">
        <v>67.2</v>
      </c>
      <c r="E24" s="10">
        <v>13751</v>
      </c>
      <c r="F24" s="10">
        <v>175</v>
      </c>
      <c r="G24" s="10">
        <v>5194</v>
      </c>
      <c r="H24" s="10">
        <v>677</v>
      </c>
      <c r="I24" s="36">
        <v>19797</v>
      </c>
      <c r="J24" s="10">
        <v>4295</v>
      </c>
      <c r="K24" s="36">
        <v>24092</v>
      </c>
    </row>
    <row r="25" spans="1:11" ht="12.75">
      <c r="A25" s="3" t="s">
        <v>37</v>
      </c>
      <c r="B25" s="2" t="s">
        <v>38</v>
      </c>
      <c r="C25" s="34">
        <v>61385476</v>
      </c>
      <c r="D25" s="23">
        <v>77.2</v>
      </c>
      <c r="E25" s="10">
        <v>15503</v>
      </c>
      <c r="F25" s="10">
        <v>260</v>
      </c>
      <c r="G25" s="10">
        <v>5877</v>
      </c>
      <c r="H25" s="10">
        <v>595</v>
      </c>
      <c r="I25" s="36">
        <v>22235</v>
      </c>
      <c r="J25" s="10">
        <v>5051</v>
      </c>
      <c r="K25" s="36">
        <v>27286</v>
      </c>
    </row>
    <row r="26" spans="1:11" ht="12.75">
      <c r="A26" s="3" t="s">
        <v>12</v>
      </c>
      <c r="B26" s="2" t="s">
        <v>39</v>
      </c>
      <c r="C26" s="34">
        <v>61387509</v>
      </c>
      <c r="D26" s="23">
        <v>50</v>
      </c>
      <c r="E26" s="10">
        <v>11251</v>
      </c>
      <c r="F26" s="10">
        <v>200</v>
      </c>
      <c r="G26" s="10">
        <v>4267</v>
      </c>
      <c r="H26" s="10">
        <v>589</v>
      </c>
      <c r="I26" s="36">
        <v>16307</v>
      </c>
      <c r="J26" s="10">
        <v>3039</v>
      </c>
      <c r="K26" s="36">
        <v>19346</v>
      </c>
    </row>
    <row r="27" spans="1:11" ht="12.75">
      <c r="A27" s="3" t="s">
        <v>12</v>
      </c>
      <c r="B27" s="2" t="s">
        <v>40</v>
      </c>
      <c r="C27" s="34">
        <v>60460784</v>
      </c>
      <c r="D27" s="23">
        <v>57.7</v>
      </c>
      <c r="E27" s="10">
        <v>12144</v>
      </c>
      <c r="F27" s="10">
        <v>75</v>
      </c>
      <c r="G27" s="10">
        <v>4554</v>
      </c>
      <c r="H27" s="10">
        <v>413</v>
      </c>
      <c r="I27" s="36">
        <v>17186</v>
      </c>
      <c r="J27" s="10">
        <v>3662</v>
      </c>
      <c r="K27" s="36">
        <v>20848</v>
      </c>
    </row>
    <row r="28" spans="1:11" ht="12.75">
      <c r="A28" s="3" t="s">
        <v>12</v>
      </c>
      <c r="B28" s="2" t="s">
        <v>41</v>
      </c>
      <c r="C28" s="34">
        <v>61389064</v>
      </c>
      <c r="D28" s="23">
        <v>38.7</v>
      </c>
      <c r="E28" s="10">
        <v>8086</v>
      </c>
      <c r="F28" s="10">
        <v>28</v>
      </c>
      <c r="G28" s="10">
        <v>3020</v>
      </c>
      <c r="H28" s="10">
        <v>429</v>
      </c>
      <c r="I28" s="36">
        <v>11563</v>
      </c>
      <c r="J28" s="10">
        <v>2213</v>
      </c>
      <c r="K28" s="36">
        <v>13776</v>
      </c>
    </row>
    <row r="29" spans="1:11" ht="12.75">
      <c r="A29" s="3" t="s">
        <v>12</v>
      </c>
      <c r="B29" s="2" t="s">
        <v>42</v>
      </c>
      <c r="C29" s="34">
        <v>61387061</v>
      </c>
      <c r="D29" s="23">
        <v>62.1</v>
      </c>
      <c r="E29" s="10">
        <v>13564</v>
      </c>
      <c r="F29" s="10">
        <v>235</v>
      </c>
      <c r="G29" s="10">
        <v>5144</v>
      </c>
      <c r="H29" s="10">
        <v>516</v>
      </c>
      <c r="I29" s="36">
        <v>19459</v>
      </c>
      <c r="J29" s="10">
        <v>2938</v>
      </c>
      <c r="K29" s="36">
        <v>22397</v>
      </c>
    </row>
    <row r="30" spans="1:11" ht="12.75">
      <c r="A30" s="3" t="s">
        <v>12</v>
      </c>
      <c r="B30" s="2" t="s">
        <v>43</v>
      </c>
      <c r="C30" s="34">
        <v>60445475</v>
      </c>
      <c r="D30" s="23">
        <v>59</v>
      </c>
      <c r="E30" s="10">
        <v>11581</v>
      </c>
      <c r="F30" s="10">
        <v>150</v>
      </c>
      <c r="G30" s="10">
        <v>4385</v>
      </c>
      <c r="H30" s="10">
        <v>713</v>
      </c>
      <c r="I30" s="36">
        <v>16829</v>
      </c>
      <c r="J30" s="10">
        <v>2727</v>
      </c>
      <c r="K30" s="36">
        <v>19556</v>
      </c>
    </row>
    <row r="31" spans="1:11" ht="12.75">
      <c r="A31" s="3" t="s">
        <v>12</v>
      </c>
      <c r="B31" s="2" t="s">
        <v>44</v>
      </c>
      <c r="C31" s="34">
        <v>49371185</v>
      </c>
      <c r="D31" s="23">
        <v>42.6</v>
      </c>
      <c r="E31" s="10">
        <v>8414</v>
      </c>
      <c r="F31" s="10">
        <v>196</v>
      </c>
      <c r="G31" s="10">
        <v>3201</v>
      </c>
      <c r="H31" s="10">
        <v>510</v>
      </c>
      <c r="I31" s="36">
        <v>12321</v>
      </c>
      <c r="J31" s="10">
        <v>2948</v>
      </c>
      <c r="K31" s="36">
        <v>15269</v>
      </c>
    </row>
    <row r="32" spans="1:11" ht="12.75">
      <c r="A32" s="3" t="s">
        <v>12</v>
      </c>
      <c r="B32" s="2" t="s">
        <v>45</v>
      </c>
      <c r="C32" s="34">
        <v>63831562</v>
      </c>
      <c r="D32" s="23">
        <v>42.5</v>
      </c>
      <c r="E32" s="10">
        <v>8822</v>
      </c>
      <c r="F32" s="10">
        <v>150</v>
      </c>
      <c r="G32" s="10">
        <v>3338</v>
      </c>
      <c r="H32" s="10">
        <v>572</v>
      </c>
      <c r="I32" s="36">
        <v>12882</v>
      </c>
      <c r="J32" s="10">
        <v>4011</v>
      </c>
      <c r="K32" s="36">
        <v>16893</v>
      </c>
    </row>
    <row r="33" spans="1:11" ht="12.75">
      <c r="A33" s="3" t="s">
        <v>12</v>
      </c>
      <c r="B33" s="2" t="s">
        <v>46</v>
      </c>
      <c r="C33" s="34">
        <v>61387835</v>
      </c>
      <c r="D33" s="23">
        <v>31.1</v>
      </c>
      <c r="E33" s="10">
        <v>6383</v>
      </c>
      <c r="F33" s="10">
        <v>35</v>
      </c>
      <c r="G33" s="10">
        <v>2388</v>
      </c>
      <c r="H33" s="10">
        <v>250</v>
      </c>
      <c r="I33" s="36">
        <v>9056</v>
      </c>
      <c r="J33" s="10">
        <v>1455</v>
      </c>
      <c r="K33" s="36">
        <v>10511</v>
      </c>
    </row>
    <row r="34" spans="1:11" ht="12.75">
      <c r="A34" s="3" t="s">
        <v>47</v>
      </c>
      <c r="B34" s="2" t="s">
        <v>48</v>
      </c>
      <c r="C34" s="34">
        <v>61385379</v>
      </c>
      <c r="D34" s="23">
        <v>49.5</v>
      </c>
      <c r="E34" s="10">
        <v>11063</v>
      </c>
      <c r="F34" s="10">
        <v>400</v>
      </c>
      <c r="G34" s="10">
        <v>4267</v>
      </c>
      <c r="H34" s="10">
        <v>1286</v>
      </c>
      <c r="I34" s="36">
        <v>17016</v>
      </c>
      <c r="J34" s="10">
        <v>2673</v>
      </c>
      <c r="K34" s="36">
        <v>19689</v>
      </c>
    </row>
    <row r="35" spans="1:11" ht="12.75">
      <c r="A35" s="3" t="s">
        <v>12</v>
      </c>
      <c r="B35" s="2" t="s">
        <v>49</v>
      </c>
      <c r="C35" s="34">
        <v>63109026</v>
      </c>
      <c r="D35" s="23">
        <v>52</v>
      </c>
      <c r="E35" s="10">
        <v>10909</v>
      </c>
      <c r="F35" s="10">
        <v>155</v>
      </c>
      <c r="G35" s="10">
        <v>4122</v>
      </c>
      <c r="H35" s="10">
        <v>369</v>
      </c>
      <c r="I35" s="36">
        <v>15555</v>
      </c>
      <c r="J35" s="10">
        <v>2921</v>
      </c>
      <c r="K35" s="36">
        <v>18476</v>
      </c>
    </row>
    <row r="36" spans="1:11" ht="13.5" thickBot="1">
      <c r="A36" s="4" t="s">
        <v>12</v>
      </c>
      <c r="B36" s="7" t="s">
        <v>50</v>
      </c>
      <c r="C36" s="179">
        <v>61385361</v>
      </c>
      <c r="D36" s="19">
        <v>69.7</v>
      </c>
      <c r="E36" s="15">
        <v>13730</v>
      </c>
      <c r="F36" s="15">
        <v>292</v>
      </c>
      <c r="G36" s="15">
        <v>5224</v>
      </c>
      <c r="H36" s="15">
        <v>882</v>
      </c>
      <c r="I36" s="37">
        <v>20128</v>
      </c>
      <c r="J36" s="15">
        <v>5707</v>
      </c>
      <c r="K36" s="37">
        <v>25835</v>
      </c>
    </row>
    <row r="37" spans="1:11" s="6" customFormat="1" ht="13.5" thickBot="1">
      <c r="A37" s="5" t="s">
        <v>51</v>
      </c>
      <c r="B37" s="27"/>
      <c r="C37" s="233"/>
      <c r="D37" s="28">
        <f aca="true" t="shared" si="0" ref="D37:K37">SUM(D5:D36)</f>
        <v>1644.7</v>
      </c>
      <c r="E37" s="29">
        <f t="shared" si="0"/>
        <v>342025</v>
      </c>
      <c r="F37" s="29">
        <f t="shared" si="0"/>
        <v>5619</v>
      </c>
      <c r="G37" s="29">
        <f t="shared" si="0"/>
        <v>129531</v>
      </c>
      <c r="H37" s="29">
        <f t="shared" si="0"/>
        <v>17069</v>
      </c>
      <c r="I37" s="30">
        <f t="shared" si="0"/>
        <v>494244</v>
      </c>
      <c r="J37" s="29">
        <f t="shared" si="0"/>
        <v>107737</v>
      </c>
      <c r="K37" s="30">
        <f t="shared" si="0"/>
        <v>601981</v>
      </c>
    </row>
    <row r="38" spans="1:11" ht="12.75">
      <c r="A38" s="8" t="s">
        <v>53</v>
      </c>
      <c r="B38" s="1" t="s">
        <v>38</v>
      </c>
      <c r="C38" s="34">
        <v>61385476</v>
      </c>
      <c r="D38" s="26">
        <v>5.5</v>
      </c>
      <c r="E38" s="11">
        <v>1340</v>
      </c>
      <c r="F38" s="11">
        <v>0</v>
      </c>
      <c r="G38" s="11">
        <v>501</v>
      </c>
      <c r="H38" s="11">
        <v>497</v>
      </c>
      <c r="I38" s="38">
        <v>2338</v>
      </c>
      <c r="J38" s="11">
        <v>0</v>
      </c>
      <c r="K38" s="38">
        <v>2338</v>
      </c>
    </row>
    <row r="39" spans="1:11" ht="13.5" thickBot="1">
      <c r="A39" s="4" t="s">
        <v>53</v>
      </c>
      <c r="B39" s="234" t="s">
        <v>48</v>
      </c>
      <c r="C39" s="235">
        <v>61385379</v>
      </c>
      <c r="D39" s="236">
        <v>10.2</v>
      </c>
      <c r="E39" s="237">
        <v>2410</v>
      </c>
      <c r="F39" s="237">
        <v>0</v>
      </c>
      <c r="G39" s="237">
        <v>903</v>
      </c>
      <c r="H39" s="237">
        <v>727</v>
      </c>
      <c r="I39" s="238">
        <v>4040</v>
      </c>
      <c r="J39" s="237">
        <v>0</v>
      </c>
      <c r="K39" s="238">
        <v>4040</v>
      </c>
    </row>
    <row r="40" spans="1:11" s="6" customFormat="1" ht="13.5" thickBot="1">
      <c r="A40" s="239" t="s">
        <v>52</v>
      </c>
      <c r="B40" s="240"/>
      <c r="C40" s="233"/>
      <c r="D40" s="241">
        <v>15.7</v>
      </c>
      <c r="E40" s="242">
        <v>3750</v>
      </c>
      <c r="F40" s="242">
        <v>0</v>
      </c>
      <c r="G40" s="242">
        <v>1404</v>
      </c>
      <c r="H40" s="242">
        <v>1224</v>
      </c>
      <c r="I40" s="243">
        <v>6378</v>
      </c>
      <c r="J40" s="242">
        <v>0</v>
      </c>
      <c r="K40" s="243">
        <v>6378</v>
      </c>
    </row>
    <row r="41" spans="1:11" ht="13.5" thickBot="1">
      <c r="A41" s="239" t="s">
        <v>61</v>
      </c>
      <c r="B41" s="240"/>
      <c r="C41" s="244"/>
      <c r="D41" s="241">
        <f aca="true" t="shared" si="1" ref="D41:K41">+D37+D40</f>
        <v>1660.4</v>
      </c>
      <c r="E41" s="242">
        <f t="shared" si="1"/>
        <v>345775</v>
      </c>
      <c r="F41" s="242">
        <f t="shared" si="1"/>
        <v>5619</v>
      </c>
      <c r="G41" s="242">
        <f t="shared" si="1"/>
        <v>130935</v>
      </c>
      <c r="H41" s="242">
        <f t="shared" si="1"/>
        <v>18293</v>
      </c>
      <c r="I41" s="243">
        <f t="shared" si="1"/>
        <v>500622</v>
      </c>
      <c r="J41" s="29">
        <f t="shared" si="1"/>
        <v>107737</v>
      </c>
      <c r="K41" s="30">
        <f t="shared" si="1"/>
        <v>608359</v>
      </c>
    </row>
    <row r="42" spans="4:11" ht="12.75">
      <c r="D42" s="17"/>
      <c r="E42" s="12"/>
      <c r="F42" s="12"/>
      <c r="G42" s="12"/>
      <c r="H42" s="12"/>
      <c r="I42" s="12"/>
      <c r="J42" s="12"/>
      <c r="K42" s="13"/>
    </row>
    <row r="43" spans="1:11" ht="12.75" hidden="1">
      <c r="A43" s="245" t="s">
        <v>54</v>
      </c>
      <c r="B43" s="246" t="s">
        <v>55</v>
      </c>
      <c r="C43" s="245">
        <v>70872767</v>
      </c>
      <c r="D43" s="18"/>
      <c r="E43" s="14"/>
      <c r="F43" s="14"/>
      <c r="G43" s="14"/>
      <c r="H43" s="14"/>
      <c r="I43" s="14"/>
      <c r="J43" s="14">
        <v>64396</v>
      </c>
      <c r="K43" s="39">
        <v>64396</v>
      </c>
    </row>
    <row r="44" spans="1:11" ht="13.5" hidden="1" thickBot="1">
      <c r="A44" s="247" t="s">
        <v>56</v>
      </c>
      <c r="B44" s="248" t="s">
        <v>57</v>
      </c>
      <c r="C44" s="249">
        <v>70872503</v>
      </c>
      <c r="D44" s="23"/>
      <c r="E44" s="10"/>
      <c r="F44" s="10"/>
      <c r="G44" s="10"/>
      <c r="H44" s="10"/>
      <c r="I44" s="10"/>
      <c r="J44" s="10">
        <v>23506</v>
      </c>
      <c r="K44" s="36">
        <v>23506</v>
      </c>
    </row>
    <row r="45" spans="1:11" ht="13.5" hidden="1" thickBot="1">
      <c r="A45" s="250" t="s">
        <v>62</v>
      </c>
      <c r="B45" s="251"/>
      <c r="C45" s="252"/>
      <c r="D45" s="253"/>
      <c r="E45" s="253"/>
      <c r="F45" s="253"/>
      <c r="G45" s="253"/>
      <c r="H45" s="253"/>
      <c r="I45" s="253"/>
      <c r="J45" s="254">
        <f>SUM(J43:J44)</f>
        <v>87902</v>
      </c>
      <c r="K45" s="255">
        <f>SUM(K43:K44)</f>
        <v>87902</v>
      </c>
    </row>
  </sheetData>
  <mergeCells count="5">
    <mergeCell ref="J2:K2"/>
    <mergeCell ref="C2:C3"/>
    <mergeCell ref="A2:A3"/>
    <mergeCell ref="B2:B3"/>
    <mergeCell ref="D2:I2"/>
  </mergeCells>
  <printOptions/>
  <pageMargins left="0.75" right="0.75" top="1" bottom="1" header="0.4921259845" footer="0.4921259845"/>
  <pageSetup fitToHeight="1" fitToWidth="1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="75" zoomScaleNormal="75" workbookViewId="0" topLeftCell="A1">
      <selection activeCell="I2" sqref="I2:M2"/>
    </sheetView>
  </sheetViews>
  <sheetFormatPr defaultColWidth="9.00390625" defaultRowHeight="12.75"/>
  <cols>
    <col min="1" max="1" width="43.75390625" style="0" customWidth="1"/>
    <col min="2" max="2" width="13.25390625" style="87" bestFit="1" customWidth="1"/>
    <col min="3" max="3" width="7.75390625" style="0" customWidth="1"/>
    <col min="4" max="4" width="9.375" style="0" customWidth="1"/>
    <col min="5" max="5" width="9.00390625" style="0" customWidth="1"/>
    <col min="7" max="7" width="7.75390625" style="0" customWidth="1"/>
    <col min="8" max="8" width="9.875" style="0" customWidth="1"/>
    <col min="9" max="9" width="0" style="0" hidden="1" customWidth="1"/>
    <col min="10" max="10" width="8.625" style="0" hidden="1" customWidth="1"/>
    <col min="11" max="11" width="8.125" style="0" hidden="1" customWidth="1"/>
    <col min="12" max="12" width="10.00390625" style="0" hidden="1" customWidth="1"/>
    <col min="13" max="13" width="11.00390625" style="0" hidden="1" customWidth="1"/>
  </cols>
  <sheetData>
    <row r="1" spans="1:13" ht="13.5" thickBot="1">
      <c r="A1" s="40"/>
      <c r="B1" s="41"/>
      <c r="C1" s="40"/>
      <c r="D1" s="40"/>
      <c r="E1" s="40"/>
      <c r="F1" s="40"/>
      <c r="G1" s="40"/>
      <c r="H1" s="40"/>
      <c r="I1" s="40"/>
      <c r="J1" s="40"/>
      <c r="K1" s="40"/>
      <c r="L1" s="40"/>
      <c r="M1" s="42" t="s">
        <v>63</v>
      </c>
    </row>
    <row r="2" spans="1:13" ht="12.75">
      <c r="A2" s="387" t="s">
        <v>99</v>
      </c>
      <c r="B2" s="389" t="s">
        <v>64</v>
      </c>
      <c r="C2" s="391" t="s">
        <v>65</v>
      </c>
      <c r="D2" s="392"/>
      <c r="E2" s="392"/>
      <c r="F2" s="392"/>
      <c r="G2" s="392"/>
      <c r="H2" s="393"/>
      <c r="I2" s="394" t="s">
        <v>65</v>
      </c>
      <c r="J2" s="395"/>
      <c r="K2" s="395"/>
      <c r="L2" s="395"/>
      <c r="M2" s="396"/>
    </row>
    <row r="3" spans="1:13" ht="26.25" thickBot="1">
      <c r="A3" s="388"/>
      <c r="B3" s="390"/>
      <c r="C3" s="43" t="s">
        <v>66</v>
      </c>
      <c r="D3" s="44" t="s">
        <v>1</v>
      </c>
      <c r="E3" s="43" t="s">
        <v>2</v>
      </c>
      <c r="F3" s="43" t="s">
        <v>3</v>
      </c>
      <c r="G3" s="43" t="s">
        <v>4</v>
      </c>
      <c r="H3" s="45" t="s">
        <v>5</v>
      </c>
      <c r="I3" s="46" t="s">
        <v>6</v>
      </c>
      <c r="J3" s="88" t="s">
        <v>7</v>
      </c>
      <c r="K3" s="88" t="s">
        <v>67</v>
      </c>
      <c r="L3" s="47" t="s">
        <v>68</v>
      </c>
      <c r="M3" s="48" t="s">
        <v>5</v>
      </c>
    </row>
    <row r="4" spans="1:13" ht="12.75">
      <c r="A4" s="49" t="s">
        <v>69</v>
      </c>
      <c r="B4" s="50"/>
      <c r="C4" s="51"/>
      <c r="D4" s="52"/>
      <c r="E4" s="51"/>
      <c r="F4" s="51"/>
      <c r="G4" s="51"/>
      <c r="H4" s="53"/>
      <c r="I4" s="54"/>
      <c r="J4" s="55"/>
      <c r="K4" s="55"/>
      <c r="L4" s="56"/>
      <c r="M4" s="57"/>
    </row>
    <row r="5" spans="1:13" ht="12.75">
      <c r="A5" s="58" t="s">
        <v>70</v>
      </c>
      <c r="B5" s="59">
        <v>70837872</v>
      </c>
      <c r="C5" s="60">
        <v>57</v>
      </c>
      <c r="D5" s="61">
        <v>13134</v>
      </c>
      <c r="E5" s="62">
        <v>121</v>
      </c>
      <c r="F5" s="62">
        <v>4942</v>
      </c>
      <c r="G5" s="62">
        <v>684</v>
      </c>
      <c r="H5" s="63">
        <f aca="true" t="shared" si="0" ref="H5:H33">SUM(D5:G5)</f>
        <v>18881</v>
      </c>
      <c r="I5" s="64">
        <v>2115</v>
      </c>
      <c r="J5" s="65">
        <v>90</v>
      </c>
      <c r="K5" s="65"/>
      <c r="L5" s="66">
        <f aca="true" t="shared" si="1" ref="L5:L12">+I5+J5+K5</f>
        <v>2205</v>
      </c>
      <c r="M5" s="67">
        <f aca="true" t="shared" si="2" ref="M5:M33">+H5+L5</f>
        <v>21086</v>
      </c>
    </row>
    <row r="6" spans="1:13" ht="12.75">
      <c r="A6" s="68" t="s">
        <v>71</v>
      </c>
      <c r="B6" s="69">
        <v>70837864</v>
      </c>
      <c r="C6" s="65">
        <v>26.5</v>
      </c>
      <c r="D6" s="70">
        <v>6188</v>
      </c>
      <c r="E6" s="71">
        <v>30</v>
      </c>
      <c r="F6" s="71">
        <v>2307</v>
      </c>
      <c r="G6" s="71">
        <v>523</v>
      </c>
      <c r="H6" s="67">
        <f t="shared" si="0"/>
        <v>9048</v>
      </c>
      <c r="I6" s="64">
        <v>2288</v>
      </c>
      <c r="J6" s="65">
        <v>-8</v>
      </c>
      <c r="K6" s="65"/>
      <c r="L6" s="66">
        <f t="shared" si="1"/>
        <v>2280</v>
      </c>
      <c r="M6" s="67">
        <f t="shared" si="2"/>
        <v>11328</v>
      </c>
    </row>
    <row r="7" spans="1:13" ht="12.75">
      <c r="A7" s="68" t="s">
        <v>72</v>
      </c>
      <c r="B7" s="69">
        <v>70837902</v>
      </c>
      <c r="C7" s="65">
        <v>46</v>
      </c>
      <c r="D7" s="70">
        <v>9567</v>
      </c>
      <c r="E7" s="71">
        <v>74</v>
      </c>
      <c r="F7" s="71">
        <v>3590</v>
      </c>
      <c r="G7" s="71">
        <v>408</v>
      </c>
      <c r="H7" s="67">
        <f t="shared" si="0"/>
        <v>13639</v>
      </c>
      <c r="I7" s="64">
        <v>3065</v>
      </c>
      <c r="J7" s="65">
        <v>673</v>
      </c>
      <c r="K7" s="65"/>
      <c r="L7" s="66">
        <f t="shared" si="1"/>
        <v>3738</v>
      </c>
      <c r="M7" s="67">
        <f t="shared" si="2"/>
        <v>17377</v>
      </c>
    </row>
    <row r="8" spans="1:13" ht="12.75">
      <c r="A8" s="68" t="s">
        <v>73</v>
      </c>
      <c r="B8" s="69">
        <v>61388866</v>
      </c>
      <c r="C8" s="65">
        <v>86</v>
      </c>
      <c r="D8" s="70">
        <v>19245</v>
      </c>
      <c r="E8" s="71">
        <v>130</v>
      </c>
      <c r="F8" s="71">
        <v>7224</v>
      </c>
      <c r="G8" s="71">
        <v>1005</v>
      </c>
      <c r="H8" s="67">
        <f t="shared" si="0"/>
        <v>27604</v>
      </c>
      <c r="I8" s="64">
        <v>5930</v>
      </c>
      <c r="J8" s="65">
        <v>-1719</v>
      </c>
      <c r="K8" s="65"/>
      <c r="L8" s="66">
        <f t="shared" si="1"/>
        <v>4211</v>
      </c>
      <c r="M8" s="67">
        <f t="shared" si="2"/>
        <v>31815</v>
      </c>
    </row>
    <row r="9" spans="1:13" ht="12.75">
      <c r="A9" s="68" t="s">
        <v>74</v>
      </c>
      <c r="B9" s="69">
        <v>61388726</v>
      </c>
      <c r="C9" s="65">
        <v>39</v>
      </c>
      <c r="D9" s="70">
        <v>10099</v>
      </c>
      <c r="E9" s="71">
        <v>90</v>
      </c>
      <c r="F9" s="71">
        <v>3794</v>
      </c>
      <c r="G9" s="71">
        <v>919</v>
      </c>
      <c r="H9" s="67">
        <f t="shared" si="0"/>
        <v>14902</v>
      </c>
      <c r="I9" s="64">
        <v>2281</v>
      </c>
      <c r="J9" s="65">
        <v>458</v>
      </c>
      <c r="K9" s="65"/>
      <c r="L9" s="66">
        <f t="shared" si="1"/>
        <v>2739</v>
      </c>
      <c r="M9" s="67">
        <f t="shared" si="2"/>
        <v>17641</v>
      </c>
    </row>
    <row r="10" spans="1:13" ht="12.75">
      <c r="A10" s="68" t="s">
        <v>75</v>
      </c>
      <c r="B10" s="69">
        <v>70837911</v>
      </c>
      <c r="C10" s="65">
        <v>191</v>
      </c>
      <c r="D10" s="70">
        <v>43646</v>
      </c>
      <c r="E10" s="71">
        <v>550</v>
      </c>
      <c r="F10" s="71">
        <v>16511</v>
      </c>
      <c r="G10" s="71">
        <v>933</v>
      </c>
      <c r="H10" s="67">
        <f t="shared" si="0"/>
        <v>61640</v>
      </c>
      <c r="I10" s="64">
        <v>4529</v>
      </c>
      <c r="J10" s="65">
        <v>36</v>
      </c>
      <c r="K10" s="65"/>
      <c r="L10" s="66">
        <f t="shared" si="1"/>
        <v>4565</v>
      </c>
      <c r="M10" s="67">
        <f t="shared" si="2"/>
        <v>66205</v>
      </c>
    </row>
    <row r="11" spans="1:13" ht="12.75">
      <c r="A11" s="68" t="s">
        <v>76</v>
      </c>
      <c r="B11" s="69">
        <v>70837775</v>
      </c>
      <c r="C11" s="65">
        <v>59</v>
      </c>
      <c r="D11" s="70">
        <v>14218</v>
      </c>
      <c r="E11" s="71">
        <v>150</v>
      </c>
      <c r="F11" s="71">
        <v>5359</v>
      </c>
      <c r="G11" s="71">
        <v>849</v>
      </c>
      <c r="H11" s="67">
        <f t="shared" si="0"/>
        <v>20576</v>
      </c>
      <c r="I11" s="64">
        <v>3612</v>
      </c>
      <c r="J11" s="65">
        <v>76</v>
      </c>
      <c r="K11" s="65"/>
      <c r="L11" s="66">
        <f t="shared" si="1"/>
        <v>3688</v>
      </c>
      <c r="M11" s="67">
        <f t="shared" si="2"/>
        <v>24264</v>
      </c>
    </row>
    <row r="12" spans="1:13" ht="12.75">
      <c r="A12" s="68" t="s">
        <v>77</v>
      </c>
      <c r="B12" s="69">
        <v>61385301</v>
      </c>
      <c r="C12" s="65">
        <v>69</v>
      </c>
      <c r="D12" s="70">
        <v>16258</v>
      </c>
      <c r="E12" s="71">
        <v>146</v>
      </c>
      <c r="F12" s="71">
        <v>6121</v>
      </c>
      <c r="G12" s="71">
        <v>654</v>
      </c>
      <c r="H12" s="67">
        <f t="shared" si="0"/>
        <v>23179</v>
      </c>
      <c r="I12" s="64">
        <v>4095</v>
      </c>
      <c r="J12" s="65">
        <v>813</v>
      </c>
      <c r="K12" s="65"/>
      <c r="L12" s="66">
        <f t="shared" si="1"/>
        <v>4908</v>
      </c>
      <c r="M12" s="67">
        <f t="shared" si="2"/>
        <v>28087</v>
      </c>
    </row>
    <row r="13" spans="1:13" ht="12.75">
      <c r="A13" s="68" t="s">
        <v>78</v>
      </c>
      <c r="B13" s="69">
        <v>61385930</v>
      </c>
      <c r="C13" s="65">
        <v>45</v>
      </c>
      <c r="D13" s="70">
        <v>9760</v>
      </c>
      <c r="E13" s="71">
        <v>376</v>
      </c>
      <c r="F13" s="71">
        <v>3761</v>
      </c>
      <c r="G13" s="71">
        <v>488</v>
      </c>
      <c r="H13" s="67">
        <f t="shared" si="0"/>
        <v>14385</v>
      </c>
      <c r="I13" s="64">
        <v>2337</v>
      </c>
      <c r="J13" s="65">
        <v>54</v>
      </c>
      <c r="K13" s="65"/>
      <c r="L13" s="66">
        <v>3136</v>
      </c>
      <c r="M13" s="67">
        <f t="shared" si="2"/>
        <v>17521</v>
      </c>
    </row>
    <row r="14" spans="1:13" ht="12.75">
      <c r="A14" s="68" t="s">
        <v>79</v>
      </c>
      <c r="B14" s="69">
        <v>638463</v>
      </c>
      <c r="C14" s="65">
        <v>79</v>
      </c>
      <c r="D14" s="70">
        <v>17783</v>
      </c>
      <c r="E14" s="71">
        <v>69</v>
      </c>
      <c r="F14" s="71">
        <v>6670</v>
      </c>
      <c r="G14" s="71">
        <v>513</v>
      </c>
      <c r="H14" s="67">
        <f t="shared" si="0"/>
        <v>25035</v>
      </c>
      <c r="I14" s="64">
        <v>3730</v>
      </c>
      <c r="J14" s="65">
        <v>-288</v>
      </c>
      <c r="K14" s="65"/>
      <c r="L14" s="66">
        <f>+I14+J14+K14</f>
        <v>3442</v>
      </c>
      <c r="M14" s="67">
        <f t="shared" si="2"/>
        <v>28477</v>
      </c>
    </row>
    <row r="15" spans="1:13" ht="12.75">
      <c r="A15" s="68" t="s">
        <v>80</v>
      </c>
      <c r="B15" s="69">
        <v>61386138</v>
      </c>
      <c r="C15" s="65">
        <v>42</v>
      </c>
      <c r="D15" s="70">
        <v>9793</v>
      </c>
      <c r="E15" s="71">
        <v>110</v>
      </c>
      <c r="F15" s="71">
        <v>3690</v>
      </c>
      <c r="G15" s="71">
        <v>408</v>
      </c>
      <c r="H15" s="67">
        <f t="shared" si="0"/>
        <v>14001</v>
      </c>
      <c r="I15" s="64">
        <v>1953</v>
      </c>
      <c r="J15" s="65">
        <v>70</v>
      </c>
      <c r="K15" s="65"/>
      <c r="L15" s="66">
        <f>+I15+J15+K15</f>
        <v>2023</v>
      </c>
      <c r="M15" s="67">
        <f t="shared" si="2"/>
        <v>16024</v>
      </c>
    </row>
    <row r="16" spans="1:13" ht="12.75">
      <c r="A16" s="68" t="s">
        <v>81</v>
      </c>
      <c r="B16" s="69">
        <v>61386774</v>
      </c>
      <c r="C16" s="65">
        <v>48</v>
      </c>
      <c r="D16" s="70">
        <v>11637</v>
      </c>
      <c r="E16" s="71">
        <v>79</v>
      </c>
      <c r="F16" s="71">
        <v>4368</v>
      </c>
      <c r="G16" s="71">
        <v>728</v>
      </c>
      <c r="H16" s="67">
        <f t="shared" si="0"/>
        <v>16812</v>
      </c>
      <c r="I16" s="64">
        <v>2859</v>
      </c>
      <c r="J16" s="65">
        <v>45</v>
      </c>
      <c r="K16" s="65"/>
      <c r="L16" s="66">
        <f>+I16+J16+K16</f>
        <v>2904</v>
      </c>
      <c r="M16" s="67">
        <f t="shared" si="2"/>
        <v>19716</v>
      </c>
    </row>
    <row r="17" spans="1:13" ht="12.75">
      <c r="A17" s="68" t="s">
        <v>82</v>
      </c>
      <c r="B17" s="69">
        <v>70107050</v>
      </c>
      <c r="C17" s="65">
        <v>48</v>
      </c>
      <c r="D17" s="70">
        <v>11302</v>
      </c>
      <c r="E17" s="71">
        <v>70</v>
      </c>
      <c r="F17" s="71">
        <v>4240</v>
      </c>
      <c r="G17" s="71">
        <v>450</v>
      </c>
      <c r="H17" s="67">
        <f t="shared" si="0"/>
        <v>16062</v>
      </c>
      <c r="I17" s="64">
        <v>2361</v>
      </c>
      <c r="J17" s="65">
        <v>5</v>
      </c>
      <c r="K17" s="65"/>
      <c r="L17" s="66">
        <f>+I17+J17+K17</f>
        <v>2366</v>
      </c>
      <c r="M17" s="67">
        <f t="shared" si="2"/>
        <v>18428</v>
      </c>
    </row>
    <row r="18" spans="1:13" ht="12.75">
      <c r="A18" s="68" t="s">
        <v>83</v>
      </c>
      <c r="B18" s="69">
        <v>49625462</v>
      </c>
      <c r="C18" s="65">
        <v>77</v>
      </c>
      <c r="D18" s="70">
        <v>15508</v>
      </c>
      <c r="E18" s="71">
        <v>207</v>
      </c>
      <c r="F18" s="71">
        <v>5849</v>
      </c>
      <c r="G18" s="71">
        <v>1333</v>
      </c>
      <c r="H18" s="67">
        <f t="shared" si="0"/>
        <v>22897</v>
      </c>
      <c r="I18" s="64">
        <v>2146</v>
      </c>
      <c r="J18" s="65">
        <v>338</v>
      </c>
      <c r="K18" s="65"/>
      <c r="L18" s="66">
        <v>2955</v>
      </c>
      <c r="M18" s="67">
        <f t="shared" si="2"/>
        <v>25852</v>
      </c>
    </row>
    <row r="19" spans="1:13" ht="12.75">
      <c r="A19" s="68" t="s">
        <v>84</v>
      </c>
      <c r="B19" s="69">
        <v>61386871</v>
      </c>
      <c r="C19" s="65">
        <v>40</v>
      </c>
      <c r="D19" s="70">
        <v>8415</v>
      </c>
      <c r="E19" s="71">
        <v>176</v>
      </c>
      <c r="F19" s="71">
        <v>3197</v>
      </c>
      <c r="G19" s="71">
        <v>346</v>
      </c>
      <c r="H19" s="67">
        <f t="shared" si="0"/>
        <v>12134</v>
      </c>
      <c r="I19" s="64">
        <v>1628</v>
      </c>
      <c r="J19" s="65">
        <v>304</v>
      </c>
      <c r="K19" s="65"/>
      <c r="L19" s="66">
        <f aca="true" t="shared" si="3" ref="L19:L33">+I19+J19+K19</f>
        <v>1932</v>
      </c>
      <c r="M19" s="67">
        <f t="shared" si="2"/>
        <v>14066</v>
      </c>
    </row>
    <row r="20" spans="1:13" ht="12.75">
      <c r="A20" s="68" t="s">
        <v>85</v>
      </c>
      <c r="B20" s="69">
        <v>61385948</v>
      </c>
      <c r="C20" s="65">
        <v>58</v>
      </c>
      <c r="D20" s="70">
        <v>13065</v>
      </c>
      <c r="E20" s="71">
        <v>224</v>
      </c>
      <c r="F20" s="71">
        <v>4946</v>
      </c>
      <c r="G20" s="71">
        <v>500</v>
      </c>
      <c r="H20" s="67">
        <f t="shared" si="0"/>
        <v>18735</v>
      </c>
      <c r="I20" s="64">
        <v>4198</v>
      </c>
      <c r="J20" s="65">
        <v>445</v>
      </c>
      <c r="K20" s="65"/>
      <c r="L20" s="66">
        <f t="shared" si="3"/>
        <v>4643</v>
      </c>
      <c r="M20" s="67">
        <f t="shared" si="2"/>
        <v>23378</v>
      </c>
    </row>
    <row r="21" spans="1:13" ht="12.75">
      <c r="A21" s="68" t="s">
        <v>86</v>
      </c>
      <c r="B21" s="69">
        <v>49624059</v>
      </c>
      <c r="C21" s="65">
        <v>72</v>
      </c>
      <c r="D21" s="70">
        <v>16194</v>
      </c>
      <c r="E21" s="71">
        <v>100</v>
      </c>
      <c r="F21" s="71">
        <v>6081</v>
      </c>
      <c r="G21" s="71">
        <v>1280</v>
      </c>
      <c r="H21" s="67">
        <f t="shared" si="0"/>
        <v>23655</v>
      </c>
      <c r="I21" s="64">
        <v>3799</v>
      </c>
      <c r="J21" s="65">
        <v>2278</v>
      </c>
      <c r="K21" s="65"/>
      <c r="L21" s="66">
        <f t="shared" si="3"/>
        <v>6077</v>
      </c>
      <c r="M21" s="67">
        <f t="shared" si="2"/>
        <v>29732</v>
      </c>
    </row>
    <row r="22" spans="1:13" ht="12.75">
      <c r="A22" s="68" t="s">
        <v>87</v>
      </c>
      <c r="B22" s="69">
        <v>49626655</v>
      </c>
      <c r="C22" s="65">
        <v>25</v>
      </c>
      <c r="D22" s="70">
        <v>5461</v>
      </c>
      <c r="E22" s="71">
        <v>328</v>
      </c>
      <c r="F22" s="71">
        <v>2144</v>
      </c>
      <c r="G22" s="71">
        <v>361</v>
      </c>
      <c r="H22" s="67">
        <f t="shared" si="0"/>
        <v>8294</v>
      </c>
      <c r="I22" s="64">
        <v>1623</v>
      </c>
      <c r="J22" s="65">
        <v>-79</v>
      </c>
      <c r="K22" s="65"/>
      <c r="L22" s="66">
        <f t="shared" si="3"/>
        <v>1544</v>
      </c>
      <c r="M22" s="67">
        <f t="shared" si="2"/>
        <v>9838</v>
      </c>
    </row>
    <row r="23" spans="1:13" ht="12.75">
      <c r="A23" s="68" t="s">
        <v>88</v>
      </c>
      <c r="B23" s="69">
        <v>61386855</v>
      </c>
      <c r="C23" s="65">
        <v>59</v>
      </c>
      <c r="D23" s="70">
        <v>13595</v>
      </c>
      <c r="E23" s="71">
        <v>170</v>
      </c>
      <c r="F23" s="71">
        <v>5134</v>
      </c>
      <c r="G23" s="71">
        <v>736</v>
      </c>
      <c r="H23" s="67">
        <f t="shared" si="0"/>
        <v>19635</v>
      </c>
      <c r="I23" s="64">
        <v>4240</v>
      </c>
      <c r="J23" s="65">
        <v>65</v>
      </c>
      <c r="K23" s="65"/>
      <c r="L23" s="66">
        <f t="shared" si="3"/>
        <v>4305</v>
      </c>
      <c r="M23" s="67">
        <f t="shared" si="2"/>
        <v>23940</v>
      </c>
    </row>
    <row r="24" spans="1:13" ht="12.75">
      <c r="A24" s="68" t="s">
        <v>89</v>
      </c>
      <c r="B24" s="69">
        <v>61384534</v>
      </c>
      <c r="C24" s="65">
        <v>50</v>
      </c>
      <c r="D24" s="70">
        <v>11353</v>
      </c>
      <c r="E24" s="71">
        <v>140</v>
      </c>
      <c r="F24" s="71">
        <v>4284</v>
      </c>
      <c r="G24" s="71">
        <v>1334</v>
      </c>
      <c r="H24" s="67">
        <f t="shared" si="0"/>
        <v>17111</v>
      </c>
      <c r="I24" s="64">
        <v>3056</v>
      </c>
      <c r="J24" s="65">
        <v>879</v>
      </c>
      <c r="K24" s="65"/>
      <c r="L24" s="66">
        <f t="shared" si="3"/>
        <v>3935</v>
      </c>
      <c r="M24" s="67">
        <f t="shared" si="2"/>
        <v>21046</v>
      </c>
    </row>
    <row r="25" spans="1:13" ht="12.75">
      <c r="A25" s="68" t="s">
        <v>90</v>
      </c>
      <c r="B25" s="69">
        <v>61388017</v>
      </c>
      <c r="C25" s="65">
        <v>48</v>
      </c>
      <c r="D25" s="70">
        <v>11710</v>
      </c>
      <c r="E25" s="71">
        <v>38</v>
      </c>
      <c r="F25" s="71">
        <v>4382</v>
      </c>
      <c r="G25" s="71">
        <v>738</v>
      </c>
      <c r="H25" s="67">
        <f t="shared" si="0"/>
        <v>16868</v>
      </c>
      <c r="I25" s="64">
        <v>2983</v>
      </c>
      <c r="J25" s="65">
        <v>-11</v>
      </c>
      <c r="K25" s="65"/>
      <c r="L25" s="66">
        <f t="shared" si="3"/>
        <v>2972</v>
      </c>
      <c r="M25" s="67">
        <f t="shared" si="2"/>
        <v>19840</v>
      </c>
    </row>
    <row r="26" spans="1:13" ht="12.75">
      <c r="A26" s="68" t="s">
        <v>91</v>
      </c>
      <c r="B26" s="69">
        <v>61386278</v>
      </c>
      <c r="C26" s="65">
        <v>43</v>
      </c>
      <c r="D26" s="70">
        <v>8433</v>
      </c>
      <c r="E26" s="71">
        <v>87</v>
      </c>
      <c r="F26" s="71">
        <v>3170</v>
      </c>
      <c r="G26" s="71">
        <v>303</v>
      </c>
      <c r="H26" s="67">
        <f t="shared" si="0"/>
        <v>11993</v>
      </c>
      <c r="I26" s="64">
        <v>2953</v>
      </c>
      <c r="J26" s="65">
        <v>-5</v>
      </c>
      <c r="K26" s="65"/>
      <c r="L26" s="66">
        <f t="shared" si="3"/>
        <v>2948</v>
      </c>
      <c r="M26" s="67">
        <f t="shared" si="2"/>
        <v>14941</v>
      </c>
    </row>
    <row r="27" spans="1:13" ht="12.75">
      <c r="A27" s="68" t="s">
        <v>92</v>
      </c>
      <c r="B27" s="69">
        <v>61386251</v>
      </c>
      <c r="C27" s="65">
        <v>63</v>
      </c>
      <c r="D27" s="70">
        <v>13997</v>
      </c>
      <c r="E27" s="71">
        <v>54</v>
      </c>
      <c r="F27" s="71">
        <v>5242</v>
      </c>
      <c r="G27" s="71">
        <v>460</v>
      </c>
      <c r="H27" s="67">
        <f t="shared" si="0"/>
        <v>19753</v>
      </c>
      <c r="I27" s="64">
        <v>3286</v>
      </c>
      <c r="J27" s="65">
        <v>848</v>
      </c>
      <c r="K27" s="65"/>
      <c r="L27" s="66">
        <f t="shared" si="3"/>
        <v>4134</v>
      </c>
      <c r="M27" s="67">
        <f t="shared" si="2"/>
        <v>23887</v>
      </c>
    </row>
    <row r="28" spans="1:13" ht="12.75">
      <c r="A28" s="68" t="s">
        <v>93</v>
      </c>
      <c r="B28" s="69">
        <v>61385387</v>
      </c>
      <c r="C28" s="65">
        <v>56</v>
      </c>
      <c r="D28" s="70">
        <v>12364</v>
      </c>
      <c r="E28" s="71">
        <v>108</v>
      </c>
      <c r="F28" s="71">
        <v>4640</v>
      </c>
      <c r="G28" s="71">
        <v>809</v>
      </c>
      <c r="H28" s="67">
        <f t="shared" si="0"/>
        <v>17921</v>
      </c>
      <c r="I28" s="64">
        <v>3406</v>
      </c>
      <c r="J28" s="65">
        <v>-47</v>
      </c>
      <c r="K28" s="65"/>
      <c r="L28" s="66">
        <f t="shared" si="3"/>
        <v>3359</v>
      </c>
      <c r="M28" s="67">
        <f t="shared" si="2"/>
        <v>21280</v>
      </c>
    </row>
    <row r="29" spans="1:13" ht="12.75">
      <c r="A29" s="68" t="s">
        <v>94</v>
      </c>
      <c r="B29" s="69">
        <v>61385409</v>
      </c>
      <c r="C29" s="65">
        <v>84</v>
      </c>
      <c r="D29" s="70">
        <v>18271</v>
      </c>
      <c r="E29" s="71">
        <v>154</v>
      </c>
      <c r="F29" s="71">
        <v>6878</v>
      </c>
      <c r="G29" s="71">
        <v>692</v>
      </c>
      <c r="H29" s="67">
        <f t="shared" si="0"/>
        <v>25995</v>
      </c>
      <c r="I29" s="64">
        <v>3981</v>
      </c>
      <c r="J29" s="65">
        <v>10</v>
      </c>
      <c r="K29" s="65"/>
      <c r="L29" s="66">
        <f t="shared" si="3"/>
        <v>3991</v>
      </c>
      <c r="M29" s="67">
        <f t="shared" si="2"/>
        <v>29986</v>
      </c>
    </row>
    <row r="30" spans="1:13" ht="12.75">
      <c r="A30" s="68" t="s">
        <v>95</v>
      </c>
      <c r="B30" s="69">
        <v>61385417</v>
      </c>
      <c r="C30" s="65">
        <v>129</v>
      </c>
      <c r="D30" s="70">
        <v>24649</v>
      </c>
      <c r="E30" s="71">
        <v>150</v>
      </c>
      <c r="F30" s="71">
        <v>9260</v>
      </c>
      <c r="G30" s="71">
        <v>1912</v>
      </c>
      <c r="H30" s="67">
        <f t="shared" si="0"/>
        <v>35971</v>
      </c>
      <c r="I30" s="64">
        <v>7120</v>
      </c>
      <c r="J30" s="65">
        <v>723</v>
      </c>
      <c r="K30" s="65"/>
      <c r="L30" s="66">
        <f t="shared" si="3"/>
        <v>7843</v>
      </c>
      <c r="M30" s="67">
        <f t="shared" si="2"/>
        <v>43814</v>
      </c>
    </row>
    <row r="31" spans="1:13" ht="12.75">
      <c r="A31" s="68" t="s">
        <v>96</v>
      </c>
      <c r="B31" s="69">
        <v>638765</v>
      </c>
      <c r="C31" s="65">
        <v>68</v>
      </c>
      <c r="D31" s="70">
        <v>15445</v>
      </c>
      <c r="E31" s="71">
        <v>285</v>
      </c>
      <c r="F31" s="71">
        <v>5866</v>
      </c>
      <c r="G31" s="71">
        <v>835</v>
      </c>
      <c r="H31" s="67">
        <f t="shared" si="0"/>
        <v>22431</v>
      </c>
      <c r="I31" s="64">
        <v>2375</v>
      </c>
      <c r="J31" s="65">
        <v>140</v>
      </c>
      <c r="K31" s="65"/>
      <c r="L31" s="66">
        <f t="shared" si="3"/>
        <v>2515</v>
      </c>
      <c r="M31" s="67">
        <f t="shared" si="2"/>
        <v>24946</v>
      </c>
    </row>
    <row r="32" spans="1:13" ht="12.75">
      <c r="A32" s="68" t="s">
        <v>97</v>
      </c>
      <c r="B32" s="69">
        <v>60461713</v>
      </c>
      <c r="C32" s="65">
        <v>55</v>
      </c>
      <c r="D32" s="70">
        <v>12539</v>
      </c>
      <c r="E32" s="71">
        <v>140</v>
      </c>
      <c r="F32" s="71">
        <v>4725</v>
      </c>
      <c r="G32" s="71">
        <v>435</v>
      </c>
      <c r="H32" s="67">
        <f t="shared" si="0"/>
        <v>17839</v>
      </c>
      <c r="I32" s="64">
        <v>3241</v>
      </c>
      <c r="J32" s="65">
        <v>113</v>
      </c>
      <c r="K32" s="65"/>
      <c r="L32" s="66">
        <f t="shared" si="3"/>
        <v>3354</v>
      </c>
      <c r="M32" s="67">
        <f t="shared" si="2"/>
        <v>21193</v>
      </c>
    </row>
    <row r="33" spans="1:13" ht="13.5" thickBot="1">
      <c r="A33" s="72" t="s">
        <v>98</v>
      </c>
      <c r="B33" s="73">
        <v>60446242</v>
      </c>
      <c r="C33" s="74"/>
      <c r="D33" s="75"/>
      <c r="E33" s="76"/>
      <c r="F33" s="76"/>
      <c r="G33" s="76"/>
      <c r="H33" s="77">
        <f t="shared" si="0"/>
        <v>0</v>
      </c>
      <c r="I33" s="78">
        <v>2700</v>
      </c>
      <c r="J33" s="74"/>
      <c r="K33" s="74"/>
      <c r="L33" s="76">
        <f t="shared" si="3"/>
        <v>2700</v>
      </c>
      <c r="M33" s="77">
        <f t="shared" si="2"/>
        <v>2700</v>
      </c>
    </row>
    <row r="34" spans="1:13" ht="13.5" thickBot="1">
      <c r="A34" s="79" t="s">
        <v>51</v>
      </c>
      <c r="B34" s="80"/>
      <c r="C34" s="81">
        <f aca="true" t="shared" si="4" ref="C34:M34">SUM(C5:C33)</f>
        <v>1762.5</v>
      </c>
      <c r="D34" s="82">
        <f t="shared" si="4"/>
        <v>393629</v>
      </c>
      <c r="E34" s="83">
        <f t="shared" si="4"/>
        <v>4356</v>
      </c>
      <c r="F34" s="83">
        <f t="shared" si="4"/>
        <v>148375</v>
      </c>
      <c r="G34" s="83">
        <f t="shared" si="4"/>
        <v>20636</v>
      </c>
      <c r="H34" s="84">
        <f t="shared" si="4"/>
        <v>566996</v>
      </c>
      <c r="I34" s="85">
        <f t="shared" si="4"/>
        <v>93890</v>
      </c>
      <c r="J34" s="81">
        <f t="shared" si="4"/>
        <v>6306</v>
      </c>
      <c r="K34" s="81">
        <f t="shared" si="4"/>
        <v>0</v>
      </c>
      <c r="L34" s="86">
        <f t="shared" si="4"/>
        <v>101412</v>
      </c>
      <c r="M34" s="84">
        <f t="shared" si="4"/>
        <v>668408</v>
      </c>
    </row>
    <row r="35" spans="1:13" ht="12.7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</sheetData>
  <mergeCells count="4">
    <mergeCell ref="A2:A3"/>
    <mergeCell ref="B2:B3"/>
    <mergeCell ref="C2:H2"/>
    <mergeCell ref="I2:M2"/>
  </mergeCells>
  <printOptions horizontalCentered="1"/>
  <pageMargins left="0.1968503937007874" right="0.4724409448818898" top="0.984251968503937" bottom="0.5905511811023623" header="0.5118110236220472" footer="0.5118110236220472"/>
  <pageSetup horizontalDpi="300" verticalDpi="300" orientation="landscape" pageOrder="overThenDown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53"/>
  <sheetViews>
    <sheetView zoomScale="75" zoomScaleNormal="75" workbookViewId="0" topLeftCell="A1">
      <selection activeCell="Q31" sqref="Q31"/>
    </sheetView>
  </sheetViews>
  <sheetFormatPr defaultColWidth="9.00390625" defaultRowHeight="12.75"/>
  <cols>
    <col min="1" max="1" width="45.375" style="0" customWidth="1"/>
    <col min="2" max="2" width="10.625" style="0" customWidth="1"/>
    <col min="3" max="3" width="8.625" style="0" customWidth="1"/>
    <col min="4" max="4" width="9.625" style="0" customWidth="1"/>
    <col min="5" max="5" width="9.375" style="0" customWidth="1"/>
    <col min="7" max="7" width="8.375" style="0" customWidth="1"/>
    <col min="8" max="8" width="8.875" style="0" customWidth="1"/>
    <col min="9" max="9" width="9.625" style="0" hidden="1" customWidth="1"/>
    <col min="10" max="10" width="0" style="0" hidden="1" customWidth="1"/>
    <col min="11" max="11" width="9.875" style="0" hidden="1" customWidth="1"/>
    <col min="12" max="12" width="10.00390625" style="0" hidden="1" customWidth="1"/>
    <col min="13" max="13" width="42.125" style="0" customWidth="1"/>
    <col min="14" max="14" width="10.75390625" style="0" customWidth="1"/>
    <col min="15" max="15" width="8.00390625" style="0" customWidth="1"/>
    <col min="16" max="16" width="9.375" style="0" customWidth="1"/>
    <col min="17" max="17" width="9.25390625" style="0" customWidth="1"/>
    <col min="18" max="18" width="9.75390625" style="0" customWidth="1"/>
    <col min="19" max="19" width="8.875" style="0" customWidth="1"/>
    <col min="20" max="20" width="8.75390625" style="0" customWidth="1"/>
    <col min="21" max="21" width="8.375" style="0" hidden="1" customWidth="1"/>
    <col min="22" max="22" width="8.25390625" style="0" hidden="1" customWidth="1"/>
    <col min="23" max="23" width="9.375" style="0" hidden="1" customWidth="1"/>
    <col min="24" max="24" width="10.25390625" style="0" hidden="1" customWidth="1"/>
    <col min="25" max="25" width="38.75390625" style="0" customWidth="1"/>
    <col min="26" max="26" width="10.00390625" style="0" customWidth="1"/>
    <col min="27" max="27" width="8.375" style="0" customWidth="1"/>
    <col min="28" max="28" width="9.25390625" style="0" customWidth="1"/>
    <col min="29" max="29" width="8.00390625" style="0" customWidth="1"/>
    <col min="30" max="30" width="9.00390625" style="0" customWidth="1"/>
    <col min="31" max="31" width="7.875" style="0" customWidth="1"/>
    <col min="32" max="32" width="9.75390625" style="0" customWidth="1"/>
    <col min="33" max="33" width="9.375" style="0" hidden="1" customWidth="1"/>
    <col min="34" max="34" width="8.875" style="0" hidden="1" customWidth="1"/>
    <col min="35" max="35" width="10.00390625" style="0" hidden="1" customWidth="1"/>
    <col min="36" max="36" width="10.75390625" style="0" hidden="1" customWidth="1"/>
    <col min="37" max="37" width="41.75390625" style="0" customWidth="1"/>
  </cols>
  <sheetData>
    <row r="1" spans="12:26" ht="13.5" thickBot="1">
      <c r="L1" s="89" t="s">
        <v>63</v>
      </c>
      <c r="Z1">
        <v>2004</v>
      </c>
    </row>
    <row r="2" spans="1:36" ht="12.75">
      <c r="A2" s="397" t="s">
        <v>120</v>
      </c>
      <c r="B2" s="404" t="s">
        <v>64</v>
      </c>
      <c r="C2" s="384" t="s">
        <v>65</v>
      </c>
      <c r="D2" s="378"/>
      <c r="E2" s="378"/>
      <c r="F2" s="378"/>
      <c r="G2" s="378"/>
      <c r="H2" s="379"/>
      <c r="I2" s="406" t="s">
        <v>65</v>
      </c>
      <c r="J2" s="385"/>
      <c r="K2" s="385"/>
      <c r="L2" s="402"/>
      <c r="M2" s="397" t="s">
        <v>100</v>
      </c>
      <c r="N2" s="399" t="s">
        <v>64</v>
      </c>
      <c r="O2" s="384" t="s">
        <v>101</v>
      </c>
      <c r="P2" s="378"/>
      <c r="Q2" s="378"/>
      <c r="R2" s="378"/>
      <c r="S2" s="378"/>
      <c r="T2" s="379"/>
      <c r="U2" s="401" t="s">
        <v>101</v>
      </c>
      <c r="V2" s="385"/>
      <c r="W2" s="385"/>
      <c r="X2" s="402"/>
      <c r="Y2" s="397" t="s">
        <v>102</v>
      </c>
      <c r="Z2" s="399" t="s">
        <v>64</v>
      </c>
      <c r="AA2" s="384" t="s">
        <v>103</v>
      </c>
      <c r="AB2" s="385"/>
      <c r="AC2" s="385"/>
      <c r="AD2" s="385"/>
      <c r="AE2" s="385"/>
      <c r="AF2" s="385"/>
      <c r="AG2" s="385"/>
      <c r="AH2" s="385"/>
      <c r="AI2" s="385"/>
      <c r="AJ2" s="386"/>
    </row>
    <row r="3" spans="1:36" ht="26.25" thickBot="1">
      <c r="A3" s="403"/>
      <c r="B3" s="405"/>
      <c r="C3" s="90" t="s">
        <v>66</v>
      </c>
      <c r="D3" s="91" t="s">
        <v>1</v>
      </c>
      <c r="E3" s="90" t="s">
        <v>2</v>
      </c>
      <c r="F3" s="90" t="s">
        <v>3</v>
      </c>
      <c r="G3" s="90" t="s">
        <v>4</v>
      </c>
      <c r="H3" s="92" t="s">
        <v>5</v>
      </c>
      <c r="I3" s="93" t="s">
        <v>6</v>
      </c>
      <c r="J3" s="43" t="s">
        <v>7</v>
      </c>
      <c r="K3" s="93" t="s">
        <v>6</v>
      </c>
      <c r="L3" s="92" t="s">
        <v>5</v>
      </c>
      <c r="M3" s="398"/>
      <c r="N3" s="400"/>
      <c r="O3" s="90" t="s">
        <v>66</v>
      </c>
      <c r="P3" s="91" t="s">
        <v>1</v>
      </c>
      <c r="Q3" s="90" t="s">
        <v>2</v>
      </c>
      <c r="R3" s="90" t="s">
        <v>3</v>
      </c>
      <c r="S3" s="90" t="s">
        <v>4</v>
      </c>
      <c r="T3" s="92" t="s">
        <v>5</v>
      </c>
      <c r="U3" s="93" t="s">
        <v>6</v>
      </c>
      <c r="V3" s="43" t="s">
        <v>7</v>
      </c>
      <c r="W3" s="94" t="s">
        <v>6</v>
      </c>
      <c r="X3" s="95" t="s">
        <v>5</v>
      </c>
      <c r="Y3" s="398"/>
      <c r="Z3" s="400"/>
      <c r="AA3" s="90" t="s">
        <v>66</v>
      </c>
      <c r="AB3" s="91" t="s">
        <v>1</v>
      </c>
      <c r="AC3" s="90" t="s">
        <v>2</v>
      </c>
      <c r="AD3" s="90" t="s">
        <v>3</v>
      </c>
      <c r="AE3" s="90" t="s">
        <v>4</v>
      </c>
      <c r="AF3" s="92" t="s">
        <v>5</v>
      </c>
      <c r="AG3" s="96" t="s">
        <v>6</v>
      </c>
      <c r="AH3" s="43" t="s">
        <v>7</v>
      </c>
      <c r="AI3" s="96" t="s">
        <v>6</v>
      </c>
      <c r="AJ3" s="97" t="s">
        <v>5</v>
      </c>
    </row>
    <row r="4" spans="1:36" ht="12.75">
      <c r="A4" s="98" t="s">
        <v>104</v>
      </c>
      <c r="B4" s="99"/>
      <c r="C4" s="100"/>
      <c r="D4" s="101"/>
      <c r="E4" s="100"/>
      <c r="F4" s="100"/>
      <c r="G4" s="100"/>
      <c r="H4" s="102"/>
      <c r="I4" s="8"/>
      <c r="J4" s="9"/>
      <c r="K4" s="103"/>
      <c r="L4" s="104"/>
      <c r="M4" s="98" t="s">
        <v>104</v>
      </c>
      <c r="N4" s="105"/>
      <c r="O4" s="106"/>
      <c r="P4" s="107"/>
      <c r="Q4" s="106"/>
      <c r="R4" s="106"/>
      <c r="S4" s="106"/>
      <c r="T4" s="108"/>
      <c r="U4" s="8"/>
      <c r="V4" s="1"/>
      <c r="W4" s="109"/>
      <c r="X4" s="110"/>
      <c r="Y4" s="98" t="s">
        <v>104</v>
      </c>
      <c r="Z4" s="99"/>
      <c r="AA4" s="106"/>
      <c r="AB4" s="107"/>
      <c r="AC4" s="106"/>
      <c r="AD4" s="106"/>
      <c r="AE4" s="106"/>
      <c r="AF4" s="108"/>
      <c r="AG4" s="8"/>
      <c r="AH4" s="1"/>
      <c r="AI4" s="103"/>
      <c r="AJ4" s="104"/>
    </row>
    <row r="5" spans="1:36" ht="12.75">
      <c r="A5" s="111" t="s">
        <v>105</v>
      </c>
      <c r="B5" s="34">
        <v>61387002</v>
      </c>
      <c r="C5" s="112">
        <v>24</v>
      </c>
      <c r="D5" s="113">
        <v>5717</v>
      </c>
      <c r="E5" s="114">
        <v>325</v>
      </c>
      <c r="F5" s="114">
        <v>2250</v>
      </c>
      <c r="G5" s="114">
        <v>479</v>
      </c>
      <c r="H5" s="115">
        <f aca="true" t="shared" si="0" ref="H5:H19">SUM(D5:G5)</f>
        <v>8771</v>
      </c>
      <c r="I5" s="31">
        <v>1342</v>
      </c>
      <c r="J5" s="16">
        <v>123</v>
      </c>
      <c r="K5" s="116">
        <f aca="true" t="shared" si="1" ref="K5:K19">+I5+J5</f>
        <v>1465</v>
      </c>
      <c r="L5" s="117">
        <f aca="true" t="shared" si="2" ref="L5:L19">+H5+K5</f>
        <v>10236</v>
      </c>
      <c r="M5" s="111" t="s">
        <v>105</v>
      </c>
      <c r="N5" s="34">
        <v>61387002</v>
      </c>
      <c r="O5" s="118">
        <v>2</v>
      </c>
      <c r="P5" s="119">
        <v>373</v>
      </c>
      <c r="Q5" s="118">
        <v>0</v>
      </c>
      <c r="R5" s="118">
        <v>131</v>
      </c>
      <c r="S5" s="118">
        <v>31</v>
      </c>
      <c r="T5" s="120">
        <f aca="true" t="shared" si="3" ref="T5:T19">SUM(P5:S5)</f>
        <v>535</v>
      </c>
      <c r="U5" s="121">
        <v>94</v>
      </c>
      <c r="V5" s="122"/>
      <c r="W5" s="123">
        <f aca="true" t="shared" si="4" ref="W5:W19">+U5+V5</f>
        <v>94</v>
      </c>
      <c r="X5" s="124">
        <f aca="true" t="shared" si="5" ref="X5:X19">+T5+W5</f>
        <v>629</v>
      </c>
      <c r="Y5" s="125" t="s">
        <v>105</v>
      </c>
      <c r="Z5" s="126">
        <v>61387002</v>
      </c>
      <c r="AA5" s="127">
        <f aca="true" t="shared" si="6" ref="AA5:AA19">SUM(C5+O5)</f>
        <v>26</v>
      </c>
      <c r="AB5" s="128">
        <f aca="true" t="shared" si="7" ref="AB5:AB19">SUM(D5+P5)</f>
        <v>6090</v>
      </c>
      <c r="AC5" s="129">
        <f aca="true" t="shared" si="8" ref="AC5:AC19">SUM(E5+Q5)</f>
        <v>325</v>
      </c>
      <c r="AD5" s="129">
        <f aca="true" t="shared" si="9" ref="AD5:AD19">SUM(F5+R5)</f>
        <v>2381</v>
      </c>
      <c r="AE5" s="129">
        <f aca="true" t="shared" si="10" ref="AE5:AE19">SUM(G5+S5)</f>
        <v>510</v>
      </c>
      <c r="AF5" s="130">
        <f aca="true" t="shared" si="11" ref="AF5:AF19">SUM(AB5:AE5)</f>
        <v>9306</v>
      </c>
      <c r="AG5" s="131">
        <f aca="true" t="shared" si="12" ref="AG5:AG19">SUM(I5+U5)</f>
        <v>1436</v>
      </c>
      <c r="AH5" s="132">
        <f aca="true" t="shared" si="13" ref="AH5:AH19">SUM(J5+V5)</f>
        <v>123</v>
      </c>
      <c r="AI5" s="133">
        <f aca="true" t="shared" si="14" ref="AI5:AI19">+AG5+AH5</f>
        <v>1559</v>
      </c>
      <c r="AJ5" s="134">
        <f aca="true" t="shared" si="15" ref="AJ5:AJ19">+AF5+AI5</f>
        <v>10865</v>
      </c>
    </row>
    <row r="6" spans="1:36" ht="12.75" customHeight="1">
      <c r="A6" s="8" t="s">
        <v>106</v>
      </c>
      <c r="B6" s="1">
        <v>70837899</v>
      </c>
      <c r="C6" s="135">
        <v>69</v>
      </c>
      <c r="D6" s="136">
        <v>15248</v>
      </c>
      <c r="E6" s="137">
        <v>350</v>
      </c>
      <c r="F6" s="137">
        <v>5771</v>
      </c>
      <c r="G6" s="137">
        <v>999</v>
      </c>
      <c r="H6" s="115">
        <f t="shared" si="0"/>
        <v>22368</v>
      </c>
      <c r="I6" s="31">
        <v>3310</v>
      </c>
      <c r="J6" s="16">
        <v>193</v>
      </c>
      <c r="K6" s="116">
        <f t="shared" si="1"/>
        <v>3503</v>
      </c>
      <c r="L6" s="117">
        <f t="shared" si="2"/>
        <v>25871</v>
      </c>
      <c r="M6" s="8" t="s">
        <v>106</v>
      </c>
      <c r="N6" s="2">
        <v>70837899</v>
      </c>
      <c r="O6" s="112">
        <v>16</v>
      </c>
      <c r="P6" s="113">
        <v>4364</v>
      </c>
      <c r="Q6" s="114">
        <v>200</v>
      </c>
      <c r="R6" s="114">
        <v>1747</v>
      </c>
      <c r="S6" s="114">
        <v>235</v>
      </c>
      <c r="T6" s="138">
        <f t="shared" si="3"/>
        <v>6546</v>
      </c>
      <c r="U6" s="31">
        <v>1600</v>
      </c>
      <c r="V6" s="23"/>
      <c r="W6" s="139">
        <f t="shared" si="4"/>
        <v>1600</v>
      </c>
      <c r="X6" s="140">
        <f t="shared" si="5"/>
        <v>8146</v>
      </c>
      <c r="Y6" s="8" t="s">
        <v>106</v>
      </c>
      <c r="Z6" s="2">
        <v>70837899</v>
      </c>
      <c r="AA6" s="112">
        <f t="shared" si="6"/>
        <v>85</v>
      </c>
      <c r="AB6" s="113">
        <f t="shared" si="7"/>
        <v>19612</v>
      </c>
      <c r="AC6" s="114">
        <f t="shared" si="8"/>
        <v>550</v>
      </c>
      <c r="AD6" s="114">
        <f t="shared" si="9"/>
        <v>7518</v>
      </c>
      <c r="AE6" s="114">
        <f t="shared" si="10"/>
        <v>1234</v>
      </c>
      <c r="AF6" s="138">
        <f t="shared" si="11"/>
        <v>28914</v>
      </c>
      <c r="AG6" s="141">
        <f t="shared" si="12"/>
        <v>4910</v>
      </c>
      <c r="AH6" s="142">
        <f t="shared" si="13"/>
        <v>193</v>
      </c>
      <c r="AI6" s="143">
        <f t="shared" si="14"/>
        <v>5103</v>
      </c>
      <c r="AJ6" s="134">
        <f t="shared" si="15"/>
        <v>34017</v>
      </c>
    </row>
    <row r="7" spans="1:36" ht="12.75">
      <c r="A7" s="3" t="s">
        <v>107</v>
      </c>
      <c r="B7" s="2">
        <v>70837881</v>
      </c>
      <c r="C7" s="112">
        <v>46</v>
      </c>
      <c r="D7" s="113">
        <v>10561</v>
      </c>
      <c r="E7" s="114">
        <v>50</v>
      </c>
      <c r="F7" s="114">
        <v>3988</v>
      </c>
      <c r="G7" s="114">
        <v>736</v>
      </c>
      <c r="H7" s="138">
        <f t="shared" si="0"/>
        <v>15335</v>
      </c>
      <c r="I7" s="31">
        <v>0</v>
      </c>
      <c r="J7" s="16"/>
      <c r="K7" s="116">
        <f t="shared" si="1"/>
        <v>0</v>
      </c>
      <c r="L7" s="117">
        <f t="shared" si="2"/>
        <v>15335</v>
      </c>
      <c r="M7" s="3" t="s">
        <v>107</v>
      </c>
      <c r="N7" s="2">
        <v>70837881</v>
      </c>
      <c r="O7" s="112">
        <v>14</v>
      </c>
      <c r="P7" s="113">
        <v>3167</v>
      </c>
      <c r="Q7" s="114">
        <v>50</v>
      </c>
      <c r="R7" s="114">
        <v>1172</v>
      </c>
      <c r="S7" s="114">
        <v>170</v>
      </c>
      <c r="T7" s="138">
        <f t="shared" si="3"/>
        <v>4559</v>
      </c>
      <c r="U7" s="31">
        <v>0</v>
      </c>
      <c r="V7" s="23"/>
      <c r="W7" s="139">
        <f t="shared" si="4"/>
        <v>0</v>
      </c>
      <c r="X7" s="140">
        <f t="shared" si="5"/>
        <v>4559</v>
      </c>
      <c r="Y7" s="3" t="s">
        <v>107</v>
      </c>
      <c r="Z7" s="2">
        <v>70837881</v>
      </c>
      <c r="AA7" s="112">
        <f t="shared" si="6"/>
        <v>60</v>
      </c>
      <c r="AB7" s="113">
        <f t="shared" si="7"/>
        <v>13728</v>
      </c>
      <c r="AC7" s="114">
        <f t="shared" si="8"/>
        <v>100</v>
      </c>
      <c r="AD7" s="114">
        <f t="shared" si="9"/>
        <v>5160</v>
      </c>
      <c r="AE7" s="114">
        <f t="shared" si="10"/>
        <v>906</v>
      </c>
      <c r="AF7" s="138">
        <f t="shared" si="11"/>
        <v>19894</v>
      </c>
      <c r="AG7" s="141">
        <f t="shared" si="12"/>
        <v>0</v>
      </c>
      <c r="AH7" s="142">
        <f t="shared" si="13"/>
        <v>0</v>
      </c>
      <c r="AI7" s="143">
        <f t="shared" si="14"/>
        <v>0</v>
      </c>
      <c r="AJ7" s="134">
        <f t="shared" si="15"/>
        <v>19894</v>
      </c>
    </row>
    <row r="8" spans="1:36" ht="12.75">
      <c r="A8" s="3" t="s">
        <v>108</v>
      </c>
      <c r="B8" s="2">
        <v>70837783</v>
      </c>
      <c r="C8" s="112">
        <v>42</v>
      </c>
      <c r="D8" s="113">
        <v>9471</v>
      </c>
      <c r="E8" s="114">
        <v>310</v>
      </c>
      <c r="F8" s="114">
        <v>3641</v>
      </c>
      <c r="G8" s="114">
        <v>1200</v>
      </c>
      <c r="H8" s="138">
        <f t="shared" si="0"/>
        <v>14622</v>
      </c>
      <c r="I8" s="31">
        <v>2487</v>
      </c>
      <c r="J8" s="16">
        <v>430</v>
      </c>
      <c r="K8" s="116">
        <f t="shared" si="1"/>
        <v>2917</v>
      </c>
      <c r="L8" s="117">
        <f t="shared" si="2"/>
        <v>17539</v>
      </c>
      <c r="M8" s="3" t="s">
        <v>108</v>
      </c>
      <c r="N8" s="2">
        <v>70837783</v>
      </c>
      <c r="O8" s="112">
        <v>7</v>
      </c>
      <c r="P8" s="113">
        <v>1765</v>
      </c>
      <c r="Q8" s="114">
        <v>140</v>
      </c>
      <c r="R8" s="114">
        <v>705</v>
      </c>
      <c r="S8" s="114">
        <v>114</v>
      </c>
      <c r="T8" s="138">
        <f t="shared" si="3"/>
        <v>2724</v>
      </c>
      <c r="U8" s="31">
        <v>330</v>
      </c>
      <c r="V8" s="23"/>
      <c r="W8" s="139">
        <f t="shared" si="4"/>
        <v>330</v>
      </c>
      <c r="X8" s="140">
        <f t="shared" si="5"/>
        <v>3054</v>
      </c>
      <c r="Y8" s="3" t="s">
        <v>108</v>
      </c>
      <c r="Z8" s="2">
        <v>70837783</v>
      </c>
      <c r="AA8" s="112">
        <f t="shared" si="6"/>
        <v>49</v>
      </c>
      <c r="AB8" s="113">
        <f t="shared" si="7"/>
        <v>11236</v>
      </c>
      <c r="AC8" s="114">
        <f t="shared" si="8"/>
        <v>450</v>
      </c>
      <c r="AD8" s="114">
        <f t="shared" si="9"/>
        <v>4346</v>
      </c>
      <c r="AE8" s="114">
        <f t="shared" si="10"/>
        <v>1314</v>
      </c>
      <c r="AF8" s="138">
        <f t="shared" si="11"/>
        <v>17346</v>
      </c>
      <c r="AG8" s="141">
        <f t="shared" si="12"/>
        <v>2817</v>
      </c>
      <c r="AH8" s="142">
        <f t="shared" si="13"/>
        <v>430</v>
      </c>
      <c r="AI8" s="143">
        <f t="shared" si="14"/>
        <v>3247</v>
      </c>
      <c r="AJ8" s="134">
        <f t="shared" si="15"/>
        <v>20593</v>
      </c>
    </row>
    <row r="9" spans="1:36" ht="12.75">
      <c r="A9" s="3" t="s">
        <v>109</v>
      </c>
      <c r="B9" s="2">
        <v>638731</v>
      </c>
      <c r="C9" s="112">
        <v>83.21</v>
      </c>
      <c r="D9" s="113">
        <v>18977</v>
      </c>
      <c r="E9" s="114">
        <v>442</v>
      </c>
      <c r="F9" s="114">
        <v>7227</v>
      </c>
      <c r="G9" s="114">
        <v>503</v>
      </c>
      <c r="H9" s="138">
        <f t="shared" si="0"/>
        <v>27149</v>
      </c>
      <c r="I9" s="31">
        <v>4354</v>
      </c>
      <c r="J9" s="16">
        <v>874</v>
      </c>
      <c r="K9" s="116">
        <f t="shared" si="1"/>
        <v>5228</v>
      </c>
      <c r="L9" s="117">
        <f t="shared" si="2"/>
        <v>32377</v>
      </c>
      <c r="M9" s="3" t="s">
        <v>109</v>
      </c>
      <c r="N9" s="2">
        <v>638731</v>
      </c>
      <c r="O9" s="112">
        <v>8.79</v>
      </c>
      <c r="P9" s="113">
        <v>2006</v>
      </c>
      <c r="Q9" s="114">
        <v>0</v>
      </c>
      <c r="R9" s="114">
        <v>764</v>
      </c>
      <c r="S9" s="114">
        <v>97</v>
      </c>
      <c r="T9" s="138">
        <f t="shared" si="3"/>
        <v>2867</v>
      </c>
      <c r="U9" s="31">
        <v>372</v>
      </c>
      <c r="V9" s="23">
        <v>76</v>
      </c>
      <c r="W9" s="139">
        <f t="shared" si="4"/>
        <v>448</v>
      </c>
      <c r="X9" s="140">
        <f t="shared" si="5"/>
        <v>3315</v>
      </c>
      <c r="Y9" s="3" t="s">
        <v>109</v>
      </c>
      <c r="Z9" s="2">
        <v>638731</v>
      </c>
      <c r="AA9" s="112">
        <f t="shared" si="6"/>
        <v>92</v>
      </c>
      <c r="AB9" s="113">
        <f t="shared" si="7"/>
        <v>20983</v>
      </c>
      <c r="AC9" s="114">
        <f t="shared" si="8"/>
        <v>442</v>
      </c>
      <c r="AD9" s="114">
        <f t="shared" si="9"/>
        <v>7991</v>
      </c>
      <c r="AE9" s="114">
        <f t="shared" si="10"/>
        <v>600</v>
      </c>
      <c r="AF9" s="138">
        <f t="shared" si="11"/>
        <v>30016</v>
      </c>
      <c r="AG9" s="141">
        <f t="shared" si="12"/>
        <v>4726</v>
      </c>
      <c r="AH9" s="142">
        <f t="shared" si="13"/>
        <v>950</v>
      </c>
      <c r="AI9" s="143">
        <f t="shared" si="14"/>
        <v>5676</v>
      </c>
      <c r="AJ9" s="134">
        <f t="shared" si="15"/>
        <v>35692</v>
      </c>
    </row>
    <row r="10" spans="1:36" ht="12.75">
      <c r="A10" s="3" t="s">
        <v>110</v>
      </c>
      <c r="B10" s="2">
        <v>49627619</v>
      </c>
      <c r="C10" s="112">
        <v>6.5</v>
      </c>
      <c r="D10" s="113">
        <v>1665</v>
      </c>
      <c r="E10" s="114">
        <v>50</v>
      </c>
      <c r="F10" s="114">
        <v>640</v>
      </c>
      <c r="G10" s="114">
        <v>264</v>
      </c>
      <c r="H10" s="138">
        <f t="shared" si="0"/>
        <v>2619</v>
      </c>
      <c r="I10" s="31">
        <v>134</v>
      </c>
      <c r="J10" s="16"/>
      <c r="K10" s="116">
        <f t="shared" si="1"/>
        <v>134</v>
      </c>
      <c r="L10" s="117">
        <f t="shared" si="2"/>
        <v>2753</v>
      </c>
      <c r="M10" s="3" t="s">
        <v>110</v>
      </c>
      <c r="N10" s="2">
        <v>49327619</v>
      </c>
      <c r="O10" s="112">
        <v>19.5</v>
      </c>
      <c r="P10" s="113">
        <v>4861</v>
      </c>
      <c r="Q10" s="114">
        <v>352</v>
      </c>
      <c r="R10" s="114">
        <v>1931</v>
      </c>
      <c r="S10" s="114">
        <v>342</v>
      </c>
      <c r="T10" s="138">
        <f t="shared" si="3"/>
        <v>7486</v>
      </c>
      <c r="U10" s="31">
        <v>1001</v>
      </c>
      <c r="V10" s="23">
        <v>-49</v>
      </c>
      <c r="W10" s="139">
        <f t="shared" si="4"/>
        <v>952</v>
      </c>
      <c r="X10" s="140">
        <f t="shared" si="5"/>
        <v>8438</v>
      </c>
      <c r="Y10" s="3" t="s">
        <v>110</v>
      </c>
      <c r="Z10" s="2">
        <v>49327619</v>
      </c>
      <c r="AA10" s="112">
        <f t="shared" si="6"/>
        <v>26</v>
      </c>
      <c r="AB10" s="113">
        <f t="shared" si="7"/>
        <v>6526</v>
      </c>
      <c r="AC10" s="114">
        <f t="shared" si="8"/>
        <v>402</v>
      </c>
      <c r="AD10" s="114">
        <f t="shared" si="9"/>
        <v>2571</v>
      </c>
      <c r="AE10" s="114">
        <f t="shared" si="10"/>
        <v>606</v>
      </c>
      <c r="AF10" s="138">
        <f t="shared" si="11"/>
        <v>10105</v>
      </c>
      <c r="AG10" s="141">
        <f t="shared" si="12"/>
        <v>1135</v>
      </c>
      <c r="AH10" s="142">
        <f t="shared" si="13"/>
        <v>-49</v>
      </c>
      <c r="AI10" s="143">
        <f t="shared" si="14"/>
        <v>1086</v>
      </c>
      <c r="AJ10" s="134">
        <f t="shared" si="15"/>
        <v>11191</v>
      </c>
    </row>
    <row r="11" spans="1:36" ht="12.75">
      <c r="A11" s="3" t="s">
        <v>111</v>
      </c>
      <c r="B11" s="2">
        <v>61388025</v>
      </c>
      <c r="C11" s="112">
        <v>63</v>
      </c>
      <c r="D11" s="113">
        <v>13898</v>
      </c>
      <c r="E11" s="114">
        <v>283</v>
      </c>
      <c r="F11" s="114">
        <v>5280</v>
      </c>
      <c r="G11" s="114">
        <v>894</v>
      </c>
      <c r="H11" s="138">
        <f t="shared" si="0"/>
        <v>20355</v>
      </c>
      <c r="I11" s="31">
        <v>4575</v>
      </c>
      <c r="J11" s="16">
        <v>397</v>
      </c>
      <c r="K11" s="116">
        <f t="shared" si="1"/>
        <v>4972</v>
      </c>
      <c r="L11" s="117">
        <f t="shared" si="2"/>
        <v>25327</v>
      </c>
      <c r="M11" s="3" t="s">
        <v>111</v>
      </c>
      <c r="N11" s="2">
        <v>61388025</v>
      </c>
      <c r="O11" s="112">
        <v>7</v>
      </c>
      <c r="P11" s="113">
        <v>1142</v>
      </c>
      <c r="Q11" s="114">
        <v>0</v>
      </c>
      <c r="R11" s="114">
        <v>433</v>
      </c>
      <c r="S11" s="114">
        <v>462</v>
      </c>
      <c r="T11" s="138">
        <f t="shared" si="3"/>
        <v>2037</v>
      </c>
      <c r="U11" s="31">
        <v>270</v>
      </c>
      <c r="V11" s="23"/>
      <c r="W11" s="139">
        <f t="shared" si="4"/>
        <v>270</v>
      </c>
      <c r="X11" s="140">
        <f t="shared" si="5"/>
        <v>2307</v>
      </c>
      <c r="Y11" s="3" t="s">
        <v>111</v>
      </c>
      <c r="Z11" s="2">
        <v>61388025</v>
      </c>
      <c r="AA11" s="112">
        <f t="shared" si="6"/>
        <v>70</v>
      </c>
      <c r="AB11" s="113">
        <f t="shared" si="7"/>
        <v>15040</v>
      </c>
      <c r="AC11" s="114">
        <f t="shared" si="8"/>
        <v>283</v>
      </c>
      <c r="AD11" s="114">
        <f t="shared" si="9"/>
        <v>5713</v>
      </c>
      <c r="AE11" s="114">
        <f t="shared" si="10"/>
        <v>1356</v>
      </c>
      <c r="AF11" s="138">
        <f t="shared" si="11"/>
        <v>22392</v>
      </c>
      <c r="AG11" s="141">
        <f t="shared" si="12"/>
        <v>4845</v>
      </c>
      <c r="AH11" s="142">
        <f t="shared" si="13"/>
        <v>397</v>
      </c>
      <c r="AI11" s="143">
        <f t="shared" si="14"/>
        <v>5242</v>
      </c>
      <c r="AJ11" s="134">
        <f t="shared" si="15"/>
        <v>27634</v>
      </c>
    </row>
    <row r="12" spans="1:36" ht="12.75">
      <c r="A12" s="3" t="s">
        <v>112</v>
      </c>
      <c r="B12" s="2">
        <v>61384569</v>
      </c>
      <c r="C12" s="112"/>
      <c r="D12" s="113"/>
      <c r="E12" s="114"/>
      <c r="F12" s="114"/>
      <c r="G12" s="114"/>
      <c r="H12" s="138">
        <f t="shared" si="0"/>
        <v>0</v>
      </c>
      <c r="I12" s="31"/>
      <c r="J12" s="16"/>
      <c r="K12" s="116">
        <f t="shared" si="1"/>
        <v>0</v>
      </c>
      <c r="L12" s="117">
        <f t="shared" si="2"/>
        <v>0</v>
      </c>
      <c r="M12" s="3" t="s">
        <v>112</v>
      </c>
      <c r="N12" s="2">
        <v>61384569</v>
      </c>
      <c r="O12" s="112">
        <v>28</v>
      </c>
      <c r="P12" s="113">
        <v>6134</v>
      </c>
      <c r="Q12" s="114">
        <v>850</v>
      </c>
      <c r="R12" s="114">
        <v>2583</v>
      </c>
      <c r="S12" s="114">
        <v>392</v>
      </c>
      <c r="T12" s="138">
        <f t="shared" si="3"/>
        <v>9959</v>
      </c>
      <c r="U12" s="31">
        <v>1481</v>
      </c>
      <c r="V12" s="23">
        <v>-40</v>
      </c>
      <c r="W12" s="139">
        <f t="shared" si="4"/>
        <v>1441</v>
      </c>
      <c r="X12" s="140">
        <f t="shared" si="5"/>
        <v>11400</v>
      </c>
      <c r="Y12" s="3" t="s">
        <v>112</v>
      </c>
      <c r="Z12" s="2">
        <v>61384569</v>
      </c>
      <c r="AA12" s="112">
        <f t="shared" si="6"/>
        <v>28</v>
      </c>
      <c r="AB12" s="113">
        <f t="shared" si="7"/>
        <v>6134</v>
      </c>
      <c r="AC12" s="114">
        <f t="shared" si="8"/>
        <v>850</v>
      </c>
      <c r="AD12" s="114">
        <f t="shared" si="9"/>
        <v>2583</v>
      </c>
      <c r="AE12" s="114">
        <f t="shared" si="10"/>
        <v>392</v>
      </c>
      <c r="AF12" s="138">
        <f t="shared" si="11"/>
        <v>9959</v>
      </c>
      <c r="AG12" s="141">
        <f t="shared" si="12"/>
        <v>1481</v>
      </c>
      <c r="AH12" s="142">
        <f t="shared" si="13"/>
        <v>-40</v>
      </c>
      <c r="AI12" s="143">
        <f t="shared" si="14"/>
        <v>1441</v>
      </c>
      <c r="AJ12" s="134">
        <f t="shared" si="15"/>
        <v>11400</v>
      </c>
    </row>
    <row r="13" spans="1:36" ht="12.75">
      <c r="A13" s="3" t="s">
        <v>113</v>
      </c>
      <c r="B13" s="2">
        <v>638722</v>
      </c>
      <c r="C13" s="112">
        <v>91</v>
      </c>
      <c r="D13" s="113">
        <v>18645</v>
      </c>
      <c r="E13" s="114">
        <v>420</v>
      </c>
      <c r="F13" s="114">
        <v>6976</v>
      </c>
      <c r="G13" s="114">
        <v>538</v>
      </c>
      <c r="H13" s="138">
        <f t="shared" si="0"/>
        <v>26579</v>
      </c>
      <c r="I13" s="31">
        <v>4449</v>
      </c>
      <c r="J13" s="16">
        <v>447</v>
      </c>
      <c r="K13" s="116">
        <f t="shared" si="1"/>
        <v>4896</v>
      </c>
      <c r="L13" s="117">
        <f t="shared" si="2"/>
        <v>31475</v>
      </c>
      <c r="M13" s="3" t="s">
        <v>113</v>
      </c>
      <c r="N13" s="2">
        <v>638722</v>
      </c>
      <c r="O13" s="112">
        <v>72</v>
      </c>
      <c r="P13" s="113">
        <v>14837</v>
      </c>
      <c r="Q13" s="114">
        <v>0</v>
      </c>
      <c r="R13" s="114">
        <v>5678</v>
      </c>
      <c r="S13" s="114">
        <v>62</v>
      </c>
      <c r="T13" s="138">
        <f t="shared" si="3"/>
        <v>20577</v>
      </c>
      <c r="U13" s="31">
        <v>2014</v>
      </c>
      <c r="V13" s="23">
        <v>326</v>
      </c>
      <c r="W13" s="139">
        <f t="shared" si="4"/>
        <v>2340</v>
      </c>
      <c r="X13" s="140">
        <f t="shared" si="5"/>
        <v>22917</v>
      </c>
      <c r="Y13" s="3" t="s">
        <v>113</v>
      </c>
      <c r="Z13" s="2">
        <v>638722</v>
      </c>
      <c r="AA13" s="112">
        <f t="shared" si="6"/>
        <v>163</v>
      </c>
      <c r="AB13" s="113">
        <f t="shared" si="7"/>
        <v>33482</v>
      </c>
      <c r="AC13" s="114">
        <f t="shared" si="8"/>
        <v>420</v>
      </c>
      <c r="AD13" s="114">
        <f t="shared" si="9"/>
        <v>12654</v>
      </c>
      <c r="AE13" s="114">
        <f t="shared" si="10"/>
        <v>600</v>
      </c>
      <c r="AF13" s="138">
        <f t="shared" si="11"/>
        <v>47156</v>
      </c>
      <c r="AG13" s="141">
        <f t="shared" si="12"/>
        <v>6463</v>
      </c>
      <c r="AH13" s="142">
        <f t="shared" si="13"/>
        <v>773</v>
      </c>
      <c r="AI13" s="143">
        <f t="shared" si="14"/>
        <v>7236</v>
      </c>
      <c r="AJ13" s="134">
        <f t="shared" si="15"/>
        <v>54392</v>
      </c>
    </row>
    <row r="14" spans="1:36" ht="12.75">
      <c r="A14" s="3" t="s">
        <v>114</v>
      </c>
      <c r="B14" s="2">
        <v>63834286</v>
      </c>
      <c r="C14" s="112">
        <v>120.5</v>
      </c>
      <c r="D14" s="113">
        <v>30041</v>
      </c>
      <c r="E14" s="114">
        <v>963</v>
      </c>
      <c r="F14" s="114">
        <v>11527</v>
      </c>
      <c r="G14" s="114">
        <v>1350</v>
      </c>
      <c r="H14" s="138">
        <f t="shared" si="0"/>
        <v>43881</v>
      </c>
      <c r="I14" s="31">
        <v>4678</v>
      </c>
      <c r="J14" s="16">
        <v>1373</v>
      </c>
      <c r="K14" s="116">
        <f t="shared" si="1"/>
        <v>6051</v>
      </c>
      <c r="L14" s="117">
        <f t="shared" si="2"/>
        <v>49932</v>
      </c>
      <c r="M14" s="3" t="s">
        <v>114</v>
      </c>
      <c r="N14" s="2">
        <v>63834286</v>
      </c>
      <c r="O14" s="112">
        <v>4.5</v>
      </c>
      <c r="P14" s="113">
        <v>958</v>
      </c>
      <c r="Q14" s="114">
        <v>90</v>
      </c>
      <c r="R14" s="114">
        <v>388</v>
      </c>
      <c r="S14" s="114">
        <v>65</v>
      </c>
      <c r="T14" s="138">
        <f t="shared" si="3"/>
        <v>1501</v>
      </c>
      <c r="U14" s="31">
        <v>180</v>
      </c>
      <c r="V14" s="23"/>
      <c r="W14" s="139">
        <f t="shared" si="4"/>
        <v>180</v>
      </c>
      <c r="X14" s="140">
        <f t="shared" si="5"/>
        <v>1681</v>
      </c>
      <c r="Y14" s="3" t="s">
        <v>114</v>
      </c>
      <c r="Z14" s="2">
        <v>63834286</v>
      </c>
      <c r="AA14" s="112">
        <f t="shared" si="6"/>
        <v>125</v>
      </c>
      <c r="AB14" s="113">
        <f t="shared" si="7"/>
        <v>30999</v>
      </c>
      <c r="AC14" s="114">
        <f t="shared" si="8"/>
        <v>1053</v>
      </c>
      <c r="AD14" s="114">
        <f t="shared" si="9"/>
        <v>11915</v>
      </c>
      <c r="AE14" s="114">
        <f t="shared" si="10"/>
        <v>1415</v>
      </c>
      <c r="AF14" s="138">
        <f t="shared" si="11"/>
        <v>45382</v>
      </c>
      <c r="AG14" s="141">
        <f t="shared" si="12"/>
        <v>4858</v>
      </c>
      <c r="AH14" s="142">
        <f t="shared" si="13"/>
        <v>1373</v>
      </c>
      <c r="AI14" s="143">
        <f t="shared" si="14"/>
        <v>6231</v>
      </c>
      <c r="AJ14" s="134">
        <f t="shared" si="15"/>
        <v>51613</v>
      </c>
    </row>
    <row r="15" spans="1:36" ht="12.75">
      <c r="A15" s="3" t="s">
        <v>115</v>
      </c>
      <c r="B15" s="2">
        <v>638749</v>
      </c>
      <c r="C15" s="2"/>
      <c r="D15" s="2"/>
      <c r="E15" s="2"/>
      <c r="F15" s="2"/>
      <c r="G15" s="2"/>
      <c r="H15" s="138">
        <f t="shared" si="0"/>
        <v>0</v>
      </c>
      <c r="I15" s="31"/>
      <c r="J15" s="16"/>
      <c r="K15" s="116">
        <f t="shared" si="1"/>
        <v>0</v>
      </c>
      <c r="L15" s="117">
        <f t="shared" si="2"/>
        <v>0</v>
      </c>
      <c r="M15" s="3" t="s">
        <v>115</v>
      </c>
      <c r="N15" s="2">
        <v>638749</v>
      </c>
      <c r="O15" s="112">
        <v>65</v>
      </c>
      <c r="P15" s="113">
        <v>13460</v>
      </c>
      <c r="Q15" s="114">
        <v>1700</v>
      </c>
      <c r="R15" s="114">
        <v>5623</v>
      </c>
      <c r="S15" s="114">
        <v>836</v>
      </c>
      <c r="T15" s="138">
        <f t="shared" si="3"/>
        <v>21619</v>
      </c>
      <c r="U15" s="31">
        <v>3926</v>
      </c>
      <c r="V15" s="23">
        <v>480</v>
      </c>
      <c r="W15" s="139">
        <f t="shared" si="4"/>
        <v>4406</v>
      </c>
      <c r="X15" s="140">
        <f t="shared" si="5"/>
        <v>26025</v>
      </c>
      <c r="Y15" s="3" t="s">
        <v>115</v>
      </c>
      <c r="Z15" s="2">
        <v>638749</v>
      </c>
      <c r="AA15" s="112">
        <f t="shared" si="6"/>
        <v>65</v>
      </c>
      <c r="AB15" s="113">
        <f t="shared" si="7"/>
        <v>13460</v>
      </c>
      <c r="AC15" s="114">
        <f t="shared" si="8"/>
        <v>1700</v>
      </c>
      <c r="AD15" s="114">
        <f t="shared" si="9"/>
        <v>5623</v>
      </c>
      <c r="AE15" s="114">
        <f t="shared" si="10"/>
        <v>836</v>
      </c>
      <c r="AF15" s="138">
        <f t="shared" si="11"/>
        <v>21619</v>
      </c>
      <c r="AG15" s="141">
        <f t="shared" si="12"/>
        <v>3926</v>
      </c>
      <c r="AH15" s="142">
        <f t="shared" si="13"/>
        <v>480</v>
      </c>
      <c r="AI15" s="143">
        <f t="shared" si="14"/>
        <v>4406</v>
      </c>
      <c r="AJ15" s="134">
        <f t="shared" si="15"/>
        <v>26025</v>
      </c>
    </row>
    <row r="16" spans="1:36" ht="12.75">
      <c r="A16" s="3" t="s">
        <v>116</v>
      </c>
      <c r="B16" s="2">
        <v>61388068</v>
      </c>
      <c r="C16" s="112">
        <v>55</v>
      </c>
      <c r="D16" s="113">
        <v>12933</v>
      </c>
      <c r="E16" s="114">
        <v>433</v>
      </c>
      <c r="F16" s="114">
        <v>5031</v>
      </c>
      <c r="G16" s="114">
        <v>1448</v>
      </c>
      <c r="H16" s="138">
        <f t="shared" si="0"/>
        <v>19845</v>
      </c>
      <c r="I16" s="31">
        <v>3544</v>
      </c>
      <c r="J16" s="16">
        <v>5</v>
      </c>
      <c r="K16" s="116">
        <f t="shared" si="1"/>
        <v>3549</v>
      </c>
      <c r="L16" s="117">
        <f t="shared" si="2"/>
        <v>23394</v>
      </c>
      <c r="M16" s="3" t="s">
        <v>116</v>
      </c>
      <c r="N16" s="2">
        <v>61388068</v>
      </c>
      <c r="O16" s="112">
        <v>15</v>
      </c>
      <c r="P16" s="113">
        <v>4221</v>
      </c>
      <c r="Q16" s="114">
        <v>137</v>
      </c>
      <c r="R16" s="114">
        <v>1573</v>
      </c>
      <c r="S16" s="114">
        <v>439</v>
      </c>
      <c r="T16" s="138">
        <f t="shared" si="3"/>
        <v>6370</v>
      </c>
      <c r="U16" s="31">
        <v>991</v>
      </c>
      <c r="V16" s="23"/>
      <c r="W16" s="139">
        <f t="shared" si="4"/>
        <v>991</v>
      </c>
      <c r="X16" s="140">
        <f t="shared" si="5"/>
        <v>7361</v>
      </c>
      <c r="Y16" s="3" t="s">
        <v>116</v>
      </c>
      <c r="Z16" s="2">
        <v>61388068</v>
      </c>
      <c r="AA16" s="112">
        <f t="shared" si="6"/>
        <v>70</v>
      </c>
      <c r="AB16" s="113">
        <f t="shared" si="7"/>
        <v>17154</v>
      </c>
      <c r="AC16" s="114">
        <f t="shared" si="8"/>
        <v>570</v>
      </c>
      <c r="AD16" s="114">
        <f t="shared" si="9"/>
        <v>6604</v>
      </c>
      <c r="AE16" s="114">
        <f t="shared" si="10"/>
        <v>1887</v>
      </c>
      <c r="AF16" s="138">
        <f t="shared" si="11"/>
        <v>26215</v>
      </c>
      <c r="AG16" s="141">
        <f t="shared" si="12"/>
        <v>4535</v>
      </c>
      <c r="AH16" s="142">
        <f t="shared" si="13"/>
        <v>5</v>
      </c>
      <c r="AI16" s="143">
        <f t="shared" si="14"/>
        <v>4540</v>
      </c>
      <c r="AJ16" s="134">
        <f t="shared" si="15"/>
        <v>30755</v>
      </c>
    </row>
    <row r="17" spans="1:36" ht="12.75">
      <c r="A17" s="3" t="s">
        <v>117</v>
      </c>
      <c r="B17" s="2">
        <v>61385891</v>
      </c>
      <c r="C17" s="112">
        <v>43</v>
      </c>
      <c r="D17" s="113">
        <v>9022</v>
      </c>
      <c r="E17" s="114">
        <v>208</v>
      </c>
      <c r="F17" s="114">
        <v>3178</v>
      </c>
      <c r="G17" s="114">
        <v>653</v>
      </c>
      <c r="H17" s="138">
        <f t="shared" si="0"/>
        <v>13061</v>
      </c>
      <c r="I17" s="31">
        <v>2568</v>
      </c>
      <c r="J17" s="16">
        <v>68</v>
      </c>
      <c r="K17" s="116">
        <f t="shared" si="1"/>
        <v>2636</v>
      </c>
      <c r="L17" s="117">
        <f t="shared" si="2"/>
        <v>15697</v>
      </c>
      <c r="M17" s="3" t="s">
        <v>117</v>
      </c>
      <c r="N17" s="2">
        <v>61385891</v>
      </c>
      <c r="O17" s="112">
        <v>6</v>
      </c>
      <c r="P17" s="113">
        <v>1180</v>
      </c>
      <c r="Q17" s="114">
        <v>106</v>
      </c>
      <c r="R17" s="114">
        <v>742</v>
      </c>
      <c r="S17" s="114">
        <v>13</v>
      </c>
      <c r="T17" s="138">
        <f t="shared" si="3"/>
        <v>2041</v>
      </c>
      <c r="U17" s="31">
        <v>400</v>
      </c>
      <c r="V17" s="23"/>
      <c r="W17" s="139">
        <f t="shared" si="4"/>
        <v>400</v>
      </c>
      <c r="X17" s="140">
        <f t="shared" si="5"/>
        <v>2441</v>
      </c>
      <c r="Y17" s="3" t="s">
        <v>117</v>
      </c>
      <c r="Z17" s="2">
        <v>61385891</v>
      </c>
      <c r="AA17" s="112">
        <f t="shared" si="6"/>
        <v>49</v>
      </c>
      <c r="AB17" s="113">
        <f t="shared" si="7"/>
        <v>10202</v>
      </c>
      <c r="AC17" s="114">
        <f t="shared" si="8"/>
        <v>314</v>
      </c>
      <c r="AD17" s="114">
        <f t="shared" si="9"/>
        <v>3920</v>
      </c>
      <c r="AE17" s="114">
        <f t="shared" si="10"/>
        <v>666</v>
      </c>
      <c r="AF17" s="138">
        <f t="shared" si="11"/>
        <v>15102</v>
      </c>
      <c r="AG17" s="141">
        <f t="shared" si="12"/>
        <v>2968</v>
      </c>
      <c r="AH17" s="142">
        <f t="shared" si="13"/>
        <v>68</v>
      </c>
      <c r="AI17" s="143">
        <f t="shared" si="14"/>
        <v>3036</v>
      </c>
      <c r="AJ17" s="134">
        <f t="shared" si="15"/>
        <v>18138</v>
      </c>
    </row>
    <row r="18" spans="1:36" ht="12.75">
      <c r="A18" s="3" t="s">
        <v>118</v>
      </c>
      <c r="B18" s="2">
        <v>61388548</v>
      </c>
      <c r="C18" s="112">
        <v>50.5</v>
      </c>
      <c r="D18" s="113">
        <v>11269</v>
      </c>
      <c r="E18" s="114">
        <v>16</v>
      </c>
      <c r="F18" s="114">
        <v>4214</v>
      </c>
      <c r="G18" s="114">
        <v>625</v>
      </c>
      <c r="H18" s="138">
        <f t="shared" si="0"/>
        <v>16124</v>
      </c>
      <c r="I18" s="31">
        <v>2626</v>
      </c>
      <c r="J18" s="16">
        <v>92</v>
      </c>
      <c r="K18" s="116">
        <f t="shared" si="1"/>
        <v>2718</v>
      </c>
      <c r="L18" s="117">
        <f t="shared" si="2"/>
        <v>18842</v>
      </c>
      <c r="M18" s="3" t="s">
        <v>118</v>
      </c>
      <c r="N18" s="2">
        <v>61388548</v>
      </c>
      <c r="O18" s="112">
        <v>6.5</v>
      </c>
      <c r="P18" s="113">
        <v>1412</v>
      </c>
      <c r="Q18" s="114">
        <v>3</v>
      </c>
      <c r="R18" s="114">
        <v>522</v>
      </c>
      <c r="S18" s="114">
        <v>20</v>
      </c>
      <c r="T18" s="138">
        <f t="shared" si="3"/>
        <v>1957</v>
      </c>
      <c r="U18" s="31">
        <v>250</v>
      </c>
      <c r="V18" s="23"/>
      <c r="W18" s="139">
        <f t="shared" si="4"/>
        <v>250</v>
      </c>
      <c r="X18" s="140">
        <f t="shared" si="5"/>
        <v>2207</v>
      </c>
      <c r="Y18" s="3" t="s">
        <v>118</v>
      </c>
      <c r="Z18" s="2">
        <v>61388548</v>
      </c>
      <c r="AA18" s="112">
        <f t="shared" si="6"/>
        <v>57</v>
      </c>
      <c r="AB18" s="113">
        <f t="shared" si="7"/>
        <v>12681</v>
      </c>
      <c r="AC18" s="114">
        <f t="shared" si="8"/>
        <v>19</v>
      </c>
      <c r="AD18" s="114">
        <f t="shared" si="9"/>
        <v>4736</v>
      </c>
      <c r="AE18" s="114">
        <f t="shared" si="10"/>
        <v>645</v>
      </c>
      <c r="AF18" s="138">
        <f t="shared" si="11"/>
        <v>18081</v>
      </c>
      <c r="AG18" s="141">
        <f t="shared" si="12"/>
        <v>2876</v>
      </c>
      <c r="AH18" s="142">
        <f t="shared" si="13"/>
        <v>92</v>
      </c>
      <c r="AI18" s="143">
        <f t="shared" si="14"/>
        <v>2968</v>
      </c>
      <c r="AJ18" s="134">
        <f t="shared" si="15"/>
        <v>21049</v>
      </c>
    </row>
    <row r="19" spans="1:36" ht="13.5" thickBot="1">
      <c r="A19" s="4" t="s">
        <v>119</v>
      </c>
      <c r="B19" s="7">
        <v>61385395</v>
      </c>
      <c r="C19" s="144"/>
      <c r="D19" s="145"/>
      <c r="E19" s="146"/>
      <c r="F19" s="146"/>
      <c r="G19" s="146"/>
      <c r="H19" s="147">
        <f t="shared" si="0"/>
        <v>0</v>
      </c>
      <c r="I19" s="32"/>
      <c r="J19" s="148"/>
      <c r="K19" s="116">
        <f t="shared" si="1"/>
        <v>0</v>
      </c>
      <c r="L19" s="117">
        <f t="shared" si="2"/>
        <v>0</v>
      </c>
      <c r="M19" s="4" t="s">
        <v>119</v>
      </c>
      <c r="N19" s="7">
        <v>61385395</v>
      </c>
      <c r="O19" s="144">
        <v>23.8</v>
      </c>
      <c r="P19" s="145">
        <v>5811</v>
      </c>
      <c r="Q19" s="146">
        <v>350</v>
      </c>
      <c r="R19" s="146">
        <v>2285</v>
      </c>
      <c r="S19" s="146">
        <v>268</v>
      </c>
      <c r="T19" s="147">
        <f t="shared" si="3"/>
        <v>8714</v>
      </c>
      <c r="U19" s="32">
        <v>823</v>
      </c>
      <c r="V19" s="19">
        <v>29</v>
      </c>
      <c r="W19" s="149">
        <f t="shared" si="4"/>
        <v>852</v>
      </c>
      <c r="X19" s="150">
        <f t="shared" si="5"/>
        <v>9566</v>
      </c>
      <c r="Y19" s="4" t="s">
        <v>119</v>
      </c>
      <c r="Z19" s="7">
        <v>61385395</v>
      </c>
      <c r="AA19" s="144">
        <f t="shared" si="6"/>
        <v>23.8</v>
      </c>
      <c r="AB19" s="145">
        <f t="shared" si="7"/>
        <v>5811</v>
      </c>
      <c r="AC19" s="146">
        <f t="shared" si="8"/>
        <v>350</v>
      </c>
      <c r="AD19" s="146">
        <f t="shared" si="9"/>
        <v>2285</v>
      </c>
      <c r="AE19" s="146">
        <f t="shared" si="10"/>
        <v>268</v>
      </c>
      <c r="AF19" s="147">
        <f t="shared" si="11"/>
        <v>8714</v>
      </c>
      <c r="AG19" s="151">
        <f t="shared" si="12"/>
        <v>823</v>
      </c>
      <c r="AH19" s="142">
        <f t="shared" si="13"/>
        <v>29</v>
      </c>
      <c r="AI19" s="143">
        <f t="shared" si="14"/>
        <v>852</v>
      </c>
      <c r="AJ19" s="134">
        <f t="shared" si="15"/>
        <v>9566</v>
      </c>
    </row>
    <row r="20" spans="1:36" ht="13.5" thickBot="1">
      <c r="A20" s="152" t="s">
        <v>51</v>
      </c>
      <c r="B20" s="153"/>
      <c r="C20" s="154">
        <f aca="true" t="shared" si="16" ref="C20:L20">SUM(C5:C19)</f>
        <v>693.71</v>
      </c>
      <c r="D20" s="155">
        <f t="shared" si="16"/>
        <v>157447</v>
      </c>
      <c r="E20" s="156">
        <f t="shared" si="16"/>
        <v>3850</v>
      </c>
      <c r="F20" s="156">
        <f t="shared" si="16"/>
        <v>59723</v>
      </c>
      <c r="G20" s="156">
        <f t="shared" si="16"/>
        <v>9689</v>
      </c>
      <c r="H20" s="157">
        <f t="shared" si="16"/>
        <v>230709</v>
      </c>
      <c r="I20" s="158">
        <f t="shared" si="16"/>
        <v>34067</v>
      </c>
      <c r="J20" s="154">
        <f t="shared" si="16"/>
        <v>4002</v>
      </c>
      <c r="K20" s="155">
        <f t="shared" si="16"/>
        <v>38069</v>
      </c>
      <c r="L20" s="159">
        <f t="shared" si="16"/>
        <v>268778</v>
      </c>
      <c r="M20" s="152" t="s">
        <v>51</v>
      </c>
      <c r="N20" s="160"/>
      <c r="O20" s="154">
        <f aca="true" t="shared" si="17" ref="O20:X20">SUM(O5:O19)</f>
        <v>295.09</v>
      </c>
      <c r="P20" s="155">
        <f t="shared" si="17"/>
        <v>65691</v>
      </c>
      <c r="Q20" s="155">
        <f t="shared" si="17"/>
        <v>3978</v>
      </c>
      <c r="R20" s="155">
        <f t="shared" si="17"/>
        <v>26277</v>
      </c>
      <c r="S20" s="155">
        <f t="shared" si="17"/>
        <v>3546</v>
      </c>
      <c r="T20" s="159">
        <f t="shared" si="17"/>
        <v>99492</v>
      </c>
      <c r="U20" s="158">
        <f t="shared" si="17"/>
        <v>13732</v>
      </c>
      <c r="V20" s="154">
        <f t="shared" si="17"/>
        <v>822</v>
      </c>
      <c r="W20" s="161">
        <f t="shared" si="17"/>
        <v>14554</v>
      </c>
      <c r="X20" s="162">
        <f t="shared" si="17"/>
        <v>114046</v>
      </c>
      <c r="Y20" s="152" t="s">
        <v>51</v>
      </c>
      <c r="Z20" s="160"/>
      <c r="AA20" s="154">
        <f aca="true" t="shared" si="18" ref="AA20:AJ20">SUM(AA5:AA19)</f>
        <v>988.8</v>
      </c>
      <c r="AB20" s="155">
        <f t="shared" si="18"/>
        <v>223138</v>
      </c>
      <c r="AC20" s="155">
        <f t="shared" si="18"/>
        <v>7828</v>
      </c>
      <c r="AD20" s="155">
        <f t="shared" si="18"/>
        <v>86000</v>
      </c>
      <c r="AE20" s="155">
        <f t="shared" si="18"/>
        <v>13235</v>
      </c>
      <c r="AF20" s="159">
        <f t="shared" si="18"/>
        <v>330201</v>
      </c>
      <c r="AG20" s="158">
        <f t="shared" si="18"/>
        <v>47799</v>
      </c>
      <c r="AH20" s="154">
        <f t="shared" si="18"/>
        <v>4824</v>
      </c>
      <c r="AI20" s="156">
        <f t="shared" si="18"/>
        <v>52623</v>
      </c>
      <c r="AJ20" s="159">
        <f t="shared" si="18"/>
        <v>382824</v>
      </c>
    </row>
    <row r="23" spans="27:36" ht="12.75">
      <c r="AA23" s="17"/>
      <c r="AB23" s="12"/>
      <c r="AC23" s="12"/>
      <c r="AD23" s="12"/>
      <c r="AE23" s="12"/>
      <c r="AF23" s="12"/>
      <c r="AG23" s="12"/>
      <c r="AH23" s="12"/>
      <c r="AI23" s="12"/>
      <c r="AJ23" s="12"/>
    </row>
    <row r="25" spans="1:23" ht="12.75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33"/>
      <c r="N25" s="33"/>
      <c r="O25" s="33"/>
      <c r="P25" s="164"/>
      <c r="Q25" s="164"/>
      <c r="R25" s="164"/>
      <c r="S25" s="164"/>
      <c r="T25" s="164"/>
      <c r="U25" s="164"/>
      <c r="V25" s="164"/>
      <c r="W25" s="164"/>
    </row>
    <row r="26" spans="1:20" ht="12.75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</row>
    <row r="27" spans="1:20" ht="12.75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</row>
    <row r="28" spans="1:20" ht="12.75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  <row r="29" spans="1:20" ht="12.75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</row>
    <row r="30" spans="1:20" ht="12.75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</row>
    <row r="31" spans="1:20" ht="12.75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</row>
    <row r="32" spans="1:20" ht="12.75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</row>
    <row r="33" spans="1:20" ht="12.75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</row>
    <row r="34" spans="1:20" ht="12.75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</row>
    <row r="35" spans="1:20" ht="12.75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</row>
    <row r="36" spans="1:20" ht="12.75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</row>
    <row r="37" spans="1:20" ht="12.7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</row>
    <row r="38" spans="1:20" ht="12.75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</row>
    <row r="39" spans="1:20" ht="12.75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</row>
    <row r="40" spans="1:20" ht="12.75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</row>
    <row r="41" spans="1:20" ht="12.75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</row>
    <row r="42" spans="1:20" ht="12.7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</row>
    <row r="43" spans="1:20" ht="12.75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</row>
    <row r="44" spans="1:20" ht="12.75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</row>
    <row r="45" spans="1:20" ht="12.75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</row>
    <row r="46" spans="1:20" ht="12.75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</row>
    <row r="47" spans="1:20" ht="12.75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</row>
    <row r="48" spans="1:20" ht="12.7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</row>
    <row r="49" spans="1:20" ht="12.75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</row>
    <row r="50" spans="1:20" ht="12.75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</row>
    <row r="51" spans="1:20" ht="12.75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</row>
    <row r="52" spans="1:20" ht="12.75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</row>
    <row r="53" spans="1:20" ht="12.75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</row>
  </sheetData>
  <mergeCells count="11">
    <mergeCell ref="A2:A3"/>
    <mergeCell ref="B2:B3"/>
    <mergeCell ref="C2:H2"/>
    <mergeCell ref="I2:L2"/>
    <mergeCell ref="Y2:Y3"/>
    <mergeCell ref="Z2:Z3"/>
    <mergeCell ref="AA2:AJ2"/>
    <mergeCell ref="M2:M3"/>
    <mergeCell ref="N2:N3"/>
    <mergeCell ref="O2:T2"/>
    <mergeCell ref="U2:X2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C66"/>
  <sheetViews>
    <sheetView zoomScale="75" zoomScaleNormal="75" workbookViewId="0" topLeftCell="BN1">
      <selection activeCell="BY30" sqref="BY30"/>
    </sheetView>
  </sheetViews>
  <sheetFormatPr defaultColWidth="9.00390625" defaultRowHeight="12.75"/>
  <cols>
    <col min="1" max="1" width="43.375" style="0" customWidth="1"/>
    <col min="2" max="2" width="12.375" style="0" customWidth="1"/>
    <col min="3" max="3" width="11.00390625" style="0" customWidth="1"/>
    <col min="4" max="4" width="10.875" style="0" customWidth="1"/>
    <col min="5" max="5" width="11.125" style="0" customWidth="1"/>
    <col min="6" max="6" width="10.625" style="0" customWidth="1"/>
    <col min="7" max="7" width="10.875" style="0" customWidth="1"/>
    <col min="8" max="8" width="8.875" style="0" customWidth="1"/>
    <col min="9" max="9" width="9.75390625" style="0" hidden="1" customWidth="1"/>
    <col min="10" max="10" width="10.75390625" style="0" hidden="1" customWidth="1"/>
    <col min="11" max="11" width="42.875" style="0" customWidth="1"/>
    <col min="12" max="12" width="13.125" style="0" customWidth="1"/>
    <col min="13" max="13" width="11.25390625" style="0" customWidth="1"/>
    <col min="14" max="14" width="11.00390625" style="0" customWidth="1"/>
    <col min="15" max="15" width="12.625" style="0" customWidth="1"/>
    <col min="16" max="16" width="11.125" style="0" customWidth="1"/>
    <col min="17" max="17" width="12.25390625" style="0" customWidth="1"/>
    <col min="18" max="18" width="10.125" style="0" customWidth="1"/>
    <col min="19" max="19" width="10.75390625" style="0" hidden="1" customWidth="1"/>
    <col min="20" max="20" width="12.875" style="0" hidden="1" customWidth="1"/>
    <col min="21" max="21" width="43.25390625" style="0" customWidth="1"/>
    <col min="22" max="22" width="11.875" style="0" customWidth="1"/>
    <col min="23" max="23" width="12.25390625" style="0" customWidth="1"/>
    <col min="24" max="24" width="10.75390625" style="0" customWidth="1"/>
    <col min="25" max="25" width="11.25390625" style="0" customWidth="1"/>
    <col min="26" max="26" width="9.875" style="0" customWidth="1"/>
    <col min="27" max="27" width="11.625" style="0" customWidth="1"/>
    <col min="28" max="28" width="10.375" style="0" customWidth="1"/>
    <col min="29" max="29" width="11.875" style="0" hidden="1" customWidth="1"/>
    <col min="30" max="30" width="12.00390625" style="0" hidden="1" customWidth="1"/>
    <col min="31" max="31" width="43.00390625" style="0" customWidth="1"/>
    <col min="32" max="32" width="11.375" style="0" customWidth="1"/>
    <col min="33" max="34" width="10.25390625" style="0" customWidth="1"/>
    <col min="35" max="35" width="11.625" style="0" customWidth="1"/>
    <col min="36" max="36" width="10.625" style="0" customWidth="1"/>
    <col min="37" max="37" width="12.00390625" style="0" customWidth="1"/>
    <col min="39" max="39" width="11.75390625" style="0" hidden="1" customWidth="1"/>
    <col min="40" max="40" width="12.00390625" style="0" hidden="1" customWidth="1"/>
    <col min="41" max="41" width="42.875" style="0" customWidth="1"/>
    <col min="42" max="42" width="11.625" style="0" customWidth="1"/>
    <col min="43" max="43" width="11.00390625" style="0" customWidth="1"/>
    <col min="44" max="44" width="10.125" style="0" customWidth="1"/>
    <col min="45" max="45" width="12.00390625" style="0" customWidth="1"/>
    <col min="46" max="46" width="11.875" style="0" customWidth="1"/>
    <col min="47" max="47" width="11.625" style="0" customWidth="1"/>
    <col min="49" max="49" width="11.875" style="0" hidden="1" customWidth="1"/>
    <col min="50" max="50" width="11.625" style="0" hidden="1" customWidth="1"/>
    <col min="51" max="51" width="42.25390625" style="0" customWidth="1"/>
    <col min="52" max="52" width="13.75390625" style="0" customWidth="1"/>
    <col min="53" max="53" width="12.00390625" style="0" customWidth="1"/>
    <col min="54" max="54" width="11.375" style="0" customWidth="1"/>
    <col min="55" max="55" width="11.875" style="0" customWidth="1"/>
    <col min="57" max="57" width="12.125" style="0" customWidth="1"/>
    <col min="59" max="59" width="11.125" style="0" hidden="1" customWidth="1"/>
    <col min="60" max="60" width="11.875" style="0" hidden="1" customWidth="1"/>
    <col min="61" max="61" width="43.125" style="0" customWidth="1"/>
    <col min="62" max="62" width="12.00390625" style="0" customWidth="1"/>
    <col min="63" max="63" width="10.875" style="0" customWidth="1"/>
    <col min="64" max="64" width="9.875" style="0" customWidth="1"/>
    <col min="65" max="65" width="10.125" style="0" customWidth="1"/>
    <col min="66" max="66" width="8.75390625" style="0" customWidth="1"/>
    <col min="67" max="67" width="10.25390625" style="0" customWidth="1"/>
    <col min="68" max="68" width="9.00390625" style="0" customWidth="1"/>
    <col min="69" max="69" width="11.25390625" style="0" hidden="1" customWidth="1"/>
    <col min="70" max="70" width="12.125" style="0" hidden="1" customWidth="1"/>
    <col min="71" max="71" width="43.25390625" style="0" customWidth="1"/>
    <col min="72" max="72" width="13.125" style="0" customWidth="1"/>
    <col min="73" max="73" width="12.125" style="0" customWidth="1"/>
    <col min="74" max="74" width="9.375" style="0" customWidth="1"/>
    <col min="75" max="75" width="11.625" style="0" customWidth="1"/>
    <col min="76" max="76" width="10.25390625" style="0" customWidth="1"/>
    <col min="77" max="77" width="11.25390625" style="0" customWidth="1"/>
    <col min="79" max="79" width="13.25390625" style="0" hidden="1" customWidth="1"/>
    <col min="80" max="80" width="13.00390625" style="0" hidden="1" customWidth="1"/>
    <col min="81" max="81" width="11.25390625" style="0" customWidth="1"/>
  </cols>
  <sheetData>
    <row r="1" spans="1:80" ht="12.75">
      <c r="A1" s="407" t="s">
        <v>58</v>
      </c>
      <c r="B1" s="404" t="s">
        <v>64</v>
      </c>
      <c r="C1" s="404" t="s">
        <v>121</v>
      </c>
      <c r="D1" s="404"/>
      <c r="E1" s="404"/>
      <c r="F1" s="404"/>
      <c r="G1" s="404"/>
      <c r="H1" s="402"/>
      <c r="I1" s="406">
        <v>3112</v>
      </c>
      <c r="J1" s="402"/>
      <c r="K1" s="407" t="s">
        <v>58</v>
      </c>
      <c r="L1" s="404" t="s">
        <v>64</v>
      </c>
      <c r="M1" s="404" t="s">
        <v>167</v>
      </c>
      <c r="N1" s="404"/>
      <c r="O1" s="404"/>
      <c r="P1" s="404"/>
      <c r="Q1" s="404"/>
      <c r="R1" s="402"/>
      <c r="S1" s="406">
        <v>3114</v>
      </c>
      <c r="T1" s="402"/>
      <c r="U1" s="407" t="s">
        <v>58</v>
      </c>
      <c r="V1" s="404" t="s">
        <v>64</v>
      </c>
      <c r="W1" s="404" t="s">
        <v>168</v>
      </c>
      <c r="X1" s="404"/>
      <c r="Y1" s="404"/>
      <c r="Z1" s="404"/>
      <c r="AA1" s="404"/>
      <c r="AB1" s="402"/>
      <c r="AC1" s="406">
        <v>3115</v>
      </c>
      <c r="AD1" s="402"/>
      <c r="AE1" s="407" t="s">
        <v>58</v>
      </c>
      <c r="AF1" s="404" t="s">
        <v>64</v>
      </c>
      <c r="AG1" s="404" t="s">
        <v>169</v>
      </c>
      <c r="AH1" s="404"/>
      <c r="AI1" s="404"/>
      <c r="AJ1" s="404"/>
      <c r="AK1" s="404"/>
      <c r="AL1" s="402"/>
      <c r="AM1" s="406">
        <v>3116</v>
      </c>
      <c r="AN1" s="402"/>
      <c r="AO1" s="407" t="s">
        <v>58</v>
      </c>
      <c r="AP1" s="404" t="s">
        <v>64</v>
      </c>
      <c r="AQ1" s="404" t="s">
        <v>170</v>
      </c>
      <c r="AR1" s="404"/>
      <c r="AS1" s="404"/>
      <c r="AT1" s="404"/>
      <c r="AU1" s="404"/>
      <c r="AV1" s="402"/>
      <c r="AW1" s="406">
        <v>3116</v>
      </c>
      <c r="AX1" s="402"/>
      <c r="AY1" s="407" t="s">
        <v>58</v>
      </c>
      <c r="AZ1" s="404" t="s">
        <v>64</v>
      </c>
      <c r="BA1" s="404" t="s">
        <v>171</v>
      </c>
      <c r="BB1" s="404"/>
      <c r="BC1" s="404"/>
      <c r="BD1" s="404"/>
      <c r="BE1" s="404"/>
      <c r="BF1" s="402"/>
      <c r="BG1" s="406">
        <v>3127</v>
      </c>
      <c r="BH1" s="402"/>
      <c r="BI1" s="407" t="s">
        <v>58</v>
      </c>
      <c r="BJ1" s="404" t="s">
        <v>64</v>
      </c>
      <c r="BK1" s="404" t="s">
        <v>173</v>
      </c>
      <c r="BL1" s="404"/>
      <c r="BM1" s="404"/>
      <c r="BN1" s="404"/>
      <c r="BO1" s="404"/>
      <c r="BP1" s="402"/>
      <c r="BQ1" s="406">
        <v>3127</v>
      </c>
      <c r="BR1" s="402"/>
      <c r="BS1" s="407" t="s">
        <v>58</v>
      </c>
      <c r="BT1" s="404" t="s">
        <v>64</v>
      </c>
      <c r="BU1" s="404" t="s">
        <v>103</v>
      </c>
      <c r="BV1" s="404"/>
      <c r="BW1" s="404"/>
      <c r="BX1" s="404"/>
      <c r="BY1" s="404"/>
      <c r="BZ1" s="402"/>
      <c r="CA1" s="406" t="s">
        <v>174</v>
      </c>
      <c r="CB1" s="402"/>
    </row>
    <row r="2" spans="1:81" ht="26.25" thickBot="1">
      <c r="A2" s="410"/>
      <c r="B2" s="405"/>
      <c r="C2" s="90" t="s">
        <v>1</v>
      </c>
      <c r="D2" s="90" t="s">
        <v>2</v>
      </c>
      <c r="E2" s="90" t="s">
        <v>3</v>
      </c>
      <c r="F2" s="90" t="s">
        <v>4</v>
      </c>
      <c r="G2" s="90" t="s">
        <v>5</v>
      </c>
      <c r="H2" s="92" t="s">
        <v>66</v>
      </c>
      <c r="I2" s="91" t="s">
        <v>122</v>
      </c>
      <c r="J2" s="92" t="s">
        <v>123</v>
      </c>
      <c r="K2" s="410"/>
      <c r="L2" s="405"/>
      <c r="M2" s="90" t="s">
        <v>1</v>
      </c>
      <c r="N2" s="90" t="s">
        <v>2</v>
      </c>
      <c r="O2" s="90" t="s">
        <v>3</v>
      </c>
      <c r="P2" s="90" t="s">
        <v>4</v>
      </c>
      <c r="Q2" s="90" t="s">
        <v>5</v>
      </c>
      <c r="R2" s="92" t="s">
        <v>66</v>
      </c>
      <c r="S2" s="91" t="s">
        <v>122</v>
      </c>
      <c r="T2" s="92" t="s">
        <v>123</v>
      </c>
      <c r="U2" s="410"/>
      <c r="V2" s="405"/>
      <c r="W2" s="90" t="s">
        <v>1</v>
      </c>
      <c r="X2" s="90" t="s">
        <v>2</v>
      </c>
      <c r="Y2" s="90" t="s">
        <v>3</v>
      </c>
      <c r="Z2" s="90" t="s">
        <v>4</v>
      </c>
      <c r="AA2" s="90" t="s">
        <v>5</v>
      </c>
      <c r="AB2" s="92" t="s">
        <v>66</v>
      </c>
      <c r="AC2" s="91" t="s">
        <v>122</v>
      </c>
      <c r="AD2" s="92" t="s">
        <v>123</v>
      </c>
      <c r="AE2" s="410"/>
      <c r="AF2" s="405"/>
      <c r="AG2" s="90" t="s">
        <v>1</v>
      </c>
      <c r="AH2" s="90" t="s">
        <v>2</v>
      </c>
      <c r="AI2" s="90" t="s">
        <v>3</v>
      </c>
      <c r="AJ2" s="90" t="s">
        <v>4</v>
      </c>
      <c r="AK2" s="90" t="s">
        <v>5</v>
      </c>
      <c r="AL2" s="92" t="s">
        <v>66</v>
      </c>
      <c r="AM2" s="91" t="s">
        <v>122</v>
      </c>
      <c r="AN2" s="92" t="s">
        <v>123</v>
      </c>
      <c r="AO2" s="410"/>
      <c r="AP2" s="405"/>
      <c r="AQ2" s="90" t="s">
        <v>1</v>
      </c>
      <c r="AR2" s="90" t="s">
        <v>2</v>
      </c>
      <c r="AS2" s="90" t="s">
        <v>3</v>
      </c>
      <c r="AT2" s="90" t="s">
        <v>4</v>
      </c>
      <c r="AU2" s="90" t="s">
        <v>5</v>
      </c>
      <c r="AV2" s="92" t="s">
        <v>66</v>
      </c>
      <c r="AW2" s="91" t="s">
        <v>122</v>
      </c>
      <c r="AX2" s="92" t="s">
        <v>123</v>
      </c>
      <c r="AY2" s="410"/>
      <c r="AZ2" s="405"/>
      <c r="BA2" s="90" t="s">
        <v>1</v>
      </c>
      <c r="BB2" s="90" t="s">
        <v>2</v>
      </c>
      <c r="BC2" s="90" t="s">
        <v>3</v>
      </c>
      <c r="BD2" s="90" t="s">
        <v>4</v>
      </c>
      <c r="BE2" s="90" t="s">
        <v>5</v>
      </c>
      <c r="BF2" s="92" t="s">
        <v>66</v>
      </c>
      <c r="BG2" s="91" t="s">
        <v>122</v>
      </c>
      <c r="BH2" s="92" t="s">
        <v>123</v>
      </c>
      <c r="BI2" s="408"/>
      <c r="BJ2" s="409"/>
      <c r="BK2" s="90" t="s">
        <v>1</v>
      </c>
      <c r="BL2" s="90" t="s">
        <v>2</v>
      </c>
      <c r="BM2" s="90" t="s">
        <v>3</v>
      </c>
      <c r="BN2" s="90" t="s">
        <v>4</v>
      </c>
      <c r="BO2" s="90" t="s">
        <v>5</v>
      </c>
      <c r="BP2" s="92" t="s">
        <v>66</v>
      </c>
      <c r="BQ2" s="91" t="s">
        <v>122</v>
      </c>
      <c r="BR2" s="92" t="s">
        <v>123</v>
      </c>
      <c r="BS2" s="410"/>
      <c r="BT2" s="405"/>
      <c r="BU2" s="90" t="s">
        <v>1</v>
      </c>
      <c r="BV2" s="90" t="s">
        <v>2</v>
      </c>
      <c r="BW2" s="90" t="s">
        <v>3</v>
      </c>
      <c r="BX2" s="90" t="s">
        <v>4</v>
      </c>
      <c r="BY2" s="90" t="s">
        <v>5</v>
      </c>
      <c r="BZ2" s="92" t="s">
        <v>66</v>
      </c>
      <c r="CA2" s="91" t="s">
        <v>122</v>
      </c>
      <c r="CB2" s="92" t="s">
        <v>123</v>
      </c>
      <c r="CC2" s="231"/>
    </row>
    <row r="3" spans="1:81" ht="12.75">
      <c r="A3" s="172" t="s">
        <v>124</v>
      </c>
      <c r="B3" s="176">
        <v>60436107</v>
      </c>
      <c r="C3" s="137"/>
      <c r="D3" s="137"/>
      <c r="E3" s="137"/>
      <c r="F3" s="137"/>
      <c r="G3" s="137">
        <f aca="true" t="shared" si="0" ref="G3:G31">C3+D3+E3+F3</f>
        <v>0</v>
      </c>
      <c r="H3" s="345"/>
      <c r="I3" s="136"/>
      <c r="J3" s="115"/>
      <c r="K3" s="172" t="s">
        <v>124</v>
      </c>
      <c r="L3" s="176">
        <v>60436107</v>
      </c>
      <c r="M3" s="137">
        <v>5297</v>
      </c>
      <c r="N3" s="137">
        <v>12</v>
      </c>
      <c r="O3" s="137">
        <v>1973</v>
      </c>
      <c r="P3" s="137">
        <v>353</v>
      </c>
      <c r="Q3" s="137">
        <f aca="true" t="shared" si="1" ref="Q3:Q31">M3+N3+O3+P3</f>
        <v>7635</v>
      </c>
      <c r="R3" s="345">
        <v>25</v>
      </c>
      <c r="S3" s="352">
        <v>1037</v>
      </c>
      <c r="T3" s="192">
        <f>+Q3+S3</f>
        <v>8672</v>
      </c>
      <c r="U3" s="172" t="s">
        <v>124</v>
      </c>
      <c r="V3" s="176">
        <v>60436107</v>
      </c>
      <c r="W3" s="137"/>
      <c r="X3" s="137"/>
      <c r="Y3" s="137"/>
      <c r="Z3" s="137"/>
      <c r="AA3" s="137">
        <f aca="true" t="shared" si="2" ref="AA3:AA31">W3+X3+Y3+Z3</f>
        <v>0</v>
      </c>
      <c r="AB3" s="345"/>
      <c r="AC3" s="9"/>
      <c r="AD3" s="187"/>
      <c r="AE3" s="172" t="s">
        <v>124</v>
      </c>
      <c r="AF3" s="176">
        <v>60436107</v>
      </c>
      <c r="AG3" s="137"/>
      <c r="AH3" s="137"/>
      <c r="AI3" s="137"/>
      <c r="AJ3" s="137"/>
      <c r="AK3" s="137">
        <f aca="true" t="shared" si="3" ref="AK3:AK31">AG3+AH3+AI3+AJ3</f>
        <v>0</v>
      </c>
      <c r="AL3" s="345"/>
      <c r="AM3" s="9"/>
      <c r="AN3" s="187"/>
      <c r="AO3" s="172" t="s">
        <v>124</v>
      </c>
      <c r="AP3" s="176">
        <v>60436107</v>
      </c>
      <c r="AQ3" s="137"/>
      <c r="AR3" s="137"/>
      <c r="AS3" s="137"/>
      <c r="AT3" s="137"/>
      <c r="AU3" s="137">
        <f aca="true" t="shared" si="4" ref="AU3:AU31">AQ3+AR3+AS3+AT3</f>
        <v>0</v>
      </c>
      <c r="AV3" s="345"/>
      <c r="AW3" s="9"/>
      <c r="AX3" s="187"/>
      <c r="AY3" s="172" t="s">
        <v>124</v>
      </c>
      <c r="AZ3" s="176">
        <v>60436107</v>
      </c>
      <c r="BA3" s="137"/>
      <c r="BB3" s="137"/>
      <c r="BC3" s="137"/>
      <c r="BD3" s="137"/>
      <c r="BE3" s="137">
        <f aca="true" t="shared" si="5" ref="BE3:BE31">BA3+BB3+BC3+BD3</f>
        <v>0</v>
      </c>
      <c r="BF3" s="345"/>
      <c r="BG3" s="9"/>
      <c r="BH3" s="187"/>
      <c r="BI3" s="172" t="s">
        <v>124</v>
      </c>
      <c r="BJ3" s="176">
        <v>60436107</v>
      </c>
      <c r="BK3" s="137"/>
      <c r="BL3" s="137"/>
      <c r="BM3" s="137"/>
      <c r="BN3" s="137"/>
      <c r="BO3" s="137">
        <f aca="true" t="shared" si="6" ref="BO3:BO31">BK3+BL3+BM3+BN3</f>
        <v>0</v>
      </c>
      <c r="BP3" s="345"/>
      <c r="BQ3" s="9"/>
      <c r="BR3" s="187"/>
      <c r="BS3" s="172" t="s">
        <v>124</v>
      </c>
      <c r="BT3" s="176">
        <v>60436107</v>
      </c>
      <c r="BU3" s="11">
        <f aca="true" t="shared" si="7" ref="BU3:BZ3">+C3+M3+W3+AG3+AQ3+BA3+BK3</f>
        <v>5297</v>
      </c>
      <c r="BV3" s="11">
        <f t="shared" si="7"/>
        <v>12</v>
      </c>
      <c r="BW3" s="11">
        <f t="shared" si="7"/>
        <v>1973</v>
      </c>
      <c r="BX3" s="11">
        <f t="shared" si="7"/>
        <v>353</v>
      </c>
      <c r="BY3" s="11">
        <f t="shared" si="7"/>
        <v>7635</v>
      </c>
      <c r="BZ3" s="277">
        <f t="shared" si="7"/>
        <v>25</v>
      </c>
      <c r="CA3" s="352">
        <v>1037</v>
      </c>
      <c r="CB3" s="192">
        <f>+BY3+CA3</f>
        <v>8672</v>
      </c>
      <c r="CC3" s="12"/>
    </row>
    <row r="4" spans="1:81" ht="12.75">
      <c r="A4" s="111" t="s">
        <v>125</v>
      </c>
      <c r="B4" s="173">
        <v>70837953</v>
      </c>
      <c r="C4" s="114"/>
      <c r="D4" s="114"/>
      <c r="E4" s="114"/>
      <c r="F4" s="114"/>
      <c r="G4" s="114">
        <f t="shared" si="0"/>
        <v>0</v>
      </c>
      <c r="H4" s="346"/>
      <c r="I4" s="113"/>
      <c r="J4" s="138"/>
      <c r="K4" s="111" t="s">
        <v>125</v>
      </c>
      <c r="L4" s="173">
        <v>70837953</v>
      </c>
      <c r="M4" s="114">
        <v>3023</v>
      </c>
      <c r="N4" s="114"/>
      <c r="O4" s="114">
        <v>1123</v>
      </c>
      <c r="P4" s="114">
        <v>78</v>
      </c>
      <c r="Q4" s="114">
        <f t="shared" si="1"/>
        <v>4224</v>
      </c>
      <c r="R4" s="346">
        <v>12</v>
      </c>
      <c r="S4" s="353">
        <v>300</v>
      </c>
      <c r="T4" s="192">
        <f>+Q4+S4</f>
        <v>4524</v>
      </c>
      <c r="U4" s="111" t="s">
        <v>125</v>
      </c>
      <c r="V4" s="173">
        <v>70837953</v>
      </c>
      <c r="W4" s="114"/>
      <c r="X4" s="114"/>
      <c r="Y4" s="114"/>
      <c r="Z4" s="114"/>
      <c r="AA4" s="114">
        <f t="shared" si="2"/>
        <v>0</v>
      </c>
      <c r="AB4" s="346"/>
      <c r="AC4" s="354"/>
      <c r="AD4" s="188"/>
      <c r="AE4" s="111" t="s">
        <v>125</v>
      </c>
      <c r="AF4" s="173">
        <v>70837953</v>
      </c>
      <c r="AG4" s="114"/>
      <c r="AH4" s="114"/>
      <c r="AI4" s="114"/>
      <c r="AJ4" s="114"/>
      <c r="AK4" s="114">
        <f t="shared" si="3"/>
        <v>0</v>
      </c>
      <c r="AL4" s="346"/>
      <c r="AM4" s="354"/>
      <c r="AN4" s="188"/>
      <c r="AO4" s="111" t="s">
        <v>125</v>
      </c>
      <c r="AP4" s="173">
        <v>70837953</v>
      </c>
      <c r="AQ4" s="114"/>
      <c r="AR4" s="114"/>
      <c r="AS4" s="114"/>
      <c r="AT4" s="114"/>
      <c r="AU4" s="114">
        <f t="shared" si="4"/>
        <v>0</v>
      </c>
      <c r="AV4" s="346"/>
      <c r="AW4" s="354"/>
      <c r="AX4" s="188"/>
      <c r="AY4" s="111" t="s">
        <v>125</v>
      </c>
      <c r="AZ4" s="173">
        <v>70837953</v>
      </c>
      <c r="BA4" s="114"/>
      <c r="BB4" s="114"/>
      <c r="BC4" s="114"/>
      <c r="BD4" s="114"/>
      <c r="BE4" s="114">
        <f t="shared" si="5"/>
        <v>0</v>
      </c>
      <c r="BF4" s="346"/>
      <c r="BG4" s="354"/>
      <c r="BH4" s="188"/>
      <c r="BI4" s="111" t="s">
        <v>125</v>
      </c>
      <c r="BJ4" s="173">
        <v>70837953</v>
      </c>
      <c r="BK4" s="114"/>
      <c r="BL4" s="114"/>
      <c r="BM4" s="114"/>
      <c r="BN4" s="114"/>
      <c r="BO4" s="114">
        <f t="shared" si="6"/>
        <v>0</v>
      </c>
      <c r="BP4" s="346"/>
      <c r="BQ4" s="354"/>
      <c r="BR4" s="188"/>
      <c r="BS4" s="111" t="s">
        <v>125</v>
      </c>
      <c r="BT4" s="173">
        <v>70837953</v>
      </c>
      <c r="BU4" s="10">
        <f aca="true" t="shared" si="8" ref="BU4:BU31">+C4+M4+W4+AG4+AQ4+BA4+BK4</f>
        <v>3023</v>
      </c>
      <c r="BV4" s="10">
        <f aca="true" t="shared" si="9" ref="BV4:BV31">+D4+N4+X4+AH4+AR4+BB4+BL4</f>
        <v>0</v>
      </c>
      <c r="BW4" s="10">
        <f aca="true" t="shared" si="10" ref="BW4:BW31">+E4+O4+Y4+AI4+AS4+BC4+BM4</f>
        <v>1123</v>
      </c>
      <c r="BX4" s="10">
        <f aca="true" t="shared" si="11" ref="BX4:BX31">+F4+P4+Z4+AJ4+AT4+BD4+BN4</f>
        <v>78</v>
      </c>
      <c r="BY4" s="10">
        <f aca="true" t="shared" si="12" ref="BY4:BY31">+G4+Q4+AA4+AK4+AU4+BE4+BO4</f>
        <v>4224</v>
      </c>
      <c r="BZ4" s="278">
        <f aca="true" t="shared" si="13" ref="BZ4:BZ31">+H4+R4+AB4+AL4+AV4+BF4+BP4</f>
        <v>12</v>
      </c>
      <c r="CA4" s="353">
        <v>300</v>
      </c>
      <c r="CB4" s="192">
        <f aca="true" t="shared" si="14" ref="CB4:CB46">+BY4+CA4</f>
        <v>4524</v>
      </c>
      <c r="CC4" s="12"/>
    </row>
    <row r="5" spans="1:81" ht="12.75">
      <c r="A5" s="111" t="s">
        <v>126</v>
      </c>
      <c r="B5" s="173">
        <v>61389447</v>
      </c>
      <c r="C5" s="114"/>
      <c r="D5" s="114"/>
      <c r="E5" s="114"/>
      <c r="F5" s="114"/>
      <c r="G5" s="114">
        <f t="shared" si="0"/>
        <v>0</v>
      </c>
      <c r="H5" s="346"/>
      <c r="I5" s="113"/>
      <c r="J5" s="138"/>
      <c r="K5" s="111" t="s">
        <v>126</v>
      </c>
      <c r="L5" s="173">
        <v>61389447</v>
      </c>
      <c r="M5" s="114">
        <v>3668</v>
      </c>
      <c r="N5" s="114">
        <v>8</v>
      </c>
      <c r="O5" s="114">
        <v>1361</v>
      </c>
      <c r="P5" s="114">
        <v>190</v>
      </c>
      <c r="Q5" s="114">
        <f t="shared" si="1"/>
        <v>5227</v>
      </c>
      <c r="R5" s="346">
        <v>16.7</v>
      </c>
      <c r="S5" s="353">
        <v>977</v>
      </c>
      <c r="T5" s="192">
        <f>+Q5+S5</f>
        <v>6204</v>
      </c>
      <c r="U5" s="111" t="s">
        <v>126</v>
      </c>
      <c r="V5" s="173">
        <v>61389447</v>
      </c>
      <c r="W5" s="114"/>
      <c r="X5" s="114"/>
      <c r="Y5" s="114"/>
      <c r="Z5" s="114"/>
      <c r="AA5" s="114">
        <f t="shared" si="2"/>
        <v>0</v>
      </c>
      <c r="AB5" s="346"/>
      <c r="AC5" s="354"/>
      <c r="AD5" s="188"/>
      <c r="AE5" s="111" t="s">
        <v>126</v>
      </c>
      <c r="AF5" s="173">
        <v>61389447</v>
      </c>
      <c r="AG5" s="114"/>
      <c r="AH5" s="114"/>
      <c r="AI5" s="114"/>
      <c r="AJ5" s="114"/>
      <c r="AK5" s="114">
        <f t="shared" si="3"/>
        <v>0</v>
      </c>
      <c r="AL5" s="346"/>
      <c r="AM5" s="354"/>
      <c r="AN5" s="188"/>
      <c r="AO5" s="111" t="s">
        <v>126</v>
      </c>
      <c r="AP5" s="173">
        <v>61389447</v>
      </c>
      <c r="AQ5" s="114"/>
      <c r="AR5" s="114"/>
      <c r="AS5" s="114"/>
      <c r="AT5" s="114"/>
      <c r="AU5" s="114">
        <f t="shared" si="4"/>
        <v>0</v>
      </c>
      <c r="AV5" s="346"/>
      <c r="AW5" s="354"/>
      <c r="AX5" s="188"/>
      <c r="AY5" s="111" t="s">
        <v>126</v>
      </c>
      <c r="AZ5" s="173">
        <v>61389447</v>
      </c>
      <c r="BA5" s="114"/>
      <c r="BB5" s="114"/>
      <c r="BC5" s="114"/>
      <c r="BD5" s="114"/>
      <c r="BE5" s="114">
        <f t="shared" si="5"/>
        <v>0</v>
      </c>
      <c r="BF5" s="346"/>
      <c r="BG5" s="354"/>
      <c r="BH5" s="188"/>
      <c r="BI5" s="111" t="s">
        <v>126</v>
      </c>
      <c r="BJ5" s="173">
        <v>61389447</v>
      </c>
      <c r="BK5" s="114"/>
      <c r="BL5" s="114"/>
      <c r="BM5" s="114"/>
      <c r="BN5" s="114"/>
      <c r="BO5" s="114">
        <f t="shared" si="6"/>
        <v>0</v>
      </c>
      <c r="BP5" s="346"/>
      <c r="BQ5" s="354"/>
      <c r="BR5" s="188"/>
      <c r="BS5" s="111" t="s">
        <v>126</v>
      </c>
      <c r="BT5" s="173">
        <v>61389447</v>
      </c>
      <c r="BU5" s="10">
        <f t="shared" si="8"/>
        <v>3668</v>
      </c>
      <c r="BV5" s="10">
        <f t="shared" si="9"/>
        <v>8</v>
      </c>
      <c r="BW5" s="10">
        <f t="shared" si="10"/>
        <v>1361</v>
      </c>
      <c r="BX5" s="10">
        <f t="shared" si="11"/>
        <v>190</v>
      </c>
      <c r="BY5" s="10">
        <f t="shared" si="12"/>
        <v>5227</v>
      </c>
      <c r="BZ5" s="278">
        <f t="shared" si="13"/>
        <v>16.7</v>
      </c>
      <c r="CA5" s="353">
        <v>977</v>
      </c>
      <c r="CB5" s="192">
        <f t="shared" si="14"/>
        <v>6204</v>
      </c>
      <c r="CC5" s="12"/>
    </row>
    <row r="6" spans="1:81" ht="12.75">
      <c r="A6" s="111" t="s">
        <v>127</v>
      </c>
      <c r="B6" s="173">
        <v>70922306</v>
      </c>
      <c r="C6" s="114"/>
      <c r="D6" s="114"/>
      <c r="E6" s="114"/>
      <c r="F6" s="114"/>
      <c r="G6" s="114">
        <f t="shared" si="0"/>
        <v>0</v>
      </c>
      <c r="H6" s="346"/>
      <c r="I6" s="113"/>
      <c r="J6" s="138"/>
      <c r="K6" s="111" t="s">
        <v>127</v>
      </c>
      <c r="L6" s="173">
        <v>70922306</v>
      </c>
      <c r="M6" s="114">
        <v>5296</v>
      </c>
      <c r="N6" s="114">
        <v>40</v>
      </c>
      <c r="O6" s="114">
        <v>2000</v>
      </c>
      <c r="P6" s="114">
        <v>88</v>
      </c>
      <c r="Q6" s="114">
        <f t="shared" si="1"/>
        <v>7424</v>
      </c>
      <c r="R6" s="346">
        <v>27.2</v>
      </c>
      <c r="S6" s="353">
        <v>1485</v>
      </c>
      <c r="T6" s="192">
        <f>+Q6+S6</f>
        <v>8909</v>
      </c>
      <c r="U6" s="111" t="s">
        <v>127</v>
      </c>
      <c r="V6" s="173">
        <v>70922306</v>
      </c>
      <c r="W6" s="114"/>
      <c r="X6" s="114"/>
      <c r="Y6" s="114"/>
      <c r="Z6" s="114"/>
      <c r="AA6" s="114">
        <f t="shared" si="2"/>
        <v>0</v>
      </c>
      <c r="AB6" s="346"/>
      <c r="AC6" s="354"/>
      <c r="AD6" s="188"/>
      <c r="AE6" s="111" t="s">
        <v>127</v>
      </c>
      <c r="AF6" s="173">
        <v>70922306</v>
      </c>
      <c r="AG6" s="114"/>
      <c r="AH6" s="114"/>
      <c r="AI6" s="114"/>
      <c r="AJ6" s="114"/>
      <c r="AK6" s="114">
        <f t="shared" si="3"/>
        <v>0</v>
      </c>
      <c r="AL6" s="346"/>
      <c r="AM6" s="354"/>
      <c r="AN6" s="188"/>
      <c r="AO6" s="111" t="s">
        <v>127</v>
      </c>
      <c r="AP6" s="173">
        <v>70922306</v>
      </c>
      <c r="AQ6" s="114"/>
      <c r="AR6" s="114"/>
      <c r="AS6" s="114"/>
      <c r="AT6" s="114"/>
      <c r="AU6" s="114">
        <f t="shared" si="4"/>
        <v>0</v>
      </c>
      <c r="AV6" s="346"/>
      <c r="AW6" s="354"/>
      <c r="AX6" s="188"/>
      <c r="AY6" s="111" t="s">
        <v>127</v>
      </c>
      <c r="AZ6" s="173">
        <v>70922306</v>
      </c>
      <c r="BA6" s="114"/>
      <c r="BB6" s="114"/>
      <c r="BC6" s="114"/>
      <c r="BD6" s="114"/>
      <c r="BE6" s="114">
        <f t="shared" si="5"/>
        <v>0</v>
      </c>
      <c r="BF6" s="346"/>
      <c r="BG6" s="354"/>
      <c r="BH6" s="188"/>
      <c r="BI6" s="111" t="s">
        <v>127</v>
      </c>
      <c r="BJ6" s="173">
        <v>70922306</v>
      </c>
      <c r="BK6" s="114"/>
      <c r="BL6" s="114"/>
      <c r="BM6" s="114"/>
      <c r="BN6" s="114"/>
      <c r="BO6" s="114">
        <f t="shared" si="6"/>
        <v>0</v>
      </c>
      <c r="BP6" s="346"/>
      <c r="BQ6" s="354"/>
      <c r="BR6" s="188"/>
      <c r="BS6" s="111" t="s">
        <v>127</v>
      </c>
      <c r="BT6" s="173">
        <v>70922306</v>
      </c>
      <c r="BU6" s="10">
        <f t="shared" si="8"/>
        <v>5296</v>
      </c>
      <c r="BV6" s="10">
        <f t="shared" si="9"/>
        <v>40</v>
      </c>
      <c r="BW6" s="10">
        <f t="shared" si="10"/>
        <v>2000</v>
      </c>
      <c r="BX6" s="10">
        <f t="shared" si="11"/>
        <v>88</v>
      </c>
      <c r="BY6" s="10">
        <f t="shared" si="12"/>
        <v>7424</v>
      </c>
      <c r="BZ6" s="278">
        <f t="shared" si="13"/>
        <v>27.2</v>
      </c>
      <c r="CA6" s="353">
        <v>1485</v>
      </c>
      <c r="CB6" s="192">
        <f t="shared" si="14"/>
        <v>8909</v>
      </c>
      <c r="CC6" s="12"/>
    </row>
    <row r="7" spans="1:81" ht="12.75">
      <c r="A7" s="111" t="s">
        <v>128</v>
      </c>
      <c r="B7" s="173">
        <v>48133035</v>
      </c>
      <c r="C7" s="114"/>
      <c r="D7" s="114"/>
      <c r="E7" s="114"/>
      <c r="F7" s="114"/>
      <c r="G7" s="114">
        <f t="shared" si="0"/>
        <v>0</v>
      </c>
      <c r="H7" s="346"/>
      <c r="I7" s="113"/>
      <c r="J7" s="138"/>
      <c r="K7" s="111" t="s">
        <v>128</v>
      </c>
      <c r="L7" s="173">
        <v>48133035</v>
      </c>
      <c r="M7" s="114"/>
      <c r="N7" s="114"/>
      <c r="O7" s="114"/>
      <c r="P7" s="114"/>
      <c r="Q7" s="114">
        <f t="shared" si="1"/>
        <v>0</v>
      </c>
      <c r="R7" s="346"/>
      <c r="S7" s="353"/>
      <c r="T7" s="197"/>
      <c r="U7" s="111" t="s">
        <v>128</v>
      </c>
      <c r="V7" s="173">
        <v>48133035</v>
      </c>
      <c r="W7" s="114"/>
      <c r="X7" s="114"/>
      <c r="Y7" s="114"/>
      <c r="Z7" s="114"/>
      <c r="AA7" s="114">
        <f t="shared" si="2"/>
        <v>0</v>
      </c>
      <c r="AB7" s="346"/>
      <c r="AC7" s="354"/>
      <c r="AD7" s="188"/>
      <c r="AE7" s="111" t="s">
        <v>128</v>
      </c>
      <c r="AF7" s="173">
        <v>48133035</v>
      </c>
      <c r="AG7" s="114">
        <v>7818</v>
      </c>
      <c r="AH7" s="114">
        <v>155</v>
      </c>
      <c r="AI7" s="114">
        <v>2961</v>
      </c>
      <c r="AJ7" s="114">
        <v>586</v>
      </c>
      <c r="AK7" s="114">
        <f t="shared" si="3"/>
        <v>11520</v>
      </c>
      <c r="AL7" s="346">
        <v>41.1</v>
      </c>
      <c r="AM7" s="353">
        <v>3415</v>
      </c>
      <c r="AN7" s="197">
        <f>+AK7+AM7</f>
        <v>14935</v>
      </c>
      <c r="AO7" s="111" t="s">
        <v>128</v>
      </c>
      <c r="AP7" s="173">
        <v>48133035</v>
      </c>
      <c r="AQ7" s="114"/>
      <c r="AR7" s="114"/>
      <c r="AS7" s="114"/>
      <c r="AT7" s="114"/>
      <c r="AU7" s="114">
        <f t="shared" si="4"/>
        <v>0</v>
      </c>
      <c r="AV7" s="346"/>
      <c r="AW7" s="354"/>
      <c r="AX7" s="188"/>
      <c r="AY7" s="111" t="s">
        <v>128</v>
      </c>
      <c r="AZ7" s="173">
        <v>48133035</v>
      </c>
      <c r="BA7" s="114"/>
      <c r="BB7" s="114"/>
      <c r="BC7" s="114"/>
      <c r="BD7" s="114"/>
      <c r="BE7" s="114">
        <f t="shared" si="5"/>
        <v>0</v>
      </c>
      <c r="BF7" s="346"/>
      <c r="BG7" s="354"/>
      <c r="BH7" s="188"/>
      <c r="BI7" s="111" t="s">
        <v>128</v>
      </c>
      <c r="BJ7" s="173">
        <v>48133035</v>
      </c>
      <c r="BK7" s="114">
        <v>741</v>
      </c>
      <c r="BL7" s="114"/>
      <c r="BM7" s="114">
        <v>274</v>
      </c>
      <c r="BN7" s="114"/>
      <c r="BO7" s="114">
        <f t="shared" si="6"/>
        <v>1015</v>
      </c>
      <c r="BP7" s="346">
        <v>3</v>
      </c>
      <c r="BQ7" s="354"/>
      <c r="BR7" s="197">
        <f>+BO7+BQ7</f>
        <v>1015</v>
      </c>
      <c r="BS7" s="111" t="s">
        <v>128</v>
      </c>
      <c r="BT7" s="173">
        <v>48133035</v>
      </c>
      <c r="BU7" s="10">
        <f t="shared" si="8"/>
        <v>8559</v>
      </c>
      <c r="BV7" s="10">
        <f t="shared" si="9"/>
        <v>155</v>
      </c>
      <c r="BW7" s="10">
        <f t="shared" si="10"/>
        <v>3235</v>
      </c>
      <c r="BX7" s="10">
        <f t="shared" si="11"/>
        <v>586</v>
      </c>
      <c r="BY7" s="10">
        <f t="shared" si="12"/>
        <v>12535</v>
      </c>
      <c r="BZ7" s="278">
        <f t="shared" si="13"/>
        <v>44.1</v>
      </c>
      <c r="CA7" s="353">
        <v>3415</v>
      </c>
      <c r="CB7" s="192">
        <f t="shared" si="14"/>
        <v>15950</v>
      </c>
      <c r="CC7" s="12"/>
    </row>
    <row r="8" spans="1:81" ht="12.75">
      <c r="A8" s="111" t="s">
        <v>129</v>
      </c>
      <c r="B8" s="173">
        <v>61388149</v>
      </c>
      <c r="C8" s="114"/>
      <c r="D8" s="114"/>
      <c r="E8" s="114"/>
      <c r="F8" s="114"/>
      <c r="G8" s="114">
        <f t="shared" si="0"/>
        <v>0</v>
      </c>
      <c r="H8" s="346"/>
      <c r="I8" s="113"/>
      <c r="J8" s="138"/>
      <c r="K8" s="111" t="s">
        <v>129</v>
      </c>
      <c r="L8" s="173">
        <v>61388149</v>
      </c>
      <c r="M8" s="114"/>
      <c r="N8" s="114"/>
      <c r="O8" s="114"/>
      <c r="P8" s="114"/>
      <c r="Q8" s="114">
        <f t="shared" si="1"/>
        <v>0</v>
      </c>
      <c r="R8" s="346"/>
      <c r="S8" s="353"/>
      <c r="T8" s="197"/>
      <c r="U8" s="111" t="s">
        <v>129</v>
      </c>
      <c r="V8" s="173">
        <v>61388149</v>
      </c>
      <c r="W8" s="114"/>
      <c r="X8" s="114"/>
      <c r="Y8" s="114"/>
      <c r="Z8" s="114"/>
      <c r="AA8" s="114">
        <f t="shared" si="2"/>
        <v>0</v>
      </c>
      <c r="AB8" s="346"/>
      <c r="AC8" s="354"/>
      <c r="AD8" s="188"/>
      <c r="AE8" s="111" t="s">
        <v>129</v>
      </c>
      <c r="AF8" s="173">
        <v>61388149</v>
      </c>
      <c r="AG8" s="114">
        <v>13717</v>
      </c>
      <c r="AH8" s="114">
        <v>74</v>
      </c>
      <c r="AI8" s="114">
        <v>5123</v>
      </c>
      <c r="AJ8" s="114">
        <v>199</v>
      </c>
      <c r="AK8" s="114">
        <f t="shared" si="3"/>
        <v>19113</v>
      </c>
      <c r="AL8" s="346">
        <v>65.7</v>
      </c>
      <c r="AM8" s="353">
        <v>4781</v>
      </c>
      <c r="AN8" s="197">
        <f>+AK8+AM8</f>
        <v>23894</v>
      </c>
      <c r="AO8" s="111" t="s">
        <v>129</v>
      </c>
      <c r="AP8" s="173">
        <v>61388149</v>
      </c>
      <c r="AQ8" s="114"/>
      <c r="AR8" s="114"/>
      <c r="AS8" s="114"/>
      <c r="AT8" s="114"/>
      <c r="AU8" s="114">
        <f t="shared" si="4"/>
        <v>0</v>
      </c>
      <c r="AV8" s="346"/>
      <c r="AW8" s="354"/>
      <c r="AX8" s="188"/>
      <c r="AY8" s="111" t="s">
        <v>129</v>
      </c>
      <c r="AZ8" s="173">
        <v>61388149</v>
      </c>
      <c r="BA8" s="114"/>
      <c r="BB8" s="114"/>
      <c r="BC8" s="114"/>
      <c r="BD8" s="114"/>
      <c r="BE8" s="114">
        <f t="shared" si="5"/>
        <v>0</v>
      </c>
      <c r="BF8" s="346"/>
      <c r="BG8" s="354"/>
      <c r="BH8" s="188"/>
      <c r="BI8" s="111" t="s">
        <v>129</v>
      </c>
      <c r="BJ8" s="173">
        <v>61388149</v>
      </c>
      <c r="BK8" s="114">
        <v>554</v>
      </c>
      <c r="BL8" s="114"/>
      <c r="BM8" s="114">
        <v>206</v>
      </c>
      <c r="BN8" s="114"/>
      <c r="BO8" s="114">
        <f t="shared" si="6"/>
        <v>760</v>
      </c>
      <c r="BP8" s="346">
        <v>3.3</v>
      </c>
      <c r="BQ8" s="354"/>
      <c r="BR8" s="197">
        <f>+BO8+BQ8</f>
        <v>760</v>
      </c>
      <c r="BS8" s="111" t="s">
        <v>129</v>
      </c>
      <c r="BT8" s="173">
        <v>61388149</v>
      </c>
      <c r="BU8" s="10">
        <f t="shared" si="8"/>
        <v>14271</v>
      </c>
      <c r="BV8" s="10">
        <f t="shared" si="9"/>
        <v>74</v>
      </c>
      <c r="BW8" s="10">
        <f t="shared" si="10"/>
        <v>5329</v>
      </c>
      <c r="BX8" s="10">
        <f t="shared" si="11"/>
        <v>199</v>
      </c>
      <c r="BY8" s="10">
        <f t="shared" si="12"/>
        <v>19873</v>
      </c>
      <c r="BZ8" s="278">
        <f t="shared" si="13"/>
        <v>69</v>
      </c>
      <c r="CA8" s="353">
        <v>4781</v>
      </c>
      <c r="CB8" s="192">
        <f t="shared" si="14"/>
        <v>24654</v>
      </c>
      <c r="CC8" s="12"/>
    </row>
    <row r="9" spans="1:81" ht="12.75">
      <c r="A9" s="111" t="s">
        <v>130</v>
      </c>
      <c r="B9" s="173">
        <v>70845883</v>
      </c>
      <c r="C9" s="114"/>
      <c r="D9" s="114"/>
      <c r="E9" s="114"/>
      <c r="F9" s="114"/>
      <c r="G9" s="114">
        <f t="shared" si="0"/>
        <v>0</v>
      </c>
      <c r="H9" s="346"/>
      <c r="I9" s="113"/>
      <c r="J9" s="138"/>
      <c r="K9" s="111" t="s">
        <v>130</v>
      </c>
      <c r="L9" s="173">
        <v>70845883</v>
      </c>
      <c r="M9" s="114">
        <v>2233</v>
      </c>
      <c r="N9" s="114"/>
      <c r="O9" s="114">
        <v>824</v>
      </c>
      <c r="P9" s="114">
        <v>127</v>
      </c>
      <c r="Q9" s="114">
        <f t="shared" si="1"/>
        <v>3184</v>
      </c>
      <c r="R9" s="346">
        <v>10</v>
      </c>
      <c r="S9" s="353">
        <v>380</v>
      </c>
      <c r="T9" s="192">
        <f aca="true" t="shared" si="15" ref="T9:T15">+Q9+S9</f>
        <v>3564</v>
      </c>
      <c r="U9" s="111" t="s">
        <v>130</v>
      </c>
      <c r="V9" s="173">
        <v>70845883</v>
      </c>
      <c r="W9" s="114"/>
      <c r="X9" s="114"/>
      <c r="Y9" s="114"/>
      <c r="Z9" s="114"/>
      <c r="AA9" s="114">
        <f t="shared" si="2"/>
        <v>0</v>
      </c>
      <c r="AB9" s="346"/>
      <c r="AC9" s="354"/>
      <c r="AD9" s="188"/>
      <c r="AE9" s="111" t="s">
        <v>130</v>
      </c>
      <c r="AF9" s="173">
        <v>70845883</v>
      </c>
      <c r="AG9" s="114"/>
      <c r="AH9" s="114"/>
      <c r="AI9" s="114"/>
      <c r="AJ9" s="114"/>
      <c r="AK9" s="114">
        <f t="shared" si="3"/>
        <v>0</v>
      </c>
      <c r="AL9" s="346"/>
      <c r="AM9" s="354"/>
      <c r="AN9" s="188"/>
      <c r="AO9" s="111" t="s">
        <v>130</v>
      </c>
      <c r="AP9" s="173">
        <v>70845883</v>
      </c>
      <c r="AQ9" s="114"/>
      <c r="AR9" s="114"/>
      <c r="AS9" s="114"/>
      <c r="AT9" s="114"/>
      <c r="AU9" s="114">
        <f t="shared" si="4"/>
        <v>0</v>
      </c>
      <c r="AV9" s="346"/>
      <c r="AW9" s="354"/>
      <c r="AX9" s="188"/>
      <c r="AY9" s="111" t="s">
        <v>130</v>
      </c>
      <c r="AZ9" s="173">
        <v>70845883</v>
      </c>
      <c r="BA9" s="114"/>
      <c r="BB9" s="114"/>
      <c r="BC9" s="114"/>
      <c r="BD9" s="114"/>
      <c r="BE9" s="114">
        <f t="shared" si="5"/>
        <v>0</v>
      </c>
      <c r="BF9" s="346"/>
      <c r="BG9" s="354"/>
      <c r="BH9" s="188"/>
      <c r="BI9" s="111" t="s">
        <v>130</v>
      </c>
      <c r="BJ9" s="173">
        <v>70845883</v>
      </c>
      <c r="BK9" s="114"/>
      <c r="BL9" s="114"/>
      <c r="BM9" s="114"/>
      <c r="BN9" s="114"/>
      <c r="BO9" s="114">
        <f t="shared" si="6"/>
        <v>0</v>
      </c>
      <c r="BP9" s="346"/>
      <c r="BQ9" s="354"/>
      <c r="BR9" s="188"/>
      <c r="BS9" s="111" t="s">
        <v>130</v>
      </c>
      <c r="BT9" s="173">
        <v>70845883</v>
      </c>
      <c r="BU9" s="10">
        <f t="shared" si="8"/>
        <v>2233</v>
      </c>
      <c r="BV9" s="10">
        <f t="shared" si="9"/>
        <v>0</v>
      </c>
      <c r="BW9" s="10">
        <f t="shared" si="10"/>
        <v>824</v>
      </c>
      <c r="BX9" s="10">
        <f t="shared" si="11"/>
        <v>127</v>
      </c>
      <c r="BY9" s="10">
        <f t="shared" si="12"/>
        <v>3184</v>
      </c>
      <c r="BZ9" s="278">
        <f t="shared" si="13"/>
        <v>10</v>
      </c>
      <c r="CA9" s="353">
        <v>380</v>
      </c>
      <c r="CB9" s="192">
        <f t="shared" si="14"/>
        <v>3564</v>
      </c>
      <c r="CC9" s="12"/>
    </row>
    <row r="10" spans="1:81" ht="12.75">
      <c r="A10" s="111" t="s">
        <v>131</v>
      </c>
      <c r="B10" s="173">
        <v>61388882</v>
      </c>
      <c r="C10" s="114"/>
      <c r="D10" s="114"/>
      <c r="E10" s="114"/>
      <c r="F10" s="114"/>
      <c r="G10" s="114">
        <f t="shared" si="0"/>
        <v>0</v>
      </c>
      <c r="H10" s="346"/>
      <c r="I10" s="113"/>
      <c r="J10" s="138"/>
      <c r="K10" s="111" t="s">
        <v>131</v>
      </c>
      <c r="L10" s="173">
        <v>61388882</v>
      </c>
      <c r="M10" s="114">
        <v>6159</v>
      </c>
      <c r="N10" s="114">
        <v>37</v>
      </c>
      <c r="O10" s="114">
        <v>2413</v>
      </c>
      <c r="P10" s="114">
        <v>290</v>
      </c>
      <c r="Q10" s="114">
        <f t="shared" si="1"/>
        <v>8899</v>
      </c>
      <c r="R10" s="346">
        <v>25.8</v>
      </c>
      <c r="S10" s="353">
        <v>1193</v>
      </c>
      <c r="T10" s="192">
        <f t="shared" si="15"/>
        <v>10092</v>
      </c>
      <c r="U10" s="111" t="s">
        <v>131</v>
      </c>
      <c r="V10" s="173">
        <v>61388882</v>
      </c>
      <c r="W10" s="114"/>
      <c r="X10" s="114"/>
      <c r="Y10" s="114"/>
      <c r="Z10" s="114"/>
      <c r="AA10" s="114">
        <f t="shared" si="2"/>
        <v>0</v>
      </c>
      <c r="AB10" s="346"/>
      <c r="AC10" s="354"/>
      <c r="AD10" s="188"/>
      <c r="AE10" s="111" t="s">
        <v>131</v>
      </c>
      <c r="AF10" s="173">
        <v>61388882</v>
      </c>
      <c r="AG10" s="114"/>
      <c r="AH10" s="114"/>
      <c r="AI10" s="114"/>
      <c r="AJ10" s="114"/>
      <c r="AK10" s="114">
        <f t="shared" si="3"/>
        <v>0</v>
      </c>
      <c r="AL10" s="346"/>
      <c r="AM10" s="354"/>
      <c r="AN10" s="188"/>
      <c r="AO10" s="111" t="s">
        <v>131</v>
      </c>
      <c r="AP10" s="173">
        <v>61388882</v>
      </c>
      <c r="AQ10" s="114"/>
      <c r="AR10" s="114"/>
      <c r="AS10" s="114"/>
      <c r="AT10" s="114"/>
      <c r="AU10" s="114">
        <f t="shared" si="4"/>
        <v>0</v>
      </c>
      <c r="AV10" s="346"/>
      <c r="AW10" s="354"/>
      <c r="AX10" s="188"/>
      <c r="AY10" s="111" t="s">
        <v>131</v>
      </c>
      <c r="AZ10" s="173">
        <v>61388882</v>
      </c>
      <c r="BA10" s="114"/>
      <c r="BB10" s="114"/>
      <c r="BC10" s="114"/>
      <c r="BD10" s="114"/>
      <c r="BE10" s="114">
        <f t="shared" si="5"/>
        <v>0</v>
      </c>
      <c r="BF10" s="346"/>
      <c r="BG10" s="354"/>
      <c r="BH10" s="188"/>
      <c r="BI10" s="111" t="s">
        <v>131</v>
      </c>
      <c r="BJ10" s="173">
        <v>61388882</v>
      </c>
      <c r="BK10" s="114">
        <v>751</v>
      </c>
      <c r="BL10" s="114"/>
      <c r="BM10" s="114">
        <v>171</v>
      </c>
      <c r="BN10" s="114"/>
      <c r="BO10" s="114">
        <f t="shared" si="6"/>
        <v>922</v>
      </c>
      <c r="BP10" s="346">
        <v>4</v>
      </c>
      <c r="BQ10" s="354"/>
      <c r="BR10" s="197">
        <f>+BO10+BQ10</f>
        <v>922</v>
      </c>
      <c r="BS10" s="111" t="s">
        <v>131</v>
      </c>
      <c r="BT10" s="173">
        <v>61388882</v>
      </c>
      <c r="BU10" s="10">
        <f t="shared" si="8"/>
        <v>6910</v>
      </c>
      <c r="BV10" s="10">
        <f t="shared" si="9"/>
        <v>37</v>
      </c>
      <c r="BW10" s="10">
        <f t="shared" si="10"/>
        <v>2584</v>
      </c>
      <c r="BX10" s="10">
        <f t="shared" si="11"/>
        <v>290</v>
      </c>
      <c r="BY10" s="10">
        <f t="shared" si="12"/>
        <v>9821</v>
      </c>
      <c r="BZ10" s="278">
        <f t="shared" si="13"/>
        <v>29.8</v>
      </c>
      <c r="CA10" s="353">
        <v>1193</v>
      </c>
      <c r="CB10" s="192">
        <f t="shared" si="14"/>
        <v>11014</v>
      </c>
      <c r="CC10" s="12"/>
    </row>
    <row r="11" spans="1:81" ht="12.75">
      <c r="A11" s="111" t="s">
        <v>132</v>
      </c>
      <c r="B11" s="173">
        <v>65993705</v>
      </c>
      <c r="C11" s="114"/>
      <c r="D11" s="114"/>
      <c r="E11" s="114"/>
      <c r="F11" s="114"/>
      <c r="G11" s="114">
        <f t="shared" si="0"/>
        <v>0</v>
      </c>
      <c r="H11" s="346"/>
      <c r="I11" s="113"/>
      <c r="J11" s="138"/>
      <c r="K11" s="111" t="s">
        <v>132</v>
      </c>
      <c r="L11" s="173">
        <v>65993705</v>
      </c>
      <c r="M11" s="114"/>
      <c r="N11" s="114"/>
      <c r="O11" s="114"/>
      <c r="P11" s="114"/>
      <c r="Q11" s="114">
        <f t="shared" si="1"/>
        <v>0</v>
      </c>
      <c r="R11" s="346"/>
      <c r="S11" s="353"/>
      <c r="T11" s="197"/>
      <c r="U11" s="111" t="s">
        <v>132</v>
      </c>
      <c r="V11" s="173">
        <v>65993705</v>
      </c>
      <c r="W11" s="114">
        <v>1874</v>
      </c>
      <c r="X11" s="114">
        <v>30</v>
      </c>
      <c r="Y11" s="114">
        <v>701</v>
      </c>
      <c r="Z11" s="114">
        <v>72</v>
      </c>
      <c r="AA11" s="114">
        <f t="shared" si="2"/>
        <v>2677</v>
      </c>
      <c r="AB11" s="346">
        <v>11.7</v>
      </c>
      <c r="AC11" s="353">
        <v>1116</v>
      </c>
      <c r="AD11" s="197">
        <f>+AA11+AC11</f>
        <v>3793</v>
      </c>
      <c r="AE11" s="111" t="s">
        <v>132</v>
      </c>
      <c r="AF11" s="173">
        <v>65993705</v>
      </c>
      <c r="AG11" s="114"/>
      <c r="AH11" s="114"/>
      <c r="AI11" s="114"/>
      <c r="AJ11" s="114"/>
      <c r="AK11" s="114">
        <f t="shared" si="3"/>
        <v>0</v>
      </c>
      <c r="AL11" s="346"/>
      <c r="AM11" s="354"/>
      <c r="AN11" s="188"/>
      <c r="AO11" s="111" t="s">
        <v>132</v>
      </c>
      <c r="AP11" s="173">
        <v>65993705</v>
      </c>
      <c r="AQ11" s="114"/>
      <c r="AR11" s="114"/>
      <c r="AS11" s="114"/>
      <c r="AT11" s="114"/>
      <c r="AU11" s="114">
        <f t="shared" si="4"/>
        <v>0</v>
      </c>
      <c r="AV11" s="346"/>
      <c r="AW11" s="354"/>
      <c r="AX11" s="188"/>
      <c r="AY11" s="111" t="s">
        <v>132</v>
      </c>
      <c r="AZ11" s="173">
        <v>65993705</v>
      </c>
      <c r="BA11" s="114"/>
      <c r="BB11" s="114"/>
      <c r="BC11" s="114"/>
      <c r="BD11" s="114"/>
      <c r="BE11" s="114">
        <f t="shared" si="5"/>
        <v>0</v>
      </c>
      <c r="BF11" s="346"/>
      <c r="BG11" s="354"/>
      <c r="BH11" s="188"/>
      <c r="BI11" s="111" t="s">
        <v>132</v>
      </c>
      <c r="BJ11" s="173">
        <v>65993705</v>
      </c>
      <c r="BK11" s="114"/>
      <c r="BL11" s="114"/>
      <c r="BM11" s="114"/>
      <c r="BN11" s="114"/>
      <c r="BO11" s="114">
        <f t="shared" si="6"/>
        <v>0</v>
      </c>
      <c r="BP11" s="346"/>
      <c r="BQ11" s="354"/>
      <c r="BR11" s="188"/>
      <c r="BS11" s="111" t="s">
        <v>132</v>
      </c>
      <c r="BT11" s="173">
        <v>65993705</v>
      </c>
      <c r="BU11" s="10">
        <f t="shared" si="8"/>
        <v>1874</v>
      </c>
      <c r="BV11" s="10">
        <f t="shared" si="9"/>
        <v>30</v>
      </c>
      <c r="BW11" s="10">
        <f t="shared" si="10"/>
        <v>701</v>
      </c>
      <c r="BX11" s="10">
        <f t="shared" si="11"/>
        <v>72</v>
      </c>
      <c r="BY11" s="10">
        <f t="shared" si="12"/>
        <v>2677</v>
      </c>
      <c r="BZ11" s="278">
        <f t="shared" si="13"/>
        <v>11.7</v>
      </c>
      <c r="CA11" s="113">
        <v>1116</v>
      </c>
      <c r="CB11" s="192">
        <f t="shared" si="14"/>
        <v>3793</v>
      </c>
      <c r="CC11" s="12"/>
    </row>
    <row r="12" spans="1:81" ht="12.75">
      <c r="A12" s="111" t="s">
        <v>133</v>
      </c>
      <c r="B12" s="173">
        <v>48135411</v>
      </c>
      <c r="C12" s="114"/>
      <c r="D12" s="114"/>
      <c r="E12" s="114"/>
      <c r="F12" s="114"/>
      <c r="G12" s="114">
        <f t="shared" si="0"/>
        <v>0</v>
      </c>
      <c r="H12" s="346"/>
      <c r="I12" s="113"/>
      <c r="J12" s="138"/>
      <c r="K12" s="111" t="s">
        <v>133</v>
      </c>
      <c r="L12" s="173">
        <v>48135411</v>
      </c>
      <c r="M12" s="114">
        <v>8432</v>
      </c>
      <c r="N12" s="114">
        <v>103</v>
      </c>
      <c r="O12" s="114">
        <v>3176</v>
      </c>
      <c r="P12" s="114">
        <v>705</v>
      </c>
      <c r="Q12" s="114">
        <f t="shared" si="1"/>
        <v>12416</v>
      </c>
      <c r="R12" s="346">
        <v>39.8</v>
      </c>
      <c r="S12" s="353">
        <v>4400</v>
      </c>
      <c r="T12" s="192">
        <f t="shared" si="15"/>
        <v>16816</v>
      </c>
      <c r="U12" s="111" t="s">
        <v>133</v>
      </c>
      <c r="V12" s="173">
        <v>48135411</v>
      </c>
      <c r="W12" s="114"/>
      <c r="X12" s="114"/>
      <c r="Y12" s="114"/>
      <c r="Z12" s="114"/>
      <c r="AA12" s="114">
        <f t="shared" si="2"/>
        <v>0</v>
      </c>
      <c r="AB12" s="346"/>
      <c r="AC12" s="354"/>
      <c r="AD12" s="188"/>
      <c r="AE12" s="111" t="s">
        <v>133</v>
      </c>
      <c r="AF12" s="173">
        <v>48135411</v>
      </c>
      <c r="AG12" s="114"/>
      <c r="AH12" s="114"/>
      <c r="AI12" s="114"/>
      <c r="AJ12" s="114"/>
      <c r="AK12" s="114">
        <f t="shared" si="3"/>
        <v>0</v>
      </c>
      <c r="AL12" s="346"/>
      <c r="AM12" s="354"/>
      <c r="AN12" s="188"/>
      <c r="AO12" s="111" t="s">
        <v>133</v>
      </c>
      <c r="AP12" s="173">
        <v>48135411</v>
      </c>
      <c r="AQ12" s="114"/>
      <c r="AR12" s="114"/>
      <c r="AS12" s="114"/>
      <c r="AT12" s="114"/>
      <c r="AU12" s="114">
        <f t="shared" si="4"/>
        <v>0</v>
      </c>
      <c r="AV12" s="346"/>
      <c r="AW12" s="354"/>
      <c r="AX12" s="188"/>
      <c r="AY12" s="111" t="s">
        <v>133</v>
      </c>
      <c r="AZ12" s="173">
        <v>48135411</v>
      </c>
      <c r="BA12" s="114"/>
      <c r="BB12" s="114"/>
      <c r="BC12" s="114"/>
      <c r="BD12" s="114"/>
      <c r="BE12" s="114">
        <f t="shared" si="5"/>
        <v>0</v>
      </c>
      <c r="BF12" s="346"/>
      <c r="BG12" s="354"/>
      <c r="BH12" s="188"/>
      <c r="BI12" s="111" t="s">
        <v>133</v>
      </c>
      <c r="BJ12" s="173">
        <v>48135411</v>
      </c>
      <c r="BK12" s="114"/>
      <c r="BL12" s="114"/>
      <c r="BM12" s="114"/>
      <c r="BN12" s="114"/>
      <c r="BO12" s="114">
        <f t="shared" si="6"/>
        <v>0</v>
      </c>
      <c r="BP12" s="346"/>
      <c r="BQ12" s="354"/>
      <c r="BR12" s="188"/>
      <c r="BS12" s="111" t="s">
        <v>133</v>
      </c>
      <c r="BT12" s="173">
        <v>48135411</v>
      </c>
      <c r="BU12" s="10">
        <f t="shared" si="8"/>
        <v>8432</v>
      </c>
      <c r="BV12" s="10">
        <f t="shared" si="9"/>
        <v>103</v>
      </c>
      <c r="BW12" s="10">
        <f t="shared" si="10"/>
        <v>3176</v>
      </c>
      <c r="BX12" s="10">
        <f t="shared" si="11"/>
        <v>705</v>
      </c>
      <c r="BY12" s="10">
        <f t="shared" si="12"/>
        <v>12416</v>
      </c>
      <c r="BZ12" s="278">
        <f t="shared" si="13"/>
        <v>39.8</v>
      </c>
      <c r="CA12" s="353">
        <v>4400</v>
      </c>
      <c r="CB12" s="192">
        <f t="shared" si="14"/>
        <v>16816</v>
      </c>
      <c r="CC12" s="12"/>
    </row>
    <row r="13" spans="1:81" ht="12.75">
      <c r="A13" s="111" t="s">
        <v>134</v>
      </c>
      <c r="B13" s="173">
        <v>60446714</v>
      </c>
      <c r="C13" s="114"/>
      <c r="D13" s="114"/>
      <c r="E13" s="114"/>
      <c r="F13" s="114"/>
      <c r="G13" s="114">
        <f t="shared" si="0"/>
        <v>0</v>
      </c>
      <c r="H13" s="346"/>
      <c r="I13" s="113"/>
      <c r="J13" s="138"/>
      <c r="K13" s="111" t="s">
        <v>134</v>
      </c>
      <c r="L13" s="173">
        <v>60446714</v>
      </c>
      <c r="M13" s="114">
        <v>5307</v>
      </c>
      <c r="N13" s="114"/>
      <c r="O13" s="114">
        <v>1970</v>
      </c>
      <c r="P13" s="114">
        <v>520</v>
      </c>
      <c r="Q13" s="114">
        <f t="shared" si="1"/>
        <v>7797</v>
      </c>
      <c r="R13" s="346">
        <v>23.8</v>
      </c>
      <c r="S13" s="353">
        <v>473</v>
      </c>
      <c r="T13" s="192">
        <f t="shared" si="15"/>
        <v>8270</v>
      </c>
      <c r="U13" s="111" t="s">
        <v>134</v>
      </c>
      <c r="V13" s="173">
        <v>60446714</v>
      </c>
      <c r="W13" s="114"/>
      <c r="X13" s="114"/>
      <c r="Y13" s="114"/>
      <c r="Z13" s="114"/>
      <c r="AA13" s="114">
        <f t="shared" si="2"/>
        <v>0</v>
      </c>
      <c r="AB13" s="346"/>
      <c r="AC13" s="354"/>
      <c r="AD13" s="188"/>
      <c r="AE13" s="111" t="s">
        <v>134</v>
      </c>
      <c r="AF13" s="173">
        <v>60446714</v>
      </c>
      <c r="AG13" s="114"/>
      <c r="AH13" s="114"/>
      <c r="AI13" s="114"/>
      <c r="AJ13" s="114"/>
      <c r="AK13" s="114">
        <f t="shared" si="3"/>
        <v>0</v>
      </c>
      <c r="AL13" s="346"/>
      <c r="AM13" s="354"/>
      <c r="AN13" s="188"/>
      <c r="AO13" s="111" t="s">
        <v>134</v>
      </c>
      <c r="AP13" s="173">
        <v>60446714</v>
      </c>
      <c r="AQ13" s="114"/>
      <c r="AR13" s="114"/>
      <c r="AS13" s="114"/>
      <c r="AT13" s="114"/>
      <c r="AU13" s="114">
        <f t="shared" si="4"/>
        <v>0</v>
      </c>
      <c r="AV13" s="346"/>
      <c r="AW13" s="354"/>
      <c r="AX13" s="188"/>
      <c r="AY13" s="111" t="s">
        <v>134</v>
      </c>
      <c r="AZ13" s="173">
        <v>60446714</v>
      </c>
      <c r="BA13" s="114"/>
      <c r="BB13" s="114"/>
      <c r="BC13" s="114"/>
      <c r="BD13" s="114"/>
      <c r="BE13" s="114">
        <f t="shared" si="5"/>
        <v>0</v>
      </c>
      <c r="BF13" s="346"/>
      <c r="BG13" s="354"/>
      <c r="BH13" s="188"/>
      <c r="BI13" s="111" t="s">
        <v>134</v>
      </c>
      <c r="BJ13" s="173">
        <v>60446714</v>
      </c>
      <c r="BK13" s="114"/>
      <c r="BL13" s="114"/>
      <c r="BM13" s="114"/>
      <c r="BN13" s="114"/>
      <c r="BO13" s="114">
        <f t="shared" si="6"/>
        <v>0</v>
      </c>
      <c r="BP13" s="346"/>
      <c r="BQ13" s="354"/>
      <c r="BR13" s="188"/>
      <c r="BS13" s="111" t="s">
        <v>134</v>
      </c>
      <c r="BT13" s="173">
        <v>60446714</v>
      </c>
      <c r="BU13" s="10">
        <f t="shared" si="8"/>
        <v>5307</v>
      </c>
      <c r="BV13" s="10">
        <f t="shared" si="9"/>
        <v>0</v>
      </c>
      <c r="BW13" s="10">
        <f t="shared" si="10"/>
        <v>1970</v>
      </c>
      <c r="BX13" s="10">
        <f t="shared" si="11"/>
        <v>520</v>
      </c>
      <c r="BY13" s="10">
        <f t="shared" si="12"/>
        <v>7797</v>
      </c>
      <c r="BZ13" s="278">
        <f t="shared" si="13"/>
        <v>23.8</v>
      </c>
      <c r="CA13" s="353">
        <v>473</v>
      </c>
      <c r="CB13" s="192">
        <f t="shared" si="14"/>
        <v>8270</v>
      </c>
      <c r="CC13" s="12"/>
    </row>
    <row r="14" spans="1:81" ht="12.75">
      <c r="A14" s="111" t="s">
        <v>135</v>
      </c>
      <c r="B14" s="173">
        <v>60446170</v>
      </c>
      <c r="C14" s="114"/>
      <c r="D14" s="114"/>
      <c r="E14" s="114"/>
      <c r="F14" s="114"/>
      <c r="G14" s="114">
        <f t="shared" si="0"/>
        <v>0</v>
      </c>
      <c r="H14" s="346"/>
      <c r="I14" s="113"/>
      <c r="J14" s="138"/>
      <c r="K14" s="111" t="s">
        <v>135</v>
      </c>
      <c r="L14" s="173">
        <v>60446170</v>
      </c>
      <c r="M14" s="114">
        <v>5788</v>
      </c>
      <c r="N14" s="114">
        <v>20</v>
      </c>
      <c r="O14" s="114">
        <v>2158</v>
      </c>
      <c r="P14" s="114">
        <v>207</v>
      </c>
      <c r="Q14" s="114">
        <f t="shared" si="1"/>
        <v>8173</v>
      </c>
      <c r="R14" s="346">
        <v>27</v>
      </c>
      <c r="S14" s="353">
        <v>624</v>
      </c>
      <c r="T14" s="192">
        <f t="shared" si="15"/>
        <v>8797</v>
      </c>
      <c r="U14" s="111" t="s">
        <v>135</v>
      </c>
      <c r="V14" s="173">
        <v>60446170</v>
      </c>
      <c r="W14" s="114"/>
      <c r="X14" s="114"/>
      <c r="Y14" s="114"/>
      <c r="Z14" s="114"/>
      <c r="AA14" s="114">
        <f t="shared" si="2"/>
        <v>0</v>
      </c>
      <c r="AB14" s="346"/>
      <c r="AC14" s="354"/>
      <c r="AD14" s="188"/>
      <c r="AE14" s="111" t="s">
        <v>135</v>
      </c>
      <c r="AF14" s="173">
        <v>60446170</v>
      </c>
      <c r="AG14" s="114"/>
      <c r="AH14" s="114"/>
      <c r="AI14" s="114"/>
      <c r="AJ14" s="114"/>
      <c r="AK14" s="114">
        <f t="shared" si="3"/>
        <v>0</v>
      </c>
      <c r="AL14" s="346"/>
      <c r="AM14" s="354"/>
      <c r="AN14" s="188"/>
      <c r="AO14" s="111" t="s">
        <v>135</v>
      </c>
      <c r="AP14" s="173">
        <v>60446170</v>
      </c>
      <c r="AQ14" s="114"/>
      <c r="AR14" s="114"/>
      <c r="AS14" s="114"/>
      <c r="AT14" s="114"/>
      <c r="AU14" s="114">
        <f t="shared" si="4"/>
        <v>0</v>
      </c>
      <c r="AV14" s="346"/>
      <c r="AW14" s="354"/>
      <c r="AX14" s="188"/>
      <c r="AY14" s="111" t="s">
        <v>135</v>
      </c>
      <c r="AZ14" s="173">
        <v>60446170</v>
      </c>
      <c r="BA14" s="114"/>
      <c r="BB14" s="114"/>
      <c r="BC14" s="114"/>
      <c r="BD14" s="114"/>
      <c r="BE14" s="114">
        <f t="shared" si="5"/>
        <v>0</v>
      </c>
      <c r="BF14" s="346"/>
      <c r="BG14" s="354"/>
      <c r="BH14" s="188"/>
      <c r="BI14" s="111" t="s">
        <v>135</v>
      </c>
      <c r="BJ14" s="173">
        <v>60446170</v>
      </c>
      <c r="BK14" s="114"/>
      <c r="BL14" s="114"/>
      <c r="BM14" s="114"/>
      <c r="BN14" s="114"/>
      <c r="BO14" s="114">
        <f t="shared" si="6"/>
        <v>0</v>
      </c>
      <c r="BP14" s="346"/>
      <c r="BQ14" s="354"/>
      <c r="BR14" s="188"/>
      <c r="BS14" s="111" t="s">
        <v>135</v>
      </c>
      <c r="BT14" s="173">
        <v>60446170</v>
      </c>
      <c r="BU14" s="10">
        <f t="shared" si="8"/>
        <v>5788</v>
      </c>
      <c r="BV14" s="10">
        <f t="shared" si="9"/>
        <v>20</v>
      </c>
      <c r="BW14" s="10">
        <f t="shared" si="10"/>
        <v>2158</v>
      </c>
      <c r="BX14" s="10">
        <f t="shared" si="11"/>
        <v>207</v>
      </c>
      <c r="BY14" s="10">
        <f t="shared" si="12"/>
        <v>8173</v>
      </c>
      <c r="BZ14" s="278">
        <f t="shared" si="13"/>
        <v>27</v>
      </c>
      <c r="CA14" s="353">
        <v>624</v>
      </c>
      <c r="CB14" s="192">
        <f t="shared" si="14"/>
        <v>8797</v>
      </c>
      <c r="CC14" s="12"/>
    </row>
    <row r="15" spans="1:81" ht="12.75">
      <c r="A15" s="111" t="s">
        <v>136</v>
      </c>
      <c r="B15" s="173">
        <v>60446161</v>
      </c>
      <c r="C15" s="114"/>
      <c r="D15" s="114"/>
      <c r="E15" s="114"/>
      <c r="F15" s="114"/>
      <c r="G15" s="114">
        <f t="shared" si="0"/>
        <v>0</v>
      </c>
      <c r="H15" s="346"/>
      <c r="I15" s="113"/>
      <c r="J15" s="138"/>
      <c r="K15" s="111" t="s">
        <v>136</v>
      </c>
      <c r="L15" s="173">
        <v>60446161</v>
      </c>
      <c r="M15" s="114">
        <v>6466</v>
      </c>
      <c r="N15" s="114">
        <v>50</v>
      </c>
      <c r="O15" s="114">
        <v>2425</v>
      </c>
      <c r="P15" s="114">
        <v>165</v>
      </c>
      <c r="Q15" s="114">
        <f t="shared" si="1"/>
        <v>9106</v>
      </c>
      <c r="R15" s="346">
        <v>28.1</v>
      </c>
      <c r="S15" s="353">
        <v>1160</v>
      </c>
      <c r="T15" s="192">
        <f t="shared" si="15"/>
        <v>10266</v>
      </c>
      <c r="U15" s="111" t="s">
        <v>136</v>
      </c>
      <c r="V15" s="173">
        <v>60446161</v>
      </c>
      <c r="W15" s="114"/>
      <c r="X15" s="114"/>
      <c r="Y15" s="114"/>
      <c r="Z15" s="114"/>
      <c r="AA15" s="114">
        <f t="shared" si="2"/>
        <v>0</v>
      </c>
      <c r="AB15" s="346"/>
      <c r="AC15" s="354"/>
      <c r="AD15" s="188"/>
      <c r="AE15" s="111" t="s">
        <v>136</v>
      </c>
      <c r="AF15" s="173">
        <v>60446161</v>
      </c>
      <c r="AG15" s="114"/>
      <c r="AH15" s="114"/>
      <c r="AI15" s="114"/>
      <c r="AJ15" s="114"/>
      <c r="AK15" s="114">
        <f t="shared" si="3"/>
        <v>0</v>
      </c>
      <c r="AL15" s="346"/>
      <c r="AM15" s="354"/>
      <c r="AN15" s="188"/>
      <c r="AO15" s="111" t="s">
        <v>136</v>
      </c>
      <c r="AP15" s="173">
        <v>60446161</v>
      </c>
      <c r="AQ15" s="114"/>
      <c r="AR15" s="114"/>
      <c r="AS15" s="114"/>
      <c r="AT15" s="114"/>
      <c r="AU15" s="114">
        <f t="shared" si="4"/>
        <v>0</v>
      </c>
      <c r="AV15" s="346"/>
      <c r="AW15" s="354"/>
      <c r="AX15" s="188"/>
      <c r="AY15" s="111" t="s">
        <v>136</v>
      </c>
      <c r="AZ15" s="173">
        <v>60446161</v>
      </c>
      <c r="BA15" s="114"/>
      <c r="BB15" s="114"/>
      <c r="BC15" s="114"/>
      <c r="BD15" s="114"/>
      <c r="BE15" s="114">
        <f t="shared" si="5"/>
        <v>0</v>
      </c>
      <c r="BF15" s="346"/>
      <c r="BG15" s="354"/>
      <c r="BH15" s="188"/>
      <c r="BI15" s="111" t="s">
        <v>136</v>
      </c>
      <c r="BJ15" s="173">
        <v>60446161</v>
      </c>
      <c r="BK15" s="114"/>
      <c r="BL15" s="114"/>
      <c r="BM15" s="114"/>
      <c r="BN15" s="114"/>
      <c r="BO15" s="114">
        <f t="shared" si="6"/>
        <v>0</v>
      </c>
      <c r="BP15" s="346"/>
      <c r="BQ15" s="354"/>
      <c r="BR15" s="188"/>
      <c r="BS15" s="111" t="s">
        <v>136</v>
      </c>
      <c r="BT15" s="173">
        <v>60446161</v>
      </c>
      <c r="BU15" s="10">
        <f t="shared" si="8"/>
        <v>6466</v>
      </c>
      <c r="BV15" s="10">
        <f t="shared" si="9"/>
        <v>50</v>
      </c>
      <c r="BW15" s="10">
        <f t="shared" si="10"/>
        <v>2425</v>
      </c>
      <c r="BX15" s="10">
        <f t="shared" si="11"/>
        <v>165</v>
      </c>
      <c r="BY15" s="10">
        <f t="shared" si="12"/>
        <v>9106</v>
      </c>
      <c r="BZ15" s="278">
        <f t="shared" si="13"/>
        <v>28.1</v>
      </c>
      <c r="CA15" s="353">
        <v>1160</v>
      </c>
      <c r="CB15" s="192">
        <f t="shared" si="14"/>
        <v>10266</v>
      </c>
      <c r="CC15" s="12"/>
    </row>
    <row r="16" spans="1:81" ht="12.75">
      <c r="A16" s="111" t="s">
        <v>137</v>
      </c>
      <c r="B16" s="173">
        <v>60446633</v>
      </c>
      <c r="C16" s="114"/>
      <c r="D16" s="114"/>
      <c r="E16" s="114"/>
      <c r="F16" s="114"/>
      <c r="G16" s="114">
        <f t="shared" si="0"/>
        <v>0</v>
      </c>
      <c r="H16" s="346"/>
      <c r="I16" s="113"/>
      <c r="J16" s="138"/>
      <c r="K16" s="111" t="s">
        <v>137</v>
      </c>
      <c r="L16" s="173">
        <v>60446633</v>
      </c>
      <c r="M16" s="114"/>
      <c r="N16" s="114"/>
      <c r="O16" s="114"/>
      <c r="P16" s="114"/>
      <c r="Q16" s="114">
        <f t="shared" si="1"/>
        <v>0</v>
      </c>
      <c r="R16" s="346"/>
      <c r="S16" s="353"/>
      <c r="T16" s="197"/>
      <c r="U16" s="111" t="s">
        <v>137</v>
      </c>
      <c r="V16" s="173">
        <v>60446633</v>
      </c>
      <c r="W16" s="114">
        <v>2545</v>
      </c>
      <c r="X16" s="114">
        <v>14</v>
      </c>
      <c r="Y16" s="114">
        <v>949</v>
      </c>
      <c r="Z16" s="114">
        <v>170</v>
      </c>
      <c r="AA16" s="114">
        <f t="shared" si="2"/>
        <v>3678</v>
      </c>
      <c r="AB16" s="346">
        <v>13</v>
      </c>
      <c r="AC16" s="354">
        <v>800</v>
      </c>
      <c r="AD16" s="197">
        <f>+AA16+AC16</f>
        <v>4478</v>
      </c>
      <c r="AE16" s="111" t="s">
        <v>137</v>
      </c>
      <c r="AF16" s="173">
        <v>60446633</v>
      </c>
      <c r="AG16" s="114"/>
      <c r="AH16" s="114"/>
      <c r="AI16" s="114"/>
      <c r="AJ16" s="114"/>
      <c r="AK16" s="114">
        <f t="shared" si="3"/>
        <v>0</v>
      </c>
      <c r="AL16" s="346"/>
      <c r="AM16" s="354"/>
      <c r="AN16" s="188"/>
      <c r="AO16" s="111" t="s">
        <v>137</v>
      </c>
      <c r="AP16" s="173">
        <v>60446633</v>
      </c>
      <c r="AQ16" s="114"/>
      <c r="AR16" s="114"/>
      <c r="AS16" s="114"/>
      <c r="AT16" s="114"/>
      <c r="AU16" s="114">
        <f t="shared" si="4"/>
        <v>0</v>
      </c>
      <c r="AV16" s="346"/>
      <c r="AW16" s="354"/>
      <c r="AX16" s="188"/>
      <c r="AY16" s="111" t="s">
        <v>137</v>
      </c>
      <c r="AZ16" s="173">
        <v>60446633</v>
      </c>
      <c r="BA16" s="114"/>
      <c r="BB16" s="114"/>
      <c r="BC16" s="114"/>
      <c r="BD16" s="114"/>
      <c r="BE16" s="114">
        <f t="shared" si="5"/>
        <v>0</v>
      </c>
      <c r="BF16" s="346"/>
      <c r="BG16" s="354"/>
      <c r="BH16" s="188"/>
      <c r="BI16" s="111" t="s">
        <v>137</v>
      </c>
      <c r="BJ16" s="173">
        <v>60446633</v>
      </c>
      <c r="BK16" s="114">
        <v>501</v>
      </c>
      <c r="BL16" s="114"/>
      <c r="BM16" s="114">
        <v>185</v>
      </c>
      <c r="BN16" s="114"/>
      <c r="BO16" s="114">
        <f t="shared" si="6"/>
        <v>686</v>
      </c>
      <c r="BP16" s="346">
        <v>2.5</v>
      </c>
      <c r="BQ16" s="354"/>
      <c r="BR16" s="197">
        <f>+BO16+BQ16</f>
        <v>686</v>
      </c>
      <c r="BS16" s="111" t="s">
        <v>137</v>
      </c>
      <c r="BT16" s="173">
        <v>60446633</v>
      </c>
      <c r="BU16" s="10">
        <f t="shared" si="8"/>
        <v>3046</v>
      </c>
      <c r="BV16" s="10">
        <f t="shared" si="9"/>
        <v>14</v>
      </c>
      <c r="BW16" s="10">
        <f t="shared" si="10"/>
        <v>1134</v>
      </c>
      <c r="BX16" s="10">
        <f t="shared" si="11"/>
        <v>170</v>
      </c>
      <c r="BY16" s="10">
        <f t="shared" si="12"/>
        <v>4364</v>
      </c>
      <c r="BZ16" s="278">
        <f t="shared" si="13"/>
        <v>15.5</v>
      </c>
      <c r="CA16" s="353">
        <v>800</v>
      </c>
      <c r="CB16" s="192">
        <f t="shared" si="14"/>
        <v>5164</v>
      </c>
      <c r="CC16" s="12"/>
    </row>
    <row r="17" spans="1:81" ht="12.75">
      <c r="A17" s="111" t="s">
        <v>138</v>
      </c>
      <c r="B17" s="173">
        <v>61386561</v>
      </c>
      <c r="C17" s="114">
        <v>1655</v>
      </c>
      <c r="D17" s="114">
        <v>20</v>
      </c>
      <c r="E17" s="114">
        <v>615</v>
      </c>
      <c r="F17" s="114">
        <v>90</v>
      </c>
      <c r="G17" s="114">
        <f t="shared" si="0"/>
        <v>2380</v>
      </c>
      <c r="H17" s="346">
        <v>8.9</v>
      </c>
      <c r="I17" s="113">
        <v>799</v>
      </c>
      <c r="J17" s="138">
        <f>+G17+I17</f>
        <v>3179</v>
      </c>
      <c r="K17" s="111" t="s">
        <v>138</v>
      </c>
      <c r="L17" s="173">
        <v>61386561</v>
      </c>
      <c r="M17" s="114"/>
      <c r="N17" s="114"/>
      <c r="O17" s="114"/>
      <c r="P17" s="114"/>
      <c r="Q17" s="114">
        <f t="shared" si="1"/>
        <v>0</v>
      </c>
      <c r="R17" s="346"/>
      <c r="S17" s="353"/>
      <c r="T17" s="197"/>
      <c r="U17" s="111" t="s">
        <v>138</v>
      </c>
      <c r="V17" s="173">
        <v>61386561</v>
      </c>
      <c r="W17" s="114"/>
      <c r="X17" s="114"/>
      <c r="Y17" s="114"/>
      <c r="Z17" s="114"/>
      <c r="AA17" s="114">
        <f t="shared" si="2"/>
        <v>0</v>
      </c>
      <c r="AB17" s="346"/>
      <c r="AC17" s="354"/>
      <c r="AD17" s="188"/>
      <c r="AE17" s="111" t="s">
        <v>138</v>
      </c>
      <c r="AF17" s="173">
        <v>61386561</v>
      </c>
      <c r="AG17" s="114"/>
      <c r="AH17" s="114"/>
      <c r="AI17" s="114"/>
      <c r="AJ17" s="114"/>
      <c r="AK17" s="114">
        <f t="shared" si="3"/>
        <v>0</v>
      </c>
      <c r="AL17" s="346"/>
      <c r="AM17" s="354"/>
      <c r="AN17" s="188"/>
      <c r="AO17" s="111" t="s">
        <v>138</v>
      </c>
      <c r="AP17" s="173">
        <v>61386561</v>
      </c>
      <c r="AQ17" s="114"/>
      <c r="AR17" s="114"/>
      <c r="AS17" s="114"/>
      <c r="AT17" s="114"/>
      <c r="AU17" s="114">
        <f t="shared" si="4"/>
        <v>0</v>
      </c>
      <c r="AV17" s="346"/>
      <c r="AW17" s="354"/>
      <c r="AX17" s="188"/>
      <c r="AY17" s="111" t="s">
        <v>138</v>
      </c>
      <c r="AZ17" s="173">
        <v>61386561</v>
      </c>
      <c r="BA17" s="114"/>
      <c r="BB17" s="114"/>
      <c r="BC17" s="114"/>
      <c r="BD17" s="114"/>
      <c r="BE17" s="114">
        <f t="shared" si="5"/>
        <v>0</v>
      </c>
      <c r="BF17" s="346"/>
      <c r="BG17" s="354"/>
      <c r="BH17" s="188"/>
      <c r="BI17" s="111" t="s">
        <v>138</v>
      </c>
      <c r="BJ17" s="173">
        <v>61386561</v>
      </c>
      <c r="BK17" s="114"/>
      <c r="BL17" s="114"/>
      <c r="BM17" s="114"/>
      <c r="BN17" s="114"/>
      <c r="BO17" s="114">
        <f t="shared" si="6"/>
        <v>0</v>
      </c>
      <c r="BP17" s="346"/>
      <c r="BQ17" s="354"/>
      <c r="BR17" s="188"/>
      <c r="BS17" s="111" t="s">
        <v>138</v>
      </c>
      <c r="BT17" s="173">
        <v>61386561</v>
      </c>
      <c r="BU17" s="10">
        <f t="shared" si="8"/>
        <v>1655</v>
      </c>
      <c r="BV17" s="10">
        <f t="shared" si="9"/>
        <v>20</v>
      </c>
      <c r="BW17" s="10">
        <f t="shared" si="10"/>
        <v>615</v>
      </c>
      <c r="BX17" s="10">
        <f t="shared" si="11"/>
        <v>90</v>
      </c>
      <c r="BY17" s="10">
        <f t="shared" si="12"/>
        <v>2380</v>
      </c>
      <c r="BZ17" s="278">
        <f t="shared" si="13"/>
        <v>8.9</v>
      </c>
      <c r="CA17" s="353">
        <v>799</v>
      </c>
      <c r="CB17" s="192">
        <f t="shared" si="14"/>
        <v>3179</v>
      </c>
      <c r="CC17" s="12"/>
    </row>
    <row r="18" spans="1:81" ht="12.75">
      <c r="A18" s="111" t="s">
        <v>139</v>
      </c>
      <c r="B18" s="174" t="s">
        <v>140</v>
      </c>
      <c r="C18" s="114"/>
      <c r="D18" s="114"/>
      <c r="E18" s="114"/>
      <c r="F18" s="114"/>
      <c r="G18" s="114">
        <f t="shared" si="0"/>
        <v>0</v>
      </c>
      <c r="H18" s="346"/>
      <c r="I18" s="113"/>
      <c r="J18" s="138"/>
      <c r="K18" s="111" t="s">
        <v>139</v>
      </c>
      <c r="L18" s="174" t="s">
        <v>140</v>
      </c>
      <c r="M18" s="114"/>
      <c r="N18" s="114"/>
      <c r="O18" s="114"/>
      <c r="P18" s="114"/>
      <c r="Q18" s="114">
        <f t="shared" si="1"/>
        <v>0</v>
      </c>
      <c r="R18" s="346"/>
      <c r="S18" s="353"/>
      <c r="T18" s="197"/>
      <c r="U18" s="111" t="s">
        <v>139</v>
      </c>
      <c r="V18" s="174" t="s">
        <v>140</v>
      </c>
      <c r="W18" s="114"/>
      <c r="X18" s="114"/>
      <c r="Y18" s="114"/>
      <c r="Z18" s="114"/>
      <c r="AA18" s="114">
        <f t="shared" si="2"/>
        <v>0</v>
      </c>
      <c r="AB18" s="346"/>
      <c r="AC18" s="354"/>
      <c r="AD18" s="188"/>
      <c r="AE18" s="111" t="s">
        <v>139</v>
      </c>
      <c r="AF18" s="174" t="s">
        <v>140</v>
      </c>
      <c r="AG18" s="114"/>
      <c r="AH18" s="114"/>
      <c r="AI18" s="114"/>
      <c r="AJ18" s="114"/>
      <c r="AK18" s="114">
        <f t="shared" si="3"/>
        <v>0</v>
      </c>
      <c r="AL18" s="346"/>
      <c r="AM18" s="354"/>
      <c r="AN18" s="188"/>
      <c r="AO18" s="111" t="s">
        <v>139</v>
      </c>
      <c r="AP18" s="174" t="s">
        <v>140</v>
      </c>
      <c r="AQ18" s="114"/>
      <c r="AR18" s="114"/>
      <c r="AS18" s="114"/>
      <c r="AT18" s="114"/>
      <c r="AU18" s="114">
        <f t="shared" si="4"/>
        <v>0</v>
      </c>
      <c r="AV18" s="346"/>
      <c r="AW18" s="354"/>
      <c r="AX18" s="188"/>
      <c r="AY18" s="111" t="s">
        <v>139</v>
      </c>
      <c r="AZ18" s="174" t="s">
        <v>140</v>
      </c>
      <c r="BA18" s="114">
        <v>10705</v>
      </c>
      <c r="BB18" s="114">
        <v>280</v>
      </c>
      <c r="BC18" s="114">
        <v>4087</v>
      </c>
      <c r="BD18" s="114">
        <v>600</v>
      </c>
      <c r="BE18" s="114">
        <f t="shared" si="5"/>
        <v>15672</v>
      </c>
      <c r="BF18" s="346">
        <v>51.1</v>
      </c>
      <c r="BG18" s="353">
        <v>4136</v>
      </c>
      <c r="BH18" s="197">
        <f>+BE18+BG18</f>
        <v>19808</v>
      </c>
      <c r="BI18" s="111" t="s">
        <v>139</v>
      </c>
      <c r="BJ18" s="174" t="s">
        <v>140</v>
      </c>
      <c r="BK18" s="114"/>
      <c r="BL18" s="114"/>
      <c r="BM18" s="114"/>
      <c r="BN18" s="114"/>
      <c r="BO18" s="114">
        <f t="shared" si="6"/>
        <v>0</v>
      </c>
      <c r="BP18" s="346"/>
      <c r="BQ18" s="354"/>
      <c r="BR18" s="188"/>
      <c r="BS18" s="111" t="s">
        <v>139</v>
      </c>
      <c r="BT18" s="174" t="s">
        <v>140</v>
      </c>
      <c r="BU18" s="10">
        <f t="shared" si="8"/>
        <v>10705</v>
      </c>
      <c r="BV18" s="10">
        <f t="shared" si="9"/>
        <v>280</v>
      </c>
      <c r="BW18" s="10">
        <f t="shared" si="10"/>
        <v>4087</v>
      </c>
      <c r="BX18" s="10">
        <f t="shared" si="11"/>
        <v>600</v>
      </c>
      <c r="BY18" s="10">
        <f t="shared" si="12"/>
        <v>15672</v>
      </c>
      <c r="BZ18" s="278">
        <f t="shared" si="13"/>
        <v>51.1</v>
      </c>
      <c r="CA18" s="353">
        <v>4136</v>
      </c>
      <c r="CB18" s="192">
        <f t="shared" si="14"/>
        <v>19808</v>
      </c>
      <c r="CC18" s="12"/>
    </row>
    <row r="19" spans="1:81" ht="12.75">
      <c r="A19" s="111" t="s">
        <v>141</v>
      </c>
      <c r="B19" s="173">
        <v>63831708</v>
      </c>
      <c r="C19" s="114">
        <v>3612</v>
      </c>
      <c r="D19" s="114">
        <v>50</v>
      </c>
      <c r="E19" s="114">
        <v>1360</v>
      </c>
      <c r="F19" s="114">
        <v>232</v>
      </c>
      <c r="G19" s="114">
        <f t="shared" si="0"/>
        <v>5254</v>
      </c>
      <c r="H19" s="346">
        <v>21</v>
      </c>
      <c r="I19" s="113">
        <v>716</v>
      </c>
      <c r="J19" s="138">
        <f>+G19+I19</f>
        <v>5970</v>
      </c>
      <c r="K19" s="111" t="s">
        <v>141</v>
      </c>
      <c r="L19" s="173">
        <v>63831708</v>
      </c>
      <c r="M19" s="114"/>
      <c r="N19" s="114"/>
      <c r="O19" s="114"/>
      <c r="P19" s="114"/>
      <c r="Q19" s="114">
        <f t="shared" si="1"/>
        <v>0</v>
      </c>
      <c r="R19" s="346"/>
      <c r="S19" s="353"/>
      <c r="T19" s="197"/>
      <c r="U19" s="111" t="s">
        <v>141</v>
      </c>
      <c r="V19" s="173">
        <v>63831708</v>
      </c>
      <c r="W19" s="114"/>
      <c r="X19" s="114"/>
      <c r="Y19" s="114"/>
      <c r="Z19" s="114"/>
      <c r="AA19" s="114">
        <f t="shared" si="2"/>
        <v>0</v>
      </c>
      <c r="AB19" s="346"/>
      <c r="AC19" s="354"/>
      <c r="AD19" s="188"/>
      <c r="AE19" s="111" t="s">
        <v>141</v>
      </c>
      <c r="AF19" s="173">
        <v>63831708</v>
      </c>
      <c r="AG19" s="114"/>
      <c r="AH19" s="114"/>
      <c r="AI19" s="114"/>
      <c r="AJ19" s="114"/>
      <c r="AK19" s="114">
        <f t="shared" si="3"/>
        <v>0</v>
      </c>
      <c r="AL19" s="346"/>
      <c r="AM19" s="354"/>
      <c r="AN19" s="188"/>
      <c r="AO19" s="111" t="s">
        <v>141</v>
      </c>
      <c r="AP19" s="173">
        <v>63831708</v>
      </c>
      <c r="AQ19" s="114"/>
      <c r="AR19" s="114"/>
      <c r="AS19" s="114"/>
      <c r="AT19" s="114"/>
      <c r="AU19" s="114">
        <f t="shared" si="4"/>
        <v>0</v>
      </c>
      <c r="AV19" s="346"/>
      <c r="AW19" s="354"/>
      <c r="AX19" s="188"/>
      <c r="AY19" s="111" t="s">
        <v>141</v>
      </c>
      <c r="AZ19" s="173">
        <v>63831708</v>
      </c>
      <c r="BA19" s="114"/>
      <c r="BB19" s="114"/>
      <c r="BC19" s="114"/>
      <c r="BD19" s="114"/>
      <c r="BE19" s="114">
        <f t="shared" si="5"/>
        <v>0</v>
      </c>
      <c r="BF19" s="346"/>
      <c r="BG19" s="354"/>
      <c r="BH19" s="188"/>
      <c r="BI19" s="111" t="s">
        <v>141</v>
      </c>
      <c r="BJ19" s="173">
        <v>63831708</v>
      </c>
      <c r="BK19" s="114">
        <v>638</v>
      </c>
      <c r="BL19" s="114"/>
      <c r="BM19" s="114">
        <v>239</v>
      </c>
      <c r="BN19" s="114"/>
      <c r="BO19" s="114">
        <f t="shared" si="6"/>
        <v>877</v>
      </c>
      <c r="BP19" s="346">
        <v>3</v>
      </c>
      <c r="BQ19" s="354"/>
      <c r="BR19" s="197">
        <f>+BO19+BQ19</f>
        <v>877</v>
      </c>
      <c r="BS19" s="111" t="s">
        <v>141</v>
      </c>
      <c r="BT19" s="173">
        <v>63831708</v>
      </c>
      <c r="BU19" s="10">
        <f t="shared" si="8"/>
        <v>4250</v>
      </c>
      <c r="BV19" s="10">
        <f t="shared" si="9"/>
        <v>50</v>
      </c>
      <c r="BW19" s="10">
        <f t="shared" si="10"/>
        <v>1599</v>
      </c>
      <c r="BX19" s="10">
        <f t="shared" si="11"/>
        <v>232</v>
      </c>
      <c r="BY19" s="10">
        <f t="shared" si="12"/>
        <v>6131</v>
      </c>
      <c r="BZ19" s="278">
        <f t="shared" si="13"/>
        <v>24</v>
      </c>
      <c r="CA19" s="353">
        <v>716</v>
      </c>
      <c r="CB19" s="192">
        <f t="shared" si="14"/>
        <v>6847</v>
      </c>
      <c r="CC19" s="12"/>
    </row>
    <row r="20" spans="1:81" ht="12.75">
      <c r="A20" s="111" t="s">
        <v>142</v>
      </c>
      <c r="B20" s="173">
        <v>48134058</v>
      </c>
      <c r="C20" s="114"/>
      <c r="D20" s="114"/>
      <c r="E20" s="114"/>
      <c r="F20" s="114"/>
      <c r="G20" s="114">
        <f t="shared" si="0"/>
        <v>0</v>
      </c>
      <c r="H20" s="346"/>
      <c r="I20" s="113"/>
      <c r="J20" s="138"/>
      <c r="K20" s="111" t="s">
        <v>142</v>
      </c>
      <c r="L20" s="173">
        <v>48134058</v>
      </c>
      <c r="M20" s="114"/>
      <c r="N20" s="114"/>
      <c r="O20" s="114"/>
      <c r="P20" s="114"/>
      <c r="Q20" s="114">
        <f t="shared" si="1"/>
        <v>0</v>
      </c>
      <c r="R20" s="346"/>
      <c r="S20" s="353"/>
      <c r="T20" s="197"/>
      <c r="U20" s="111" t="s">
        <v>142</v>
      </c>
      <c r="V20" s="173">
        <v>48134058</v>
      </c>
      <c r="W20" s="114"/>
      <c r="X20" s="114"/>
      <c r="Y20" s="114"/>
      <c r="Z20" s="114"/>
      <c r="AA20" s="114">
        <f t="shared" si="2"/>
        <v>0</v>
      </c>
      <c r="AB20" s="346"/>
      <c r="AC20" s="354"/>
      <c r="AD20" s="188"/>
      <c r="AE20" s="111" t="s">
        <v>142</v>
      </c>
      <c r="AF20" s="173">
        <v>48134058</v>
      </c>
      <c r="AG20" s="114">
        <v>8215</v>
      </c>
      <c r="AH20" s="114">
        <v>150</v>
      </c>
      <c r="AI20" s="114">
        <v>3102</v>
      </c>
      <c r="AJ20" s="114">
        <v>485</v>
      </c>
      <c r="AK20" s="114">
        <f t="shared" si="3"/>
        <v>11952</v>
      </c>
      <c r="AL20" s="346">
        <v>44.7</v>
      </c>
      <c r="AM20" s="353">
        <v>3205</v>
      </c>
      <c r="AN20" s="197">
        <f>+AK20+AM20</f>
        <v>15157</v>
      </c>
      <c r="AO20" s="111" t="s">
        <v>142</v>
      </c>
      <c r="AP20" s="173">
        <v>48134058</v>
      </c>
      <c r="AQ20" s="114"/>
      <c r="AR20" s="114"/>
      <c r="AS20" s="114"/>
      <c r="AT20" s="114"/>
      <c r="AU20" s="114">
        <f t="shared" si="4"/>
        <v>0</v>
      </c>
      <c r="AV20" s="346"/>
      <c r="AW20" s="354"/>
      <c r="AX20" s="188"/>
      <c r="AY20" s="111" t="s">
        <v>142</v>
      </c>
      <c r="AZ20" s="173">
        <v>48134058</v>
      </c>
      <c r="BA20" s="114"/>
      <c r="BB20" s="114"/>
      <c r="BC20" s="114"/>
      <c r="BD20" s="114"/>
      <c r="BE20" s="114">
        <f t="shared" si="5"/>
        <v>0</v>
      </c>
      <c r="BF20" s="346"/>
      <c r="BG20" s="354"/>
      <c r="BH20" s="188"/>
      <c r="BI20" s="111" t="s">
        <v>142</v>
      </c>
      <c r="BJ20" s="173">
        <v>48134058</v>
      </c>
      <c r="BK20" s="114">
        <v>295</v>
      </c>
      <c r="BL20" s="114"/>
      <c r="BM20" s="114">
        <v>115</v>
      </c>
      <c r="BN20" s="114">
        <v>50</v>
      </c>
      <c r="BO20" s="114">
        <f t="shared" si="6"/>
        <v>460</v>
      </c>
      <c r="BP20" s="346">
        <v>1.3</v>
      </c>
      <c r="BQ20" s="354"/>
      <c r="BR20" s="197">
        <f>+BO20+BQ20</f>
        <v>460</v>
      </c>
      <c r="BS20" s="111" t="s">
        <v>142</v>
      </c>
      <c r="BT20" s="173">
        <v>48134058</v>
      </c>
      <c r="BU20" s="10">
        <f t="shared" si="8"/>
        <v>8510</v>
      </c>
      <c r="BV20" s="10">
        <f t="shared" si="9"/>
        <v>150</v>
      </c>
      <c r="BW20" s="10">
        <f t="shared" si="10"/>
        <v>3217</v>
      </c>
      <c r="BX20" s="10">
        <f t="shared" si="11"/>
        <v>535</v>
      </c>
      <c r="BY20" s="10">
        <f t="shared" si="12"/>
        <v>12412</v>
      </c>
      <c r="BZ20" s="278">
        <f t="shared" si="13"/>
        <v>46</v>
      </c>
      <c r="CA20" s="353">
        <v>3205</v>
      </c>
      <c r="CB20" s="192">
        <f t="shared" si="14"/>
        <v>15617</v>
      </c>
      <c r="CC20" s="12"/>
    </row>
    <row r="21" spans="1:81" ht="12.75">
      <c r="A21" s="111" t="s">
        <v>143</v>
      </c>
      <c r="B21" s="173">
        <v>70845964</v>
      </c>
      <c r="C21" s="114"/>
      <c r="D21" s="114"/>
      <c r="E21" s="114"/>
      <c r="F21" s="114"/>
      <c r="G21" s="114">
        <f t="shared" si="0"/>
        <v>0</v>
      </c>
      <c r="H21" s="346"/>
      <c r="I21" s="113"/>
      <c r="J21" s="138"/>
      <c r="K21" s="111" t="s">
        <v>143</v>
      </c>
      <c r="L21" s="173">
        <v>70845964</v>
      </c>
      <c r="M21" s="114">
        <v>6997</v>
      </c>
      <c r="N21" s="114"/>
      <c r="O21" s="114">
        <v>2605</v>
      </c>
      <c r="P21" s="114">
        <v>200</v>
      </c>
      <c r="Q21" s="114">
        <f t="shared" si="1"/>
        <v>9802</v>
      </c>
      <c r="R21" s="346">
        <v>32.3</v>
      </c>
      <c r="S21" s="353">
        <v>1271</v>
      </c>
      <c r="T21" s="192">
        <f aca="true" t="shared" si="16" ref="T21:T31">+Q21+S21</f>
        <v>11073</v>
      </c>
      <c r="U21" s="111" t="s">
        <v>143</v>
      </c>
      <c r="V21" s="173">
        <v>70845964</v>
      </c>
      <c r="W21" s="114"/>
      <c r="X21" s="114"/>
      <c r="Y21" s="114"/>
      <c r="Z21" s="114"/>
      <c r="AA21" s="114">
        <f t="shared" si="2"/>
        <v>0</v>
      </c>
      <c r="AB21" s="346"/>
      <c r="AC21" s="354"/>
      <c r="AD21" s="188"/>
      <c r="AE21" s="111" t="s">
        <v>143</v>
      </c>
      <c r="AF21" s="173">
        <v>70845964</v>
      </c>
      <c r="AG21" s="114"/>
      <c r="AH21" s="114"/>
      <c r="AI21" s="114"/>
      <c r="AJ21" s="114"/>
      <c r="AK21" s="114">
        <f t="shared" si="3"/>
        <v>0</v>
      </c>
      <c r="AL21" s="346"/>
      <c r="AM21" s="354"/>
      <c r="AN21" s="188"/>
      <c r="AO21" s="111" t="s">
        <v>143</v>
      </c>
      <c r="AP21" s="173">
        <v>70845964</v>
      </c>
      <c r="AQ21" s="114"/>
      <c r="AR21" s="114"/>
      <c r="AS21" s="114"/>
      <c r="AT21" s="114"/>
      <c r="AU21" s="114">
        <f t="shared" si="4"/>
        <v>0</v>
      </c>
      <c r="AV21" s="346"/>
      <c r="AW21" s="354"/>
      <c r="AX21" s="188"/>
      <c r="AY21" s="111" t="s">
        <v>172</v>
      </c>
      <c r="AZ21" s="173">
        <v>70845964</v>
      </c>
      <c r="BA21" s="114"/>
      <c r="BB21" s="114"/>
      <c r="BC21" s="114"/>
      <c r="BD21" s="114"/>
      <c r="BE21" s="114">
        <f t="shared" si="5"/>
        <v>0</v>
      </c>
      <c r="BF21" s="346"/>
      <c r="BG21" s="354"/>
      <c r="BH21" s="188"/>
      <c r="BI21" s="111" t="s">
        <v>143</v>
      </c>
      <c r="BJ21" s="173">
        <v>70845964</v>
      </c>
      <c r="BK21" s="114"/>
      <c r="BL21" s="114"/>
      <c r="BM21" s="114"/>
      <c r="BN21" s="114"/>
      <c r="BO21" s="114">
        <f t="shared" si="6"/>
        <v>0</v>
      </c>
      <c r="BP21" s="346"/>
      <c r="BQ21" s="354"/>
      <c r="BR21" s="188"/>
      <c r="BS21" s="111" t="s">
        <v>143</v>
      </c>
      <c r="BT21" s="173">
        <v>70845964</v>
      </c>
      <c r="BU21" s="10">
        <f t="shared" si="8"/>
        <v>6997</v>
      </c>
      <c r="BV21" s="10">
        <f t="shared" si="9"/>
        <v>0</v>
      </c>
      <c r="BW21" s="10">
        <f t="shared" si="10"/>
        <v>2605</v>
      </c>
      <c r="BX21" s="10">
        <f t="shared" si="11"/>
        <v>200</v>
      </c>
      <c r="BY21" s="10">
        <f t="shared" si="12"/>
        <v>9802</v>
      </c>
      <c r="BZ21" s="278">
        <f t="shared" si="13"/>
        <v>32.3</v>
      </c>
      <c r="CA21" s="353">
        <v>1271</v>
      </c>
      <c r="CB21" s="192">
        <f t="shared" si="14"/>
        <v>11073</v>
      </c>
      <c r="CC21" s="12"/>
    </row>
    <row r="22" spans="1:81" ht="12.75">
      <c r="A22" s="111" t="s">
        <v>144</v>
      </c>
      <c r="B22" s="173">
        <v>70107084</v>
      </c>
      <c r="C22" s="114"/>
      <c r="D22" s="114"/>
      <c r="E22" s="114"/>
      <c r="F22" s="114"/>
      <c r="G22" s="114">
        <f t="shared" si="0"/>
        <v>0</v>
      </c>
      <c r="H22" s="346"/>
      <c r="I22" s="113"/>
      <c r="J22" s="138"/>
      <c r="K22" s="111" t="s">
        <v>144</v>
      </c>
      <c r="L22" s="173">
        <v>70107084</v>
      </c>
      <c r="M22" s="114">
        <v>7250</v>
      </c>
      <c r="N22" s="114">
        <v>33</v>
      </c>
      <c r="O22" s="114">
        <v>2710</v>
      </c>
      <c r="P22" s="114">
        <v>230</v>
      </c>
      <c r="Q22" s="114">
        <f t="shared" si="1"/>
        <v>10223</v>
      </c>
      <c r="R22" s="346">
        <v>34.1</v>
      </c>
      <c r="S22" s="353">
        <v>1429</v>
      </c>
      <c r="T22" s="192">
        <f t="shared" si="16"/>
        <v>11652</v>
      </c>
      <c r="U22" s="111" t="s">
        <v>144</v>
      </c>
      <c r="V22" s="173">
        <v>70107084</v>
      </c>
      <c r="W22" s="114"/>
      <c r="X22" s="114"/>
      <c r="Y22" s="114"/>
      <c r="Z22" s="114"/>
      <c r="AA22" s="114">
        <f t="shared" si="2"/>
        <v>0</v>
      </c>
      <c r="AB22" s="346"/>
      <c r="AC22" s="354"/>
      <c r="AD22" s="188"/>
      <c r="AE22" s="111" t="s">
        <v>144</v>
      </c>
      <c r="AF22" s="173">
        <v>70107084</v>
      </c>
      <c r="AG22" s="114"/>
      <c r="AH22" s="114"/>
      <c r="AI22" s="114"/>
      <c r="AJ22" s="114"/>
      <c r="AK22" s="114">
        <f t="shared" si="3"/>
        <v>0</v>
      </c>
      <c r="AL22" s="346"/>
      <c r="AM22" s="354"/>
      <c r="AN22" s="188"/>
      <c r="AO22" s="111" t="s">
        <v>144</v>
      </c>
      <c r="AP22" s="173">
        <v>70107084</v>
      </c>
      <c r="AQ22" s="114"/>
      <c r="AR22" s="114"/>
      <c r="AS22" s="114"/>
      <c r="AT22" s="114"/>
      <c r="AU22" s="114">
        <f t="shared" si="4"/>
        <v>0</v>
      </c>
      <c r="AV22" s="346"/>
      <c r="AW22" s="354"/>
      <c r="AX22" s="188"/>
      <c r="AY22" s="111" t="s">
        <v>144</v>
      </c>
      <c r="AZ22" s="173">
        <v>70107084</v>
      </c>
      <c r="BA22" s="114"/>
      <c r="BB22" s="114"/>
      <c r="BC22" s="114"/>
      <c r="BD22" s="114"/>
      <c r="BE22" s="114">
        <f t="shared" si="5"/>
        <v>0</v>
      </c>
      <c r="BF22" s="346"/>
      <c r="BG22" s="354"/>
      <c r="BH22" s="188"/>
      <c r="BI22" s="111" t="s">
        <v>144</v>
      </c>
      <c r="BJ22" s="173">
        <v>70107084</v>
      </c>
      <c r="BK22" s="114">
        <v>699</v>
      </c>
      <c r="BL22" s="114"/>
      <c r="BM22" s="114">
        <v>261</v>
      </c>
      <c r="BN22" s="114"/>
      <c r="BO22" s="114">
        <f t="shared" si="6"/>
        <v>960</v>
      </c>
      <c r="BP22" s="346">
        <v>3.1</v>
      </c>
      <c r="BQ22" s="354"/>
      <c r="BR22" s="197">
        <f>+BO22+BQ22</f>
        <v>960</v>
      </c>
      <c r="BS22" s="111" t="s">
        <v>144</v>
      </c>
      <c r="BT22" s="173">
        <v>70107084</v>
      </c>
      <c r="BU22" s="10">
        <f t="shared" si="8"/>
        <v>7949</v>
      </c>
      <c r="BV22" s="10">
        <f t="shared" si="9"/>
        <v>33</v>
      </c>
      <c r="BW22" s="10">
        <f t="shared" si="10"/>
        <v>2971</v>
      </c>
      <c r="BX22" s="10">
        <f t="shared" si="11"/>
        <v>230</v>
      </c>
      <c r="BY22" s="10">
        <f t="shared" si="12"/>
        <v>11183</v>
      </c>
      <c r="BZ22" s="278">
        <f t="shared" si="13"/>
        <v>37.2</v>
      </c>
      <c r="CA22" s="353">
        <v>1429</v>
      </c>
      <c r="CB22" s="192">
        <f t="shared" si="14"/>
        <v>12612</v>
      </c>
      <c r="CC22" s="12"/>
    </row>
    <row r="23" spans="1:81" ht="12.75">
      <c r="A23" s="111" t="s">
        <v>145</v>
      </c>
      <c r="B23" s="173">
        <v>67774172</v>
      </c>
      <c r="C23" s="114"/>
      <c r="D23" s="114"/>
      <c r="E23" s="114"/>
      <c r="F23" s="114"/>
      <c r="G23" s="114">
        <f t="shared" si="0"/>
        <v>0</v>
      </c>
      <c r="H23" s="346"/>
      <c r="I23" s="113"/>
      <c r="J23" s="138"/>
      <c r="K23" s="111" t="s">
        <v>145</v>
      </c>
      <c r="L23" s="173">
        <v>67774172</v>
      </c>
      <c r="M23" s="114">
        <v>6929</v>
      </c>
      <c r="N23" s="114">
        <v>60</v>
      </c>
      <c r="O23" s="114">
        <v>2601</v>
      </c>
      <c r="P23" s="114">
        <v>170</v>
      </c>
      <c r="Q23" s="114">
        <f t="shared" si="1"/>
        <v>9760</v>
      </c>
      <c r="R23" s="346">
        <v>33.3</v>
      </c>
      <c r="S23" s="353">
        <v>880</v>
      </c>
      <c r="T23" s="192">
        <f t="shared" si="16"/>
        <v>10640</v>
      </c>
      <c r="U23" s="111" t="s">
        <v>145</v>
      </c>
      <c r="V23" s="173">
        <v>67774172</v>
      </c>
      <c r="W23" s="114"/>
      <c r="X23" s="114"/>
      <c r="Y23" s="114"/>
      <c r="Z23" s="114"/>
      <c r="AA23" s="114">
        <f t="shared" si="2"/>
        <v>0</v>
      </c>
      <c r="AB23" s="346"/>
      <c r="AC23" s="354"/>
      <c r="AD23" s="188"/>
      <c r="AE23" s="111" t="s">
        <v>145</v>
      </c>
      <c r="AF23" s="173">
        <v>67774172</v>
      </c>
      <c r="AG23" s="114"/>
      <c r="AH23" s="114"/>
      <c r="AI23" s="114"/>
      <c r="AJ23" s="114"/>
      <c r="AK23" s="114">
        <f t="shared" si="3"/>
        <v>0</v>
      </c>
      <c r="AL23" s="346"/>
      <c r="AM23" s="354"/>
      <c r="AN23" s="188"/>
      <c r="AO23" s="111" t="s">
        <v>145</v>
      </c>
      <c r="AP23" s="173">
        <v>67774172</v>
      </c>
      <c r="AQ23" s="114"/>
      <c r="AR23" s="114"/>
      <c r="AS23" s="114"/>
      <c r="AT23" s="114"/>
      <c r="AU23" s="114">
        <f t="shared" si="4"/>
        <v>0</v>
      </c>
      <c r="AV23" s="346"/>
      <c r="AW23" s="354"/>
      <c r="AX23" s="188"/>
      <c r="AY23" s="111" t="s">
        <v>145</v>
      </c>
      <c r="AZ23" s="173">
        <v>67774172</v>
      </c>
      <c r="BA23" s="114"/>
      <c r="BB23" s="114"/>
      <c r="BC23" s="114"/>
      <c r="BD23" s="114"/>
      <c r="BE23" s="114">
        <f t="shared" si="5"/>
        <v>0</v>
      </c>
      <c r="BF23" s="346"/>
      <c r="BG23" s="354"/>
      <c r="BH23" s="188"/>
      <c r="BI23" s="111" t="s">
        <v>145</v>
      </c>
      <c r="BJ23" s="173">
        <v>67774172</v>
      </c>
      <c r="BK23" s="114"/>
      <c r="BL23" s="114"/>
      <c r="BM23" s="114"/>
      <c r="BN23" s="114"/>
      <c r="BO23" s="114">
        <f t="shared" si="6"/>
        <v>0</v>
      </c>
      <c r="BP23" s="346"/>
      <c r="BQ23" s="354"/>
      <c r="BR23" s="188"/>
      <c r="BS23" s="111" t="s">
        <v>145</v>
      </c>
      <c r="BT23" s="173">
        <v>67774172</v>
      </c>
      <c r="BU23" s="10">
        <f t="shared" si="8"/>
        <v>6929</v>
      </c>
      <c r="BV23" s="10">
        <f t="shared" si="9"/>
        <v>60</v>
      </c>
      <c r="BW23" s="10">
        <f t="shared" si="10"/>
        <v>2601</v>
      </c>
      <c r="BX23" s="10">
        <f t="shared" si="11"/>
        <v>170</v>
      </c>
      <c r="BY23" s="10">
        <f t="shared" si="12"/>
        <v>9760</v>
      </c>
      <c r="BZ23" s="278">
        <f t="shared" si="13"/>
        <v>33.3</v>
      </c>
      <c r="CA23" s="353">
        <v>880</v>
      </c>
      <c r="CB23" s="192">
        <f t="shared" si="14"/>
        <v>10640</v>
      </c>
      <c r="CC23" s="12"/>
    </row>
    <row r="24" spans="1:81" ht="12.75">
      <c r="A24" s="111" t="s">
        <v>304</v>
      </c>
      <c r="B24" s="173">
        <v>70840237</v>
      </c>
      <c r="C24" s="114"/>
      <c r="D24" s="114"/>
      <c r="E24" s="114"/>
      <c r="F24" s="114"/>
      <c r="G24" s="114">
        <f t="shared" si="0"/>
        <v>0</v>
      </c>
      <c r="H24" s="346"/>
      <c r="I24" s="113"/>
      <c r="J24" s="138"/>
      <c r="K24" s="111" t="s">
        <v>304</v>
      </c>
      <c r="L24" s="173">
        <v>70840237</v>
      </c>
      <c r="M24" s="114">
        <v>1677</v>
      </c>
      <c r="N24" s="114">
        <v>60</v>
      </c>
      <c r="O24" s="114">
        <v>639</v>
      </c>
      <c r="P24" s="114">
        <v>135</v>
      </c>
      <c r="Q24" s="114">
        <f t="shared" si="1"/>
        <v>2511</v>
      </c>
      <c r="R24" s="346">
        <v>7.3</v>
      </c>
      <c r="S24" s="353">
        <v>396</v>
      </c>
      <c r="T24" s="192">
        <f t="shared" si="16"/>
        <v>2907</v>
      </c>
      <c r="U24" s="111" t="s">
        <v>304</v>
      </c>
      <c r="V24" s="173">
        <v>70840237</v>
      </c>
      <c r="W24" s="114"/>
      <c r="X24" s="114"/>
      <c r="Y24" s="114"/>
      <c r="Z24" s="114"/>
      <c r="AA24" s="114">
        <f t="shared" si="2"/>
        <v>0</v>
      </c>
      <c r="AB24" s="346"/>
      <c r="AC24" s="354"/>
      <c r="AD24" s="188"/>
      <c r="AE24" s="111" t="s">
        <v>304</v>
      </c>
      <c r="AF24" s="173">
        <v>70840237</v>
      </c>
      <c r="AG24" s="114"/>
      <c r="AH24" s="114"/>
      <c r="AI24" s="114"/>
      <c r="AJ24" s="114"/>
      <c r="AK24" s="114">
        <f t="shared" si="3"/>
        <v>0</v>
      </c>
      <c r="AL24" s="346"/>
      <c r="AM24" s="354"/>
      <c r="AN24" s="188"/>
      <c r="AO24" s="111" t="s">
        <v>304</v>
      </c>
      <c r="AP24" s="173">
        <v>70840237</v>
      </c>
      <c r="AQ24" s="114"/>
      <c r="AR24" s="114"/>
      <c r="AS24" s="114"/>
      <c r="AT24" s="114"/>
      <c r="AU24" s="114">
        <f t="shared" si="4"/>
        <v>0</v>
      </c>
      <c r="AV24" s="346"/>
      <c r="AW24" s="354"/>
      <c r="AX24" s="188"/>
      <c r="AY24" s="111" t="s">
        <v>304</v>
      </c>
      <c r="AZ24" s="173">
        <v>70840237</v>
      </c>
      <c r="BA24" s="114"/>
      <c r="BB24" s="114"/>
      <c r="BC24" s="114"/>
      <c r="BD24" s="114"/>
      <c r="BE24" s="114">
        <f t="shared" si="5"/>
        <v>0</v>
      </c>
      <c r="BF24" s="346"/>
      <c r="BG24" s="354"/>
      <c r="BH24" s="188"/>
      <c r="BI24" s="111" t="s">
        <v>304</v>
      </c>
      <c r="BJ24" s="173">
        <v>70840237</v>
      </c>
      <c r="BK24" s="114"/>
      <c r="BL24" s="114"/>
      <c r="BM24" s="114"/>
      <c r="BN24" s="114"/>
      <c r="BO24" s="114">
        <f t="shared" si="6"/>
        <v>0</v>
      </c>
      <c r="BP24" s="346"/>
      <c r="BQ24" s="354"/>
      <c r="BR24" s="188"/>
      <c r="BS24" s="111" t="s">
        <v>304</v>
      </c>
      <c r="BT24" s="173">
        <v>70840237</v>
      </c>
      <c r="BU24" s="10">
        <f t="shared" si="8"/>
        <v>1677</v>
      </c>
      <c r="BV24" s="10">
        <f t="shared" si="9"/>
        <v>60</v>
      </c>
      <c r="BW24" s="10">
        <f t="shared" si="10"/>
        <v>639</v>
      </c>
      <c r="BX24" s="10">
        <f t="shared" si="11"/>
        <v>135</v>
      </c>
      <c r="BY24" s="10">
        <f t="shared" si="12"/>
        <v>2511</v>
      </c>
      <c r="BZ24" s="278">
        <f t="shared" si="13"/>
        <v>7.3</v>
      </c>
      <c r="CA24" s="353">
        <v>396</v>
      </c>
      <c r="CB24" s="192">
        <f t="shared" si="14"/>
        <v>2907</v>
      </c>
      <c r="CC24" s="12"/>
    </row>
    <row r="25" spans="1:81" ht="12.75">
      <c r="A25" s="111" t="s">
        <v>146</v>
      </c>
      <c r="B25" s="173">
        <v>70844020</v>
      </c>
      <c r="C25" s="114"/>
      <c r="D25" s="114"/>
      <c r="E25" s="114"/>
      <c r="F25" s="114"/>
      <c r="G25" s="114">
        <f t="shared" si="0"/>
        <v>0</v>
      </c>
      <c r="H25" s="346"/>
      <c r="I25" s="113"/>
      <c r="J25" s="138"/>
      <c r="K25" s="111" t="s">
        <v>146</v>
      </c>
      <c r="L25" s="173">
        <v>70844020</v>
      </c>
      <c r="M25" s="114">
        <v>1716</v>
      </c>
      <c r="N25" s="114"/>
      <c r="O25" s="114">
        <v>630</v>
      </c>
      <c r="P25" s="114">
        <v>130</v>
      </c>
      <c r="Q25" s="114">
        <f t="shared" si="1"/>
        <v>2476</v>
      </c>
      <c r="R25" s="346">
        <v>7.2</v>
      </c>
      <c r="S25" s="353">
        <v>322</v>
      </c>
      <c r="T25" s="192">
        <f t="shared" si="16"/>
        <v>2798</v>
      </c>
      <c r="U25" s="111" t="s">
        <v>146</v>
      </c>
      <c r="V25" s="173">
        <v>70844020</v>
      </c>
      <c r="W25" s="114"/>
      <c r="X25" s="114"/>
      <c r="Y25" s="114"/>
      <c r="Z25" s="114"/>
      <c r="AA25" s="114">
        <f t="shared" si="2"/>
        <v>0</v>
      </c>
      <c r="AB25" s="346"/>
      <c r="AC25" s="354"/>
      <c r="AD25" s="188"/>
      <c r="AE25" s="111" t="s">
        <v>146</v>
      </c>
      <c r="AF25" s="173">
        <v>70844020</v>
      </c>
      <c r="AG25" s="114"/>
      <c r="AH25" s="114"/>
      <c r="AI25" s="114"/>
      <c r="AJ25" s="114"/>
      <c r="AK25" s="114">
        <f t="shared" si="3"/>
        <v>0</v>
      </c>
      <c r="AL25" s="346"/>
      <c r="AM25" s="354"/>
      <c r="AN25" s="188"/>
      <c r="AO25" s="111" t="s">
        <v>146</v>
      </c>
      <c r="AP25" s="173">
        <v>70844020</v>
      </c>
      <c r="AQ25" s="114"/>
      <c r="AR25" s="114"/>
      <c r="AS25" s="114"/>
      <c r="AT25" s="114"/>
      <c r="AU25" s="114">
        <f t="shared" si="4"/>
        <v>0</v>
      </c>
      <c r="AV25" s="346"/>
      <c r="AW25" s="354"/>
      <c r="AX25" s="188"/>
      <c r="AY25" s="111" t="s">
        <v>146</v>
      </c>
      <c r="AZ25" s="173">
        <v>70844020</v>
      </c>
      <c r="BA25" s="114"/>
      <c r="BB25" s="114"/>
      <c r="BC25" s="114"/>
      <c r="BD25" s="114"/>
      <c r="BE25" s="114">
        <f t="shared" si="5"/>
        <v>0</v>
      </c>
      <c r="BF25" s="346"/>
      <c r="BG25" s="354"/>
      <c r="BH25" s="188"/>
      <c r="BI25" s="111" t="s">
        <v>146</v>
      </c>
      <c r="BJ25" s="173">
        <v>70844020</v>
      </c>
      <c r="BK25" s="114"/>
      <c r="BL25" s="114"/>
      <c r="BM25" s="114"/>
      <c r="BN25" s="114"/>
      <c r="BO25" s="114">
        <f t="shared" si="6"/>
        <v>0</v>
      </c>
      <c r="BP25" s="346"/>
      <c r="BQ25" s="354"/>
      <c r="BR25" s="188"/>
      <c r="BS25" s="111" t="s">
        <v>146</v>
      </c>
      <c r="BT25" s="173">
        <v>70844020</v>
      </c>
      <c r="BU25" s="10">
        <f t="shared" si="8"/>
        <v>1716</v>
      </c>
      <c r="BV25" s="10">
        <f t="shared" si="9"/>
        <v>0</v>
      </c>
      <c r="BW25" s="10">
        <f t="shared" si="10"/>
        <v>630</v>
      </c>
      <c r="BX25" s="10">
        <f t="shared" si="11"/>
        <v>130</v>
      </c>
      <c r="BY25" s="10">
        <f t="shared" si="12"/>
        <v>2476</v>
      </c>
      <c r="BZ25" s="278">
        <f t="shared" si="13"/>
        <v>7.2</v>
      </c>
      <c r="CA25" s="353">
        <v>322</v>
      </c>
      <c r="CB25" s="192">
        <f t="shared" si="14"/>
        <v>2798</v>
      </c>
      <c r="CC25" s="12"/>
    </row>
    <row r="26" spans="1:81" ht="12.75">
      <c r="A26" s="111" t="s">
        <v>147</v>
      </c>
      <c r="B26" s="173">
        <v>60461683</v>
      </c>
      <c r="C26" s="114"/>
      <c r="D26" s="114"/>
      <c r="E26" s="114"/>
      <c r="F26" s="114"/>
      <c r="G26" s="114">
        <f t="shared" si="0"/>
        <v>0</v>
      </c>
      <c r="H26" s="346"/>
      <c r="I26" s="113"/>
      <c r="J26" s="138"/>
      <c r="K26" s="111" t="s">
        <v>147</v>
      </c>
      <c r="L26" s="173">
        <v>60461683</v>
      </c>
      <c r="M26" s="114">
        <v>5325</v>
      </c>
      <c r="N26" s="114">
        <v>20</v>
      </c>
      <c r="O26" s="114">
        <v>1987</v>
      </c>
      <c r="P26" s="114">
        <v>238</v>
      </c>
      <c r="Q26" s="114">
        <f t="shared" si="1"/>
        <v>7570</v>
      </c>
      <c r="R26" s="346">
        <v>23</v>
      </c>
      <c r="S26" s="353">
        <v>545</v>
      </c>
      <c r="T26" s="192">
        <f t="shared" si="16"/>
        <v>8115</v>
      </c>
      <c r="U26" s="111" t="s">
        <v>147</v>
      </c>
      <c r="V26" s="173">
        <v>60461683</v>
      </c>
      <c r="W26" s="114"/>
      <c r="X26" s="114"/>
      <c r="Y26" s="114"/>
      <c r="Z26" s="114"/>
      <c r="AA26" s="114">
        <f t="shared" si="2"/>
        <v>0</v>
      </c>
      <c r="AB26" s="346"/>
      <c r="AC26" s="354"/>
      <c r="AD26" s="188"/>
      <c r="AE26" s="111" t="s">
        <v>147</v>
      </c>
      <c r="AF26" s="173">
        <v>60461683</v>
      </c>
      <c r="AG26" s="114"/>
      <c r="AH26" s="114"/>
      <c r="AI26" s="114"/>
      <c r="AJ26" s="114"/>
      <c r="AK26" s="114">
        <f t="shared" si="3"/>
        <v>0</v>
      </c>
      <c r="AL26" s="346"/>
      <c r="AM26" s="354"/>
      <c r="AN26" s="188"/>
      <c r="AO26" s="111" t="s">
        <v>147</v>
      </c>
      <c r="AP26" s="173">
        <v>60461683</v>
      </c>
      <c r="AQ26" s="114"/>
      <c r="AR26" s="114"/>
      <c r="AS26" s="114"/>
      <c r="AT26" s="114"/>
      <c r="AU26" s="114">
        <f t="shared" si="4"/>
        <v>0</v>
      </c>
      <c r="AV26" s="346"/>
      <c r="AW26" s="354"/>
      <c r="AX26" s="188"/>
      <c r="AY26" s="111" t="s">
        <v>147</v>
      </c>
      <c r="AZ26" s="173">
        <v>60461683</v>
      </c>
      <c r="BA26" s="114"/>
      <c r="BB26" s="114"/>
      <c r="BC26" s="114"/>
      <c r="BD26" s="114"/>
      <c r="BE26" s="114">
        <f t="shared" si="5"/>
        <v>0</v>
      </c>
      <c r="BF26" s="346"/>
      <c r="BG26" s="354"/>
      <c r="BH26" s="188"/>
      <c r="BI26" s="111" t="s">
        <v>147</v>
      </c>
      <c r="BJ26" s="173">
        <v>60461683</v>
      </c>
      <c r="BK26" s="114"/>
      <c r="BL26" s="114"/>
      <c r="BM26" s="114"/>
      <c r="BN26" s="114"/>
      <c r="BO26" s="114">
        <f t="shared" si="6"/>
        <v>0</v>
      </c>
      <c r="BP26" s="346"/>
      <c r="BQ26" s="354"/>
      <c r="BR26" s="188"/>
      <c r="BS26" s="111" t="s">
        <v>147</v>
      </c>
      <c r="BT26" s="173">
        <v>60461683</v>
      </c>
      <c r="BU26" s="10">
        <f t="shared" si="8"/>
        <v>5325</v>
      </c>
      <c r="BV26" s="10">
        <f t="shared" si="9"/>
        <v>20</v>
      </c>
      <c r="BW26" s="10">
        <f t="shared" si="10"/>
        <v>1987</v>
      </c>
      <c r="BX26" s="10">
        <f t="shared" si="11"/>
        <v>238</v>
      </c>
      <c r="BY26" s="10">
        <f t="shared" si="12"/>
        <v>7570</v>
      </c>
      <c r="BZ26" s="278">
        <f t="shared" si="13"/>
        <v>23</v>
      </c>
      <c r="CA26" s="353">
        <v>545</v>
      </c>
      <c r="CB26" s="192">
        <f t="shared" si="14"/>
        <v>8115</v>
      </c>
      <c r="CC26" s="12"/>
    </row>
    <row r="27" spans="1:81" ht="12.75">
      <c r="A27" s="111" t="s">
        <v>148</v>
      </c>
      <c r="B27" s="173">
        <v>61386901</v>
      </c>
      <c r="C27" s="114"/>
      <c r="D27" s="114"/>
      <c r="E27" s="114"/>
      <c r="F27" s="114"/>
      <c r="G27" s="114">
        <f t="shared" si="0"/>
        <v>0</v>
      </c>
      <c r="H27" s="346"/>
      <c r="I27" s="113"/>
      <c r="J27" s="138"/>
      <c r="K27" s="111" t="s">
        <v>148</v>
      </c>
      <c r="L27" s="173">
        <v>61386901</v>
      </c>
      <c r="M27" s="114"/>
      <c r="N27" s="114"/>
      <c r="O27" s="114"/>
      <c r="P27" s="114"/>
      <c r="Q27" s="114">
        <f t="shared" si="1"/>
        <v>0</v>
      </c>
      <c r="R27" s="346"/>
      <c r="S27" s="353"/>
      <c r="T27" s="197"/>
      <c r="U27" s="111" t="s">
        <v>148</v>
      </c>
      <c r="V27" s="173">
        <v>61386901</v>
      </c>
      <c r="W27" s="114"/>
      <c r="X27" s="114"/>
      <c r="Y27" s="114"/>
      <c r="Z27" s="114"/>
      <c r="AA27" s="114">
        <f t="shared" si="2"/>
        <v>0</v>
      </c>
      <c r="AB27" s="346"/>
      <c r="AC27" s="354"/>
      <c r="AD27" s="188"/>
      <c r="AE27" s="111" t="s">
        <v>148</v>
      </c>
      <c r="AF27" s="173">
        <v>61386901</v>
      </c>
      <c r="AG27" s="114"/>
      <c r="AH27" s="114"/>
      <c r="AI27" s="114"/>
      <c r="AJ27" s="114"/>
      <c r="AK27" s="114">
        <f t="shared" si="3"/>
        <v>0</v>
      </c>
      <c r="AL27" s="346"/>
      <c r="AM27" s="354"/>
      <c r="AN27" s="188"/>
      <c r="AO27" s="111" t="s">
        <v>148</v>
      </c>
      <c r="AP27" s="173">
        <v>61386901</v>
      </c>
      <c r="AQ27" s="114">
        <v>7716</v>
      </c>
      <c r="AR27" s="114">
        <v>60</v>
      </c>
      <c r="AS27" s="114">
        <v>2891</v>
      </c>
      <c r="AT27" s="114">
        <v>1010</v>
      </c>
      <c r="AU27" s="114">
        <f t="shared" si="4"/>
        <v>11677</v>
      </c>
      <c r="AV27" s="346">
        <v>36.7</v>
      </c>
      <c r="AW27" s="353">
        <v>2592</v>
      </c>
      <c r="AX27" s="197">
        <f>+AU27+AW27</f>
        <v>14269</v>
      </c>
      <c r="AY27" s="111" t="s">
        <v>148</v>
      </c>
      <c r="AZ27" s="173">
        <v>61386901</v>
      </c>
      <c r="BA27" s="114"/>
      <c r="BB27" s="114"/>
      <c r="BC27" s="114"/>
      <c r="BD27" s="114"/>
      <c r="BE27" s="114">
        <f t="shared" si="5"/>
        <v>0</v>
      </c>
      <c r="BF27" s="346"/>
      <c r="BG27" s="354"/>
      <c r="BH27" s="188"/>
      <c r="BI27" s="111" t="s">
        <v>148</v>
      </c>
      <c r="BJ27" s="173">
        <v>61386901</v>
      </c>
      <c r="BK27" s="114"/>
      <c r="BL27" s="114"/>
      <c r="BM27" s="114"/>
      <c r="BN27" s="114"/>
      <c r="BO27" s="114">
        <f t="shared" si="6"/>
        <v>0</v>
      </c>
      <c r="BP27" s="346"/>
      <c r="BQ27" s="354"/>
      <c r="BR27" s="188"/>
      <c r="BS27" s="111" t="s">
        <v>148</v>
      </c>
      <c r="BT27" s="173">
        <v>61386901</v>
      </c>
      <c r="BU27" s="10">
        <f t="shared" si="8"/>
        <v>7716</v>
      </c>
      <c r="BV27" s="10">
        <f t="shared" si="9"/>
        <v>60</v>
      </c>
      <c r="BW27" s="10">
        <f t="shared" si="10"/>
        <v>2891</v>
      </c>
      <c r="BX27" s="10">
        <f t="shared" si="11"/>
        <v>1010</v>
      </c>
      <c r="BY27" s="10">
        <f t="shared" si="12"/>
        <v>11677</v>
      </c>
      <c r="BZ27" s="278">
        <f t="shared" si="13"/>
        <v>36.7</v>
      </c>
      <c r="CA27" s="353">
        <v>2592</v>
      </c>
      <c r="CB27" s="192">
        <f t="shared" si="14"/>
        <v>14269</v>
      </c>
      <c r="CC27" s="12"/>
    </row>
    <row r="28" spans="1:81" ht="12.75" customHeight="1">
      <c r="A28" s="111" t="s">
        <v>149</v>
      </c>
      <c r="B28" s="173">
        <v>68379919</v>
      </c>
      <c r="C28" s="114"/>
      <c r="D28" s="114"/>
      <c r="E28" s="114"/>
      <c r="F28" s="114"/>
      <c r="G28" s="114">
        <f t="shared" si="0"/>
        <v>0</v>
      </c>
      <c r="H28" s="346"/>
      <c r="I28" s="113"/>
      <c r="J28" s="138"/>
      <c r="K28" s="111" t="s">
        <v>149</v>
      </c>
      <c r="L28" s="173">
        <v>68379919</v>
      </c>
      <c r="M28" s="114">
        <v>5362</v>
      </c>
      <c r="N28" s="114">
        <v>60</v>
      </c>
      <c r="O28" s="114">
        <v>2009</v>
      </c>
      <c r="P28" s="114">
        <v>350</v>
      </c>
      <c r="Q28" s="114">
        <f t="shared" si="1"/>
        <v>7781</v>
      </c>
      <c r="R28" s="346">
        <v>26.2</v>
      </c>
      <c r="S28" s="353">
        <v>2002</v>
      </c>
      <c r="T28" s="192">
        <f t="shared" si="16"/>
        <v>9783</v>
      </c>
      <c r="U28" s="111" t="s">
        <v>149</v>
      </c>
      <c r="V28" s="173">
        <v>68379919</v>
      </c>
      <c r="W28" s="114"/>
      <c r="X28" s="114"/>
      <c r="Y28" s="114"/>
      <c r="Z28" s="114"/>
      <c r="AA28" s="114">
        <f t="shared" si="2"/>
        <v>0</v>
      </c>
      <c r="AB28" s="346"/>
      <c r="AC28" s="354"/>
      <c r="AD28" s="188"/>
      <c r="AE28" s="111" t="s">
        <v>149</v>
      </c>
      <c r="AF28" s="173">
        <v>68379919</v>
      </c>
      <c r="AG28" s="114"/>
      <c r="AH28" s="114"/>
      <c r="AI28" s="114"/>
      <c r="AJ28" s="114"/>
      <c r="AK28" s="114">
        <f t="shared" si="3"/>
        <v>0</v>
      </c>
      <c r="AL28" s="346"/>
      <c r="AM28" s="354"/>
      <c r="AN28" s="188"/>
      <c r="AO28" s="111" t="s">
        <v>149</v>
      </c>
      <c r="AP28" s="173">
        <v>68379919</v>
      </c>
      <c r="AQ28" s="114"/>
      <c r="AR28" s="114"/>
      <c r="AS28" s="114"/>
      <c r="AT28" s="114"/>
      <c r="AU28" s="114">
        <f t="shared" si="4"/>
        <v>0</v>
      </c>
      <c r="AV28" s="346"/>
      <c r="AW28" s="354"/>
      <c r="AX28" s="188"/>
      <c r="AY28" s="111" t="s">
        <v>149</v>
      </c>
      <c r="AZ28" s="173">
        <v>68379919</v>
      </c>
      <c r="BA28" s="114"/>
      <c r="BB28" s="114"/>
      <c r="BC28" s="114"/>
      <c r="BD28" s="114"/>
      <c r="BE28" s="114">
        <f t="shared" si="5"/>
        <v>0</v>
      </c>
      <c r="BF28" s="346"/>
      <c r="BG28" s="354"/>
      <c r="BH28" s="188"/>
      <c r="BI28" s="111" t="s">
        <v>149</v>
      </c>
      <c r="BJ28" s="173">
        <v>68379919</v>
      </c>
      <c r="BK28" s="114"/>
      <c r="BL28" s="114"/>
      <c r="BM28" s="114"/>
      <c r="BN28" s="114"/>
      <c r="BO28" s="114">
        <f t="shared" si="6"/>
        <v>0</v>
      </c>
      <c r="BP28" s="346"/>
      <c r="BQ28" s="354"/>
      <c r="BR28" s="188"/>
      <c r="BS28" s="111" t="s">
        <v>149</v>
      </c>
      <c r="BT28" s="173">
        <v>68379919</v>
      </c>
      <c r="BU28" s="10">
        <f t="shared" si="8"/>
        <v>5362</v>
      </c>
      <c r="BV28" s="10">
        <f t="shared" si="9"/>
        <v>60</v>
      </c>
      <c r="BW28" s="10">
        <f t="shared" si="10"/>
        <v>2009</v>
      </c>
      <c r="BX28" s="10">
        <f t="shared" si="11"/>
        <v>350</v>
      </c>
      <c r="BY28" s="10">
        <f t="shared" si="12"/>
        <v>7781</v>
      </c>
      <c r="BZ28" s="278">
        <f t="shared" si="13"/>
        <v>26.2</v>
      </c>
      <c r="CA28" s="353">
        <v>2002</v>
      </c>
      <c r="CB28" s="192">
        <f t="shared" si="14"/>
        <v>9783</v>
      </c>
      <c r="CC28" s="12"/>
    </row>
    <row r="29" spans="1:81" ht="12.75">
      <c r="A29" s="111" t="s">
        <v>150</v>
      </c>
      <c r="B29" s="173">
        <v>60461969</v>
      </c>
      <c r="C29" s="114"/>
      <c r="D29" s="114"/>
      <c r="E29" s="114"/>
      <c r="F29" s="114"/>
      <c r="G29" s="114">
        <f t="shared" si="0"/>
        <v>0</v>
      </c>
      <c r="H29" s="346"/>
      <c r="I29" s="113"/>
      <c r="J29" s="138"/>
      <c r="K29" s="111" t="s">
        <v>150</v>
      </c>
      <c r="L29" s="173">
        <v>60461969</v>
      </c>
      <c r="M29" s="114">
        <v>4642</v>
      </c>
      <c r="N29" s="114">
        <v>75</v>
      </c>
      <c r="O29" s="114">
        <v>1750</v>
      </c>
      <c r="P29" s="114">
        <v>180</v>
      </c>
      <c r="Q29" s="114">
        <f t="shared" si="1"/>
        <v>6647</v>
      </c>
      <c r="R29" s="346">
        <v>21.3</v>
      </c>
      <c r="S29" s="353">
        <v>1576</v>
      </c>
      <c r="T29" s="192">
        <f t="shared" si="16"/>
        <v>8223</v>
      </c>
      <c r="U29" s="111" t="s">
        <v>150</v>
      </c>
      <c r="V29" s="173">
        <v>60461969</v>
      </c>
      <c r="W29" s="114"/>
      <c r="X29" s="114"/>
      <c r="Y29" s="114"/>
      <c r="Z29" s="114"/>
      <c r="AA29" s="114">
        <f t="shared" si="2"/>
        <v>0</v>
      </c>
      <c r="AB29" s="346"/>
      <c r="AC29" s="354"/>
      <c r="AD29" s="188"/>
      <c r="AE29" s="111" t="s">
        <v>150</v>
      </c>
      <c r="AF29" s="173">
        <v>60461969</v>
      </c>
      <c r="AG29" s="114"/>
      <c r="AH29" s="114"/>
      <c r="AI29" s="114"/>
      <c r="AJ29" s="114"/>
      <c r="AK29" s="114">
        <f t="shared" si="3"/>
        <v>0</v>
      </c>
      <c r="AL29" s="346"/>
      <c r="AM29" s="354"/>
      <c r="AN29" s="188"/>
      <c r="AO29" s="111" t="s">
        <v>150</v>
      </c>
      <c r="AP29" s="173">
        <v>60461969</v>
      </c>
      <c r="AQ29" s="114"/>
      <c r="AR29" s="114"/>
      <c r="AS29" s="114"/>
      <c r="AT29" s="114"/>
      <c r="AU29" s="114">
        <f t="shared" si="4"/>
        <v>0</v>
      </c>
      <c r="AV29" s="346"/>
      <c r="AW29" s="354"/>
      <c r="AX29" s="188"/>
      <c r="AY29" s="111" t="s">
        <v>150</v>
      </c>
      <c r="AZ29" s="173">
        <v>60461969</v>
      </c>
      <c r="BA29" s="114"/>
      <c r="BB29" s="114"/>
      <c r="BC29" s="114"/>
      <c r="BD29" s="114"/>
      <c r="BE29" s="114">
        <f t="shared" si="5"/>
        <v>0</v>
      </c>
      <c r="BF29" s="346"/>
      <c r="BG29" s="354"/>
      <c r="BH29" s="188"/>
      <c r="BI29" s="111" t="s">
        <v>150</v>
      </c>
      <c r="BJ29" s="173">
        <v>60461969</v>
      </c>
      <c r="BK29" s="114"/>
      <c r="BL29" s="114"/>
      <c r="BM29" s="114"/>
      <c r="BN29" s="114"/>
      <c r="BO29" s="114">
        <f t="shared" si="6"/>
        <v>0</v>
      </c>
      <c r="BP29" s="346"/>
      <c r="BQ29" s="354"/>
      <c r="BR29" s="188"/>
      <c r="BS29" s="111" t="s">
        <v>150</v>
      </c>
      <c r="BT29" s="173">
        <v>60461969</v>
      </c>
      <c r="BU29" s="10">
        <f t="shared" si="8"/>
        <v>4642</v>
      </c>
      <c r="BV29" s="10">
        <f t="shared" si="9"/>
        <v>75</v>
      </c>
      <c r="BW29" s="10">
        <f t="shared" si="10"/>
        <v>1750</v>
      </c>
      <c r="BX29" s="10">
        <f t="shared" si="11"/>
        <v>180</v>
      </c>
      <c r="BY29" s="10">
        <f t="shared" si="12"/>
        <v>6647</v>
      </c>
      <c r="BZ29" s="278">
        <f t="shared" si="13"/>
        <v>21.3</v>
      </c>
      <c r="CA29" s="353">
        <v>1576</v>
      </c>
      <c r="CB29" s="192">
        <f t="shared" si="14"/>
        <v>8223</v>
      </c>
      <c r="CC29" s="12"/>
    </row>
    <row r="30" spans="1:81" ht="12.75">
      <c r="A30" s="111" t="s">
        <v>151</v>
      </c>
      <c r="B30" s="173">
        <v>68407157</v>
      </c>
      <c r="C30" s="114"/>
      <c r="D30" s="114"/>
      <c r="E30" s="114"/>
      <c r="F30" s="114"/>
      <c r="G30" s="114">
        <f t="shared" si="0"/>
        <v>0</v>
      </c>
      <c r="H30" s="346"/>
      <c r="I30" s="113"/>
      <c r="J30" s="138"/>
      <c r="K30" s="111" t="s">
        <v>151</v>
      </c>
      <c r="L30" s="173">
        <v>68407157</v>
      </c>
      <c r="M30" s="114">
        <v>5247</v>
      </c>
      <c r="N30" s="114">
        <v>52</v>
      </c>
      <c r="O30" s="114">
        <v>1964</v>
      </c>
      <c r="P30" s="114">
        <v>275</v>
      </c>
      <c r="Q30" s="114">
        <f t="shared" si="1"/>
        <v>7538</v>
      </c>
      <c r="R30" s="346">
        <v>26.1</v>
      </c>
      <c r="S30" s="353">
        <v>963</v>
      </c>
      <c r="T30" s="192">
        <f t="shared" si="16"/>
        <v>8501</v>
      </c>
      <c r="U30" s="111" t="s">
        <v>151</v>
      </c>
      <c r="V30" s="173">
        <v>68407157</v>
      </c>
      <c r="W30" s="114"/>
      <c r="X30" s="114"/>
      <c r="Y30" s="114"/>
      <c r="Z30" s="114"/>
      <c r="AA30" s="114">
        <f t="shared" si="2"/>
        <v>0</v>
      </c>
      <c r="AB30" s="346"/>
      <c r="AC30" s="354"/>
      <c r="AD30" s="188"/>
      <c r="AE30" s="111" t="s">
        <v>151</v>
      </c>
      <c r="AF30" s="173">
        <v>68407157</v>
      </c>
      <c r="AG30" s="114"/>
      <c r="AH30" s="114"/>
      <c r="AI30" s="114"/>
      <c r="AJ30" s="114"/>
      <c r="AK30" s="114">
        <f t="shared" si="3"/>
        <v>0</v>
      </c>
      <c r="AL30" s="346"/>
      <c r="AM30" s="354"/>
      <c r="AN30" s="188"/>
      <c r="AO30" s="111" t="s">
        <v>151</v>
      </c>
      <c r="AP30" s="173">
        <v>68407157</v>
      </c>
      <c r="AQ30" s="114"/>
      <c r="AR30" s="114"/>
      <c r="AS30" s="114"/>
      <c r="AT30" s="114"/>
      <c r="AU30" s="114">
        <f t="shared" si="4"/>
        <v>0</v>
      </c>
      <c r="AV30" s="346"/>
      <c r="AW30" s="354"/>
      <c r="AX30" s="188"/>
      <c r="AY30" s="111" t="s">
        <v>151</v>
      </c>
      <c r="AZ30" s="173">
        <v>68407157</v>
      </c>
      <c r="BA30" s="114"/>
      <c r="BB30" s="114"/>
      <c r="BC30" s="114"/>
      <c r="BD30" s="114"/>
      <c r="BE30" s="114">
        <f t="shared" si="5"/>
        <v>0</v>
      </c>
      <c r="BF30" s="346"/>
      <c r="BG30" s="354"/>
      <c r="BH30" s="188"/>
      <c r="BI30" s="111" t="s">
        <v>151</v>
      </c>
      <c r="BJ30" s="173">
        <v>68407157</v>
      </c>
      <c r="BK30" s="114">
        <v>1154</v>
      </c>
      <c r="BL30" s="114"/>
      <c r="BM30" s="114">
        <v>430</v>
      </c>
      <c r="BN30" s="114"/>
      <c r="BO30" s="114">
        <f t="shared" si="6"/>
        <v>1584</v>
      </c>
      <c r="BP30" s="346">
        <v>4.8</v>
      </c>
      <c r="BQ30" s="354">
        <v>20</v>
      </c>
      <c r="BR30" s="197">
        <f>+BO30+BQ30</f>
        <v>1604</v>
      </c>
      <c r="BS30" s="111" t="s">
        <v>151</v>
      </c>
      <c r="BT30" s="173">
        <v>68407157</v>
      </c>
      <c r="BU30" s="10">
        <f t="shared" si="8"/>
        <v>6401</v>
      </c>
      <c r="BV30" s="10">
        <f t="shared" si="9"/>
        <v>52</v>
      </c>
      <c r="BW30" s="10">
        <f t="shared" si="10"/>
        <v>2394</v>
      </c>
      <c r="BX30" s="10">
        <f t="shared" si="11"/>
        <v>275</v>
      </c>
      <c r="BY30" s="10">
        <f t="shared" si="12"/>
        <v>9122</v>
      </c>
      <c r="BZ30" s="278">
        <f t="shared" si="13"/>
        <v>30.900000000000002</v>
      </c>
      <c r="CA30" s="353">
        <v>983</v>
      </c>
      <c r="CB30" s="192">
        <f t="shared" si="14"/>
        <v>10105</v>
      </c>
      <c r="CC30" s="12"/>
    </row>
    <row r="31" spans="1:81" ht="12.75">
      <c r="A31" s="111" t="s">
        <v>152</v>
      </c>
      <c r="B31" s="173">
        <v>70947139</v>
      </c>
      <c r="C31" s="175"/>
      <c r="D31" s="175"/>
      <c r="E31" s="175"/>
      <c r="F31" s="175"/>
      <c r="G31" s="114">
        <f t="shared" si="0"/>
        <v>0</v>
      </c>
      <c r="H31" s="296"/>
      <c r="I31" s="342"/>
      <c r="J31" s="199"/>
      <c r="K31" s="111" t="s">
        <v>152</v>
      </c>
      <c r="L31" s="173">
        <v>70947139</v>
      </c>
      <c r="M31" s="129">
        <v>2353</v>
      </c>
      <c r="N31" s="129"/>
      <c r="O31" s="129">
        <v>868</v>
      </c>
      <c r="P31" s="129">
        <v>80</v>
      </c>
      <c r="Q31" s="114">
        <f t="shared" si="1"/>
        <v>3301</v>
      </c>
      <c r="R31" s="334">
        <v>10.7</v>
      </c>
      <c r="S31" s="353">
        <v>747</v>
      </c>
      <c r="T31" s="192">
        <f t="shared" si="16"/>
        <v>4048</v>
      </c>
      <c r="U31" s="111" t="s">
        <v>152</v>
      </c>
      <c r="V31" s="173">
        <v>70947139</v>
      </c>
      <c r="W31" s="175"/>
      <c r="X31" s="175"/>
      <c r="Y31" s="175"/>
      <c r="Z31" s="175"/>
      <c r="AA31" s="114">
        <f t="shared" si="2"/>
        <v>0</v>
      </c>
      <c r="AB31" s="296"/>
      <c r="AC31" s="354"/>
      <c r="AD31" s="188"/>
      <c r="AE31" s="111" t="s">
        <v>152</v>
      </c>
      <c r="AF31" s="173">
        <v>70947139</v>
      </c>
      <c r="AG31" s="175"/>
      <c r="AH31" s="175"/>
      <c r="AI31" s="175"/>
      <c r="AJ31" s="175"/>
      <c r="AK31" s="114">
        <f t="shared" si="3"/>
        <v>0</v>
      </c>
      <c r="AL31" s="296"/>
      <c r="AM31" s="354"/>
      <c r="AN31" s="188"/>
      <c r="AO31" s="111" t="s">
        <v>152</v>
      </c>
      <c r="AP31" s="173">
        <v>70947139</v>
      </c>
      <c r="AQ31" s="175"/>
      <c r="AR31" s="175"/>
      <c r="AS31" s="175"/>
      <c r="AT31" s="175"/>
      <c r="AU31" s="114">
        <f t="shared" si="4"/>
        <v>0</v>
      </c>
      <c r="AV31" s="296"/>
      <c r="AW31" s="354"/>
      <c r="AX31" s="188"/>
      <c r="AY31" s="111" t="s">
        <v>152</v>
      </c>
      <c r="AZ31" s="173">
        <v>70947139</v>
      </c>
      <c r="BA31" s="175"/>
      <c r="BB31" s="175"/>
      <c r="BC31" s="175"/>
      <c r="BD31" s="175"/>
      <c r="BE31" s="114">
        <f t="shared" si="5"/>
        <v>0</v>
      </c>
      <c r="BF31" s="296"/>
      <c r="BG31" s="354"/>
      <c r="BH31" s="188"/>
      <c r="BI31" s="111" t="s">
        <v>152</v>
      </c>
      <c r="BJ31" s="173">
        <v>70947139</v>
      </c>
      <c r="BK31" s="175"/>
      <c r="BL31" s="175"/>
      <c r="BM31" s="175"/>
      <c r="BN31" s="175"/>
      <c r="BO31" s="114">
        <f t="shared" si="6"/>
        <v>0</v>
      </c>
      <c r="BP31" s="296"/>
      <c r="BQ31" s="354"/>
      <c r="BR31" s="188"/>
      <c r="BS31" s="111" t="s">
        <v>152</v>
      </c>
      <c r="BT31" s="173">
        <v>70947139</v>
      </c>
      <c r="BU31" s="10">
        <f t="shared" si="8"/>
        <v>2353</v>
      </c>
      <c r="BV31" s="10">
        <f t="shared" si="9"/>
        <v>0</v>
      </c>
      <c r="BW31" s="10">
        <f t="shared" si="10"/>
        <v>868</v>
      </c>
      <c r="BX31" s="10">
        <f t="shared" si="11"/>
        <v>80</v>
      </c>
      <c r="BY31" s="10">
        <f t="shared" si="12"/>
        <v>3301</v>
      </c>
      <c r="BZ31" s="278">
        <f t="shared" si="13"/>
        <v>10.7</v>
      </c>
      <c r="CA31" s="353">
        <v>747</v>
      </c>
      <c r="CB31" s="192">
        <f t="shared" si="14"/>
        <v>4048</v>
      </c>
      <c r="CC31" s="12"/>
    </row>
    <row r="32" spans="1:81" s="163" customFormat="1" ht="12.75">
      <c r="A32" s="111" t="s">
        <v>153</v>
      </c>
      <c r="B32" s="173">
        <v>63832674</v>
      </c>
      <c r="C32" s="114"/>
      <c r="D32" s="114"/>
      <c r="E32" s="114"/>
      <c r="F32" s="114"/>
      <c r="G32" s="114">
        <f aca="true" t="shared" si="17" ref="G32:G46">C32+D32+E32+F32</f>
        <v>0</v>
      </c>
      <c r="H32" s="346"/>
      <c r="I32" s="343"/>
      <c r="J32" s="200"/>
      <c r="K32" s="111" t="s">
        <v>153</v>
      </c>
      <c r="L32" s="173">
        <v>63832674</v>
      </c>
      <c r="M32" s="114"/>
      <c r="N32" s="114"/>
      <c r="O32" s="114"/>
      <c r="P32" s="114"/>
      <c r="Q32" s="114">
        <f aca="true" t="shared" si="18" ref="Q32:Q46">M32+N32+O32+P32</f>
        <v>0</v>
      </c>
      <c r="R32" s="346"/>
      <c r="S32" s="113"/>
      <c r="T32" s="138"/>
      <c r="U32" s="111" t="s">
        <v>153</v>
      </c>
      <c r="V32" s="173">
        <v>63832674</v>
      </c>
      <c r="W32" s="114">
        <v>4044</v>
      </c>
      <c r="X32" s="114">
        <v>33</v>
      </c>
      <c r="Y32" s="114">
        <v>1514</v>
      </c>
      <c r="Z32" s="114">
        <v>300</v>
      </c>
      <c r="AA32" s="114">
        <f aca="true" t="shared" si="19" ref="AA32:AA46">W32+X32+Y32+Z32</f>
        <v>5891</v>
      </c>
      <c r="AB32" s="346">
        <v>23.7</v>
      </c>
      <c r="AC32" s="354">
        <v>975</v>
      </c>
      <c r="AD32" s="197">
        <f>+AA32+AC32</f>
        <v>6866</v>
      </c>
      <c r="AE32" s="172" t="s">
        <v>153</v>
      </c>
      <c r="AF32" s="176">
        <v>63832674</v>
      </c>
      <c r="AG32" s="137"/>
      <c r="AH32" s="137"/>
      <c r="AI32" s="137"/>
      <c r="AJ32" s="137"/>
      <c r="AK32" s="137">
        <f aca="true" t="shared" si="20" ref="AK32:AK46">AG32+AH32+AI32+AJ32</f>
        <v>0</v>
      </c>
      <c r="AL32" s="345"/>
      <c r="AM32" s="9"/>
      <c r="AN32" s="187"/>
      <c r="AO32" s="111" t="s">
        <v>153</v>
      </c>
      <c r="AP32" s="173">
        <v>63832674</v>
      </c>
      <c r="AQ32" s="114"/>
      <c r="AR32" s="114"/>
      <c r="AS32" s="114"/>
      <c r="AT32" s="114"/>
      <c r="AU32" s="114">
        <f aca="true" t="shared" si="21" ref="AU32:AU46">AQ32+AR32+AS32+AT32</f>
        <v>0</v>
      </c>
      <c r="AV32" s="346"/>
      <c r="AW32" s="113"/>
      <c r="AX32" s="138"/>
      <c r="AY32" s="111" t="s">
        <v>153</v>
      </c>
      <c r="AZ32" s="173">
        <v>63832674</v>
      </c>
      <c r="BA32" s="114"/>
      <c r="BB32" s="114"/>
      <c r="BC32" s="114"/>
      <c r="BD32" s="114"/>
      <c r="BE32" s="114">
        <f aca="true" t="shared" si="22" ref="BE32:BE46">BA32+BB32+BC32+BD32</f>
        <v>0</v>
      </c>
      <c r="BF32" s="346"/>
      <c r="BG32" s="113"/>
      <c r="BH32" s="138"/>
      <c r="BI32" s="111" t="s">
        <v>153</v>
      </c>
      <c r="BJ32" s="173">
        <v>63832674</v>
      </c>
      <c r="BK32" s="114"/>
      <c r="BL32" s="114"/>
      <c r="BM32" s="114"/>
      <c r="BN32" s="114"/>
      <c r="BO32" s="114">
        <f aca="true" t="shared" si="23" ref="BO32:BO46">BK32+BL32+BM32+BN32</f>
        <v>0</v>
      </c>
      <c r="BP32" s="346"/>
      <c r="BQ32" s="354"/>
      <c r="BR32" s="188"/>
      <c r="BS32" s="111" t="s">
        <v>153</v>
      </c>
      <c r="BT32" s="173">
        <v>63832674</v>
      </c>
      <c r="BU32" s="10">
        <f aca="true" t="shared" si="24" ref="BU32:BU46">+C32+M32+W32+AG32+AQ32+BA32+BK32</f>
        <v>4044</v>
      </c>
      <c r="BV32" s="10">
        <f aca="true" t="shared" si="25" ref="BV32:BV46">+D32+N32+X32+AH32+AR32+BB32+BL32</f>
        <v>33</v>
      </c>
      <c r="BW32" s="10">
        <f aca="true" t="shared" si="26" ref="BW32:BW46">+E32+O32+Y32+AI32+AS32+BC32+BM32</f>
        <v>1514</v>
      </c>
      <c r="BX32" s="10">
        <f aca="true" t="shared" si="27" ref="BX32:BX46">+F32+P32+Z32+AJ32+AT32+BD32+BN32</f>
        <v>300</v>
      </c>
      <c r="BY32" s="10">
        <f aca="true" t="shared" si="28" ref="BY32:BY46">+G32+Q32+AA32+AK32+AU32+BE32+BO32</f>
        <v>5891</v>
      </c>
      <c r="BZ32" s="278">
        <f aca="true" t="shared" si="29" ref="BZ32:BZ46">+H32+R32+AB32+AL32+AV32+BF32+BP32</f>
        <v>23.7</v>
      </c>
      <c r="CA32" s="353">
        <v>975</v>
      </c>
      <c r="CB32" s="192">
        <f t="shared" si="14"/>
        <v>6866</v>
      </c>
      <c r="CC32" s="12"/>
    </row>
    <row r="33" spans="1:81" s="163" customFormat="1" ht="12.75">
      <c r="A33" s="111" t="s">
        <v>154</v>
      </c>
      <c r="B33" s="173">
        <v>70102520</v>
      </c>
      <c r="C33" s="114">
        <v>4132</v>
      </c>
      <c r="D33" s="114">
        <v>44</v>
      </c>
      <c r="E33" s="114">
        <v>1549</v>
      </c>
      <c r="F33" s="114">
        <v>180</v>
      </c>
      <c r="G33" s="114">
        <f t="shared" si="17"/>
        <v>5905</v>
      </c>
      <c r="H33" s="346">
        <v>20.7</v>
      </c>
      <c r="I33" s="113">
        <v>1370</v>
      </c>
      <c r="J33" s="138">
        <f>+G33+I33</f>
        <v>7275</v>
      </c>
      <c r="K33" s="111" t="s">
        <v>154</v>
      </c>
      <c r="L33" s="173">
        <v>70102520</v>
      </c>
      <c r="M33" s="114"/>
      <c r="N33" s="114"/>
      <c r="O33" s="114"/>
      <c r="P33" s="114"/>
      <c r="Q33" s="114">
        <f t="shared" si="18"/>
        <v>0</v>
      </c>
      <c r="R33" s="346"/>
      <c r="S33" s="113"/>
      <c r="T33" s="138"/>
      <c r="U33" s="111" t="s">
        <v>154</v>
      </c>
      <c r="V33" s="173">
        <v>70102520</v>
      </c>
      <c r="W33" s="114"/>
      <c r="X33" s="114"/>
      <c r="Y33" s="114"/>
      <c r="Z33" s="114"/>
      <c r="AA33" s="114">
        <f t="shared" si="19"/>
        <v>0</v>
      </c>
      <c r="AB33" s="346"/>
      <c r="AC33" s="354"/>
      <c r="AD33" s="188"/>
      <c r="AE33" s="111" t="s">
        <v>154</v>
      </c>
      <c r="AF33" s="173">
        <v>70102520</v>
      </c>
      <c r="AG33" s="114"/>
      <c r="AH33" s="114"/>
      <c r="AI33" s="114"/>
      <c r="AJ33" s="114"/>
      <c r="AK33" s="114">
        <f t="shared" si="20"/>
        <v>0</v>
      </c>
      <c r="AL33" s="346"/>
      <c r="AM33" s="354"/>
      <c r="AN33" s="188"/>
      <c r="AO33" s="111" t="s">
        <v>154</v>
      </c>
      <c r="AP33" s="173">
        <v>70102520</v>
      </c>
      <c r="AQ33" s="114"/>
      <c r="AR33" s="114"/>
      <c r="AS33" s="114"/>
      <c r="AT33" s="114"/>
      <c r="AU33" s="114">
        <f t="shared" si="21"/>
        <v>0</v>
      </c>
      <c r="AV33" s="346"/>
      <c r="AW33" s="113"/>
      <c r="AX33" s="138"/>
      <c r="AY33" s="111" t="s">
        <v>154</v>
      </c>
      <c r="AZ33" s="173">
        <v>70102520</v>
      </c>
      <c r="BA33" s="114"/>
      <c r="BB33" s="114"/>
      <c r="BC33" s="114"/>
      <c r="BD33" s="114"/>
      <c r="BE33" s="114">
        <f t="shared" si="22"/>
        <v>0</v>
      </c>
      <c r="BF33" s="346"/>
      <c r="BG33" s="113"/>
      <c r="BH33" s="138"/>
      <c r="BI33" s="111" t="s">
        <v>154</v>
      </c>
      <c r="BJ33" s="173">
        <v>70102520</v>
      </c>
      <c r="BK33" s="114">
        <v>1116</v>
      </c>
      <c r="BL33" s="114"/>
      <c r="BM33" s="114">
        <v>419</v>
      </c>
      <c r="BN33" s="114"/>
      <c r="BO33" s="114">
        <f t="shared" si="23"/>
        <v>1535</v>
      </c>
      <c r="BP33" s="346">
        <v>5.8</v>
      </c>
      <c r="BQ33" s="354"/>
      <c r="BR33" s="197">
        <f>+BO33+BQ33</f>
        <v>1535</v>
      </c>
      <c r="BS33" s="111" t="s">
        <v>154</v>
      </c>
      <c r="BT33" s="173">
        <v>70102520</v>
      </c>
      <c r="BU33" s="10">
        <f t="shared" si="24"/>
        <v>5248</v>
      </c>
      <c r="BV33" s="10">
        <f t="shared" si="25"/>
        <v>44</v>
      </c>
      <c r="BW33" s="10">
        <f t="shared" si="26"/>
        <v>1968</v>
      </c>
      <c r="BX33" s="10">
        <f t="shared" si="27"/>
        <v>180</v>
      </c>
      <c r="BY33" s="10">
        <f t="shared" si="28"/>
        <v>7440</v>
      </c>
      <c r="BZ33" s="278">
        <f t="shared" si="29"/>
        <v>26.5</v>
      </c>
      <c r="CA33" s="353">
        <v>1370</v>
      </c>
      <c r="CB33" s="192">
        <f t="shared" si="14"/>
        <v>8810</v>
      </c>
      <c r="CC33" s="12"/>
    </row>
    <row r="34" spans="1:81" s="163" customFormat="1" ht="12.75">
      <c r="A34" s="111" t="s">
        <v>155</v>
      </c>
      <c r="B34" s="173">
        <v>61387479</v>
      </c>
      <c r="C34" s="114"/>
      <c r="D34" s="114"/>
      <c r="E34" s="114"/>
      <c r="F34" s="114"/>
      <c r="G34" s="114">
        <f t="shared" si="17"/>
        <v>0</v>
      </c>
      <c r="H34" s="346"/>
      <c r="I34" s="343"/>
      <c r="J34" s="200"/>
      <c r="K34" s="111" t="s">
        <v>155</v>
      </c>
      <c r="L34" s="173">
        <v>61387479</v>
      </c>
      <c r="M34" s="114">
        <v>6893</v>
      </c>
      <c r="N34" s="114">
        <v>60</v>
      </c>
      <c r="O34" s="114">
        <v>2602</v>
      </c>
      <c r="P34" s="114">
        <v>650</v>
      </c>
      <c r="Q34" s="114">
        <f t="shared" si="18"/>
        <v>10205</v>
      </c>
      <c r="R34" s="346">
        <v>29.4</v>
      </c>
      <c r="S34" s="113">
        <v>2263</v>
      </c>
      <c r="T34" s="192">
        <f aca="true" t="shared" si="30" ref="T34:T46">+Q34+S34</f>
        <v>12468</v>
      </c>
      <c r="U34" s="111" t="s">
        <v>155</v>
      </c>
      <c r="V34" s="173">
        <v>61387479</v>
      </c>
      <c r="W34" s="114"/>
      <c r="X34" s="114"/>
      <c r="Y34" s="114"/>
      <c r="Z34" s="114"/>
      <c r="AA34" s="114">
        <f t="shared" si="19"/>
        <v>0</v>
      </c>
      <c r="AB34" s="346"/>
      <c r="AC34" s="354"/>
      <c r="AD34" s="188"/>
      <c r="AE34" s="111" t="s">
        <v>155</v>
      </c>
      <c r="AF34" s="173">
        <v>61387479</v>
      </c>
      <c r="AG34" s="114"/>
      <c r="AH34" s="114"/>
      <c r="AI34" s="114"/>
      <c r="AJ34" s="114"/>
      <c r="AK34" s="114">
        <f t="shared" si="20"/>
        <v>0</v>
      </c>
      <c r="AL34" s="346"/>
      <c r="AM34" s="354"/>
      <c r="AN34" s="188"/>
      <c r="AO34" s="111" t="s">
        <v>155</v>
      </c>
      <c r="AP34" s="173">
        <v>61387479</v>
      </c>
      <c r="AQ34" s="114"/>
      <c r="AR34" s="114"/>
      <c r="AS34" s="114"/>
      <c r="AT34" s="114"/>
      <c r="AU34" s="114">
        <f t="shared" si="21"/>
        <v>0</v>
      </c>
      <c r="AV34" s="346"/>
      <c r="AW34" s="113"/>
      <c r="AX34" s="138"/>
      <c r="AY34" s="111" t="s">
        <v>155</v>
      </c>
      <c r="AZ34" s="173">
        <v>61387479</v>
      </c>
      <c r="BA34" s="114"/>
      <c r="BB34" s="114"/>
      <c r="BC34" s="114"/>
      <c r="BD34" s="114"/>
      <c r="BE34" s="114">
        <f t="shared" si="22"/>
        <v>0</v>
      </c>
      <c r="BF34" s="346"/>
      <c r="BG34" s="113"/>
      <c r="BH34" s="138"/>
      <c r="BI34" s="111" t="s">
        <v>155</v>
      </c>
      <c r="BJ34" s="173">
        <v>61387479</v>
      </c>
      <c r="BK34" s="114">
        <v>928</v>
      </c>
      <c r="BL34" s="114"/>
      <c r="BM34" s="114">
        <v>330</v>
      </c>
      <c r="BN34" s="114"/>
      <c r="BO34" s="114">
        <f t="shared" si="23"/>
        <v>1258</v>
      </c>
      <c r="BP34" s="346">
        <v>3.6</v>
      </c>
      <c r="BQ34" s="354"/>
      <c r="BR34" s="197">
        <f>+BO34+BQ34</f>
        <v>1258</v>
      </c>
      <c r="BS34" s="111" t="s">
        <v>155</v>
      </c>
      <c r="BT34" s="173">
        <v>61387479</v>
      </c>
      <c r="BU34" s="10">
        <f t="shared" si="24"/>
        <v>7821</v>
      </c>
      <c r="BV34" s="10">
        <f t="shared" si="25"/>
        <v>60</v>
      </c>
      <c r="BW34" s="10">
        <f t="shared" si="26"/>
        <v>2932</v>
      </c>
      <c r="BX34" s="10">
        <f t="shared" si="27"/>
        <v>650</v>
      </c>
      <c r="BY34" s="10">
        <f t="shared" si="28"/>
        <v>11463</v>
      </c>
      <c r="BZ34" s="278">
        <f t="shared" si="29"/>
        <v>33</v>
      </c>
      <c r="CA34" s="353">
        <v>2263</v>
      </c>
      <c r="CB34" s="192">
        <f t="shared" si="14"/>
        <v>13726</v>
      </c>
      <c r="CC34" s="12"/>
    </row>
    <row r="35" spans="1:81" s="163" customFormat="1" ht="12.75">
      <c r="A35" s="111" t="s">
        <v>156</v>
      </c>
      <c r="B35" s="173">
        <v>70102431</v>
      </c>
      <c r="C35" s="114"/>
      <c r="D35" s="114"/>
      <c r="E35" s="114"/>
      <c r="F35" s="114"/>
      <c r="G35" s="114">
        <f t="shared" si="17"/>
        <v>0</v>
      </c>
      <c r="H35" s="346"/>
      <c r="I35" s="343"/>
      <c r="J35" s="200"/>
      <c r="K35" s="111" t="s">
        <v>156</v>
      </c>
      <c r="L35" s="173">
        <v>70102431</v>
      </c>
      <c r="M35" s="114">
        <v>5212</v>
      </c>
      <c r="N35" s="114">
        <v>60</v>
      </c>
      <c r="O35" s="114">
        <v>1958</v>
      </c>
      <c r="P35" s="114">
        <v>100</v>
      </c>
      <c r="Q35" s="114">
        <f t="shared" si="18"/>
        <v>7330</v>
      </c>
      <c r="R35" s="346">
        <v>25.3</v>
      </c>
      <c r="S35" s="113">
        <v>1077</v>
      </c>
      <c r="T35" s="192">
        <f t="shared" si="30"/>
        <v>8407</v>
      </c>
      <c r="U35" s="111" t="s">
        <v>156</v>
      </c>
      <c r="V35" s="173">
        <v>70102431</v>
      </c>
      <c r="W35" s="114"/>
      <c r="X35" s="114"/>
      <c r="Y35" s="114"/>
      <c r="Z35" s="114"/>
      <c r="AA35" s="114">
        <f t="shared" si="19"/>
        <v>0</v>
      </c>
      <c r="AB35" s="346"/>
      <c r="AC35" s="354"/>
      <c r="AD35" s="188"/>
      <c r="AE35" s="111" t="s">
        <v>156</v>
      </c>
      <c r="AF35" s="173">
        <v>70102431</v>
      </c>
      <c r="AG35" s="114"/>
      <c r="AH35" s="114"/>
      <c r="AI35" s="114"/>
      <c r="AJ35" s="114"/>
      <c r="AK35" s="114">
        <f t="shared" si="20"/>
        <v>0</v>
      </c>
      <c r="AL35" s="346"/>
      <c r="AM35" s="354"/>
      <c r="AN35" s="188"/>
      <c r="AO35" s="111" t="s">
        <v>156</v>
      </c>
      <c r="AP35" s="173">
        <v>70102431</v>
      </c>
      <c r="AQ35" s="114"/>
      <c r="AR35" s="114"/>
      <c r="AS35" s="114"/>
      <c r="AT35" s="114"/>
      <c r="AU35" s="114">
        <f t="shared" si="21"/>
        <v>0</v>
      </c>
      <c r="AV35" s="346"/>
      <c r="AW35" s="113"/>
      <c r="AX35" s="138"/>
      <c r="AY35" s="111" t="s">
        <v>156</v>
      </c>
      <c r="AZ35" s="173">
        <v>70102431</v>
      </c>
      <c r="BA35" s="114"/>
      <c r="BB35" s="114"/>
      <c r="BC35" s="114"/>
      <c r="BD35" s="114"/>
      <c r="BE35" s="114">
        <f t="shared" si="22"/>
        <v>0</v>
      </c>
      <c r="BF35" s="346"/>
      <c r="BG35" s="113"/>
      <c r="BH35" s="138"/>
      <c r="BI35" s="111" t="s">
        <v>156</v>
      </c>
      <c r="BJ35" s="173">
        <v>70102431</v>
      </c>
      <c r="BK35" s="114"/>
      <c r="BL35" s="114"/>
      <c r="BM35" s="114"/>
      <c r="BN35" s="114"/>
      <c r="BO35" s="114">
        <f t="shared" si="23"/>
        <v>0</v>
      </c>
      <c r="BP35" s="346"/>
      <c r="BQ35" s="354"/>
      <c r="BR35" s="188"/>
      <c r="BS35" s="111" t="s">
        <v>156</v>
      </c>
      <c r="BT35" s="173">
        <v>70102431</v>
      </c>
      <c r="BU35" s="10">
        <f t="shared" si="24"/>
        <v>5212</v>
      </c>
      <c r="BV35" s="10">
        <f t="shared" si="25"/>
        <v>60</v>
      </c>
      <c r="BW35" s="10">
        <f t="shared" si="26"/>
        <v>1958</v>
      </c>
      <c r="BX35" s="10">
        <f t="shared" si="27"/>
        <v>100</v>
      </c>
      <c r="BY35" s="10">
        <f t="shared" si="28"/>
        <v>7330</v>
      </c>
      <c r="BZ35" s="278">
        <f t="shared" si="29"/>
        <v>25.3</v>
      </c>
      <c r="CA35" s="353">
        <v>1077</v>
      </c>
      <c r="CB35" s="192">
        <f t="shared" si="14"/>
        <v>8407</v>
      </c>
      <c r="CC35" s="12"/>
    </row>
    <row r="36" spans="1:81" s="163" customFormat="1" ht="12.75">
      <c r="A36" s="111" t="s">
        <v>157</v>
      </c>
      <c r="B36" s="173">
        <v>63830795</v>
      </c>
      <c r="C36" s="114"/>
      <c r="D36" s="114"/>
      <c r="E36" s="114"/>
      <c r="F36" s="114"/>
      <c r="G36" s="114">
        <f t="shared" si="17"/>
        <v>0</v>
      </c>
      <c r="H36" s="346"/>
      <c r="I36" s="343"/>
      <c r="J36" s="200"/>
      <c r="K36" s="111" t="s">
        <v>157</v>
      </c>
      <c r="L36" s="173">
        <v>63830795</v>
      </c>
      <c r="M36" s="114">
        <v>4461</v>
      </c>
      <c r="N36" s="114"/>
      <c r="O36" s="114">
        <v>1658</v>
      </c>
      <c r="P36" s="114">
        <v>166</v>
      </c>
      <c r="Q36" s="114">
        <f t="shared" si="18"/>
        <v>6285</v>
      </c>
      <c r="R36" s="346">
        <v>19.7</v>
      </c>
      <c r="S36" s="113">
        <v>923</v>
      </c>
      <c r="T36" s="192">
        <f t="shared" si="30"/>
        <v>7208</v>
      </c>
      <c r="U36" s="111" t="s">
        <v>157</v>
      </c>
      <c r="V36" s="173">
        <v>63830795</v>
      </c>
      <c r="W36" s="114"/>
      <c r="X36" s="114"/>
      <c r="Y36" s="114"/>
      <c r="Z36" s="114"/>
      <c r="AA36" s="114">
        <f t="shared" si="19"/>
        <v>0</v>
      </c>
      <c r="AB36" s="346"/>
      <c r="AC36" s="354"/>
      <c r="AD36" s="188"/>
      <c r="AE36" s="111" t="s">
        <v>157</v>
      </c>
      <c r="AF36" s="173">
        <v>63830795</v>
      </c>
      <c r="AG36" s="114"/>
      <c r="AH36" s="114"/>
      <c r="AI36" s="114"/>
      <c r="AJ36" s="114"/>
      <c r="AK36" s="114">
        <f t="shared" si="20"/>
        <v>0</v>
      </c>
      <c r="AL36" s="346"/>
      <c r="AM36" s="354"/>
      <c r="AN36" s="188"/>
      <c r="AO36" s="111" t="s">
        <v>157</v>
      </c>
      <c r="AP36" s="173">
        <v>63830795</v>
      </c>
      <c r="AQ36" s="114"/>
      <c r="AR36" s="114"/>
      <c r="AS36" s="114"/>
      <c r="AT36" s="114"/>
      <c r="AU36" s="114">
        <f t="shared" si="21"/>
        <v>0</v>
      </c>
      <c r="AV36" s="346"/>
      <c r="AW36" s="113"/>
      <c r="AX36" s="138"/>
      <c r="AY36" s="111" t="s">
        <v>157</v>
      </c>
      <c r="AZ36" s="173">
        <v>63830795</v>
      </c>
      <c r="BA36" s="114"/>
      <c r="BB36" s="114"/>
      <c r="BC36" s="114"/>
      <c r="BD36" s="114"/>
      <c r="BE36" s="114">
        <f t="shared" si="22"/>
        <v>0</v>
      </c>
      <c r="BF36" s="346"/>
      <c r="BG36" s="113"/>
      <c r="BH36" s="138"/>
      <c r="BI36" s="111" t="s">
        <v>157</v>
      </c>
      <c r="BJ36" s="173">
        <v>63830795</v>
      </c>
      <c r="BK36" s="114"/>
      <c r="BL36" s="114"/>
      <c r="BM36" s="114"/>
      <c r="BN36" s="114"/>
      <c r="BO36" s="114">
        <f t="shared" si="23"/>
        <v>0</v>
      </c>
      <c r="BP36" s="346"/>
      <c r="BQ36" s="354"/>
      <c r="BR36" s="188"/>
      <c r="BS36" s="111" t="s">
        <v>157</v>
      </c>
      <c r="BT36" s="173">
        <v>63830795</v>
      </c>
      <c r="BU36" s="10">
        <f t="shared" si="24"/>
        <v>4461</v>
      </c>
      <c r="BV36" s="10">
        <f t="shared" si="25"/>
        <v>0</v>
      </c>
      <c r="BW36" s="10">
        <f t="shared" si="26"/>
        <v>1658</v>
      </c>
      <c r="BX36" s="10">
        <f t="shared" si="27"/>
        <v>166</v>
      </c>
      <c r="BY36" s="10">
        <f t="shared" si="28"/>
        <v>6285</v>
      </c>
      <c r="BZ36" s="278">
        <f t="shared" si="29"/>
        <v>19.7</v>
      </c>
      <c r="CA36" s="353">
        <v>923</v>
      </c>
      <c r="CB36" s="192">
        <f t="shared" si="14"/>
        <v>7208</v>
      </c>
      <c r="CC36" s="12"/>
    </row>
    <row r="37" spans="1:81" s="163" customFormat="1" ht="13.5" thickBot="1">
      <c r="A37" s="177" t="s">
        <v>158</v>
      </c>
      <c r="B37" s="178">
        <v>70828083</v>
      </c>
      <c r="C37" s="146"/>
      <c r="D37" s="146"/>
      <c r="E37" s="146"/>
      <c r="F37" s="146"/>
      <c r="G37" s="146">
        <f t="shared" si="17"/>
        <v>0</v>
      </c>
      <c r="H37" s="347"/>
      <c r="I37" s="344"/>
      <c r="J37" s="201"/>
      <c r="K37" s="177" t="s">
        <v>158</v>
      </c>
      <c r="L37" s="178">
        <v>70828083</v>
      </c>
      <c r="M37" s="146">
        <v>2933</v>
      </c>
      <c r="N37" s="146">
        <v>80</v>
      </c>
      <c r="O37" s="146">
        <v>1117</v>
      </c>
      <c r="P37" s="146">
        <v>80</v>
      </c>
      <c r="Q37" s="146">
        <f t="shared" si="18"/>
        <v>4210</v>
      </c>
      <c r="R37" s="347">
        <v>11.8</v>
      </c>
      <c r="S37" s="145">
        <v>438</v>
      </c>
      <c r="T37" s="192">
        <f t="shared" si="30"/>
        <v>4648</v>
      </c>
      <c r="U37" s="177" t="s">
        <v>158</v>
      </c>
      <c r="V37" s="178">
        <v>70828083</v>
      </c>
      <c r="W37" s="146"/>
      <c r="X37" s="146"/>
      <c r="Y37" s="146"/>
      <c r="Z37" s="146"/>
      <c r="AA37" s="146">
        <f t="shared" si="19"/>
        <v>0</v>
      </c>
      <c r="AB37" s="347"/>
      <c r="AC37" s="355"/>
      <c r="AD37" s="189"/>
      <c r="AE37" s="177" t="s">
        <v>158</v>
      </c>
      <c r="AF37" s="178">
        <v>70828083</v>
      </c>
      <c r="AG37" s="146"/>
      <c r="AH37" s="146"/>
      <c r="AI37" s="146"/>
      <c r="AJ37" s="146"/>
      <c r="AK37" s="146">
        <f t="shared" si="20"/>
        <v>0</v>
      </c>
      <c r="AL37" s="347"/>
      <c r="AM37" s="355"/>
      <c r="AN37" s="189"/>
      <c r="AO37" s="177" t="s">
        <v>158</v>
      </c>
      <c r="AP37" s="178">
        <v>70828083</v>
      </c>
      <c r="AQ37" s="146"/>
      <c r="AR37" s="146"/>
      <c r="AS37" s="146"/>
      <c r="AT37" s="146"/>
      <c r="AU37" s="146">
        <f t="shared" si="21"/>
        <v>0</v>
      </c>
      <c r="AV37" s="347"/>
      <c r="AW37" s="145"/>
      <c r="AX37" s="147"/>
      <c r="AY37" s="177" t="s">
        <v>158</v>
      </c>
      <c r="AZ37" s="178">
        <v>70828083</v>
      </c>
      <c r="BA37" s="146"/>
      <c r="BB37" s="146"/>
      <c r="BC37" s="146"/>
      <c r="BD37" s="146"/>
      <c r="BE37" s="146">
        <f t="shared" si="22"/>
        <v>0</v>
      </c>
      <c r="BF37" s="347"/>
      <c r="BG37" s="145"/>
      <c r="BH37" s="147"/>
      <c r="BI37" s="177" t="s">
        <v>158</v>
      </c>
      <c r="BJ37" s="178">
        <v>70828083</v>
      </c>
      <c r="BK37" s="146"/>
      <c r="BL37" s="146"/>
      <c r="BM37" s="146"/>
      <c r="BN37" s="146"/>
      <c r="BO37" s="146">
        <f t="shared" si="23"/>
        <v>0</v>
      </c>
      <c r="BP37" s="347"/>
      <c r="BQ37" s="355"/>
      <c r="BR37" s="189"/>
      <c r="BS37" s="177" t="s">
        <v>158</v>
      </c>
      <c r="BT37" s="178">
        <v>70828083</v>
      </c>
      <c r="BU37" s="15">
        <f t="shared" si="24"/>
        <v>2933</v>
      </c>
      <c r="BV37" s="15">
        <f t="shared" si="25"/>
        <v>80</v>
      </c>
      <c r="BW37" s="15">
        <f t="shared" si="26"/>
        <v>1117</v>
      </c>
      <c r="BX37" s="15">
        <f t="shared" si="27"/>
        <v>80</v>
      </c>
      <c r="BY37" s="15">
        <f t="shared" si="28"/>
        <v>4210</v>
      </c>
      <c r="BZ37" s="280">
        <f t="shared" si="29"/>
        <v>11.8</v>
      </c>
      <c r="CA37" s="361">
        <v>438</v>
      </c>
      <c r="CB37" s="198">
        <f t="shared" si="14"/>
        <v>4648</v>
      </c>
      <c r="CC37" s="12"/>
    </row>
    <row r="38" spans="1:81" s="163" customFormat="1" ht="12.75">
      <c r="A38" s="181" t="s">
        <v>305</v>
      </c>
      <c r="B38" s="182">
        <v>70848572</v>
      </c>
      <c r="C38" s="183"/>
      <c r="D38" s="183"/>
      <c r="E38" s="183"/>
      <c r="F38" s="183"/>
      <c r="G38" s="183">
        <f t="shared" si="17"/>
        <v>0</v>
      </c>
      <c r="H38" s="350"/>
      <c r="I38" s="348"/>
      <c r="J38" s="202"/>
      <c r="K38" s="181" t="s">
        <v>305</v>
      </c>
      <c r="L38" s="176">
        <v>70848572</v>
      </c>
      <c r="M38" s="137">
        <v>4085</v>
      </c>
      <c r="N38" s="137">
        <v>20</v>
      </c>
      <c r="O38" s="137">
        <v>1522</v>
      </c>
      <c r="P38" s="137">
        <v>270</v>
      </c>
      <c r="Q38" s="137">
        <f t="shared" si="18"/>
        <v>5897</v>
      </c>
      <c r="R38" s="345">
        <v>20.1</v>
      </c>
      <c r="S38" s="136">
        <v>940</v>
      </c>
      <c r="T38" s="192">
        <f t="shared" si="30"/>
        <v>6837</v>
      </c>
      <c r="U38" s="181" t="s">
        <v>305</v>
      </c>
      <c r="V38" s="182">
        <v>70848572</v>
      </c>
      <c r="W38" s="183"/>
      <c r="X38" s="183"/>
      <c r="Y38" s="183"/>
      <c r="Z38" s="183"/>
      <c r="AA38" s="183">
        <f t="shared" si="19"/>
        <v>0</v>
      </c>
      <c r="AB38" s="350"/>
      <c r="AC38" s="356"/>
      <c r="AD38" s="190"/>
      <c r="AE38" s="181" t="s">
        <v>305</v>
      </c>
      <c r="AF38" s="182">
        <v>70848572</v>
      </c>
      <c r="AG38" s="183"/>
      <c r="AH38" s="183"/>
      <c r="AI38" s="183"/>
      <c r="AJ38" s="183"/>
      <c r="AK38" s="183">
        <f t="shared" si="20"/>
        <v>0</v>
      </c>
      <c r="AL38" s="350"/>
      <c r="AM38" s="359"/>
      <c r="AN38" s="190"/>
      <c r="AO38" s="181" t="s">
        <v>305</v>
      </c>
      <c r="AP38" s="182">
        <v>70848572</v>
      </c>
      <c r="AQ38" s="183"/>
      <c r="AR38" s="183"/>
      <c r="AS38" s="183"/>
      <c r="AT38" s="183"/>
      <c r="AU38" s="183">
        <f t="shared" si="21"/>
        <v>0</v>
      </c>
      <c r="AV38" s="350"/>
      <c r="AW38" s="360"/>
      <c r="AX38" s="191"/>
      <c r="AY38" s="181" t="s">
        <v>305</v>
      </c>
      <c r="AZ38" s="182">
        <v>70848572</v>
      </c>
      <c r="BA38" s="183"/>
      <c r="BB38" s="183"/>
      <c r="BC38" s="183"/>
      <c r="BD38" s="183"/>
      <c r="BE38" s="183">
        <f t="shared" si="22"/>
        <v>0</v>
      </c>
      <c r="BF38" s="350"/>
      <c r="BG38" s="360"/>
      <c r="BH38" s="191"/>
      <c r="BI38" s="181" t="s">
        <v>305</v>
      </c>
      <c r="BJ38" s="182">
        <v>70848572</v>
      </c>
      <c r="BK38" s="183"/>
      <c r="BL38" s="183"/>
      <c r="BM38" s="183"/>
      <c r="BN38" s="183"/>
      <c r="BO38" s="183">
        <f t="shared" si="23"/>
        <v>0</v>
      </c>
      <c r="BP38" s="350"/>
      <c r="BQ38" s="359"/>
      <c r="BR38" s="190"/>
      <c r="BS38" s="181" t="s">
        <v>305</v>
      </c>
      <c r="BT38" s="176">
        <v>70848572</v>
      </c>
      <c r="BU38" s="11">
        <f t="shared" si="24"/>
        <v>4085</v>
      </c>
      <c r="BV38" s="11">
        <f t="shared" si="25"/>
        <v>20</v>
      </c>
      <c r="BW38" s="11">
        <f t="shared" si="26"/>
        <v>1522</v>
      </c>
      <c r="BX38" s="11">
        <f t="shared" si="27"/>
        <v>270</v>
      </c>
      <c r="BY38" s="11">
        <f t="shared" si="28"/>
        <v>5897</v>
      </c>
      <c r="BZ38" s="277">
        <f t="shared" si="29"/>
        <v>20.1</v>
      </c>
      <c r="CA38" s="352">
        <v>940</v>
      </c>
      <c r="CB38" s="192">
        <f t="shared" si="14"/>
        <v>6837</v>
      </c>
      <c r="CC38" s="12"/>
    </row>
    <row r="39" spans="1:81" s="163" customFormat="1" ht="12.75">
      <c r="A39" s="111" t="s">
        <v>306</v>
      </c>
      <c r="B39" s="173">
        <v>70831025</v>
      </c>
      <c r="C39" s="114"/>
      <c r="D39" s="114"/>
      <c r="E39" s="114"/>
      <c r="F39" s="114"/>
      <c r="G39" s="114">
        <f t="shared" si="17"/>
        <v>0</v>
      </c>
      <c r="H39" s="346"/>
      <c r="I39" s="343"/>
      <c r="J39" s="200"/>
      <c r="K39" s="111" t="s">
        <v>306</v>
      </c>
      <c r="L39" s="173">
        <v>70831025</v>
      </c>
      <c r="M39" s="114">
        <v>7247</v>
      </c>
      <c r="N39" s="114">
        <v>40</v>
      </c>
      <c r="O39" s="114">
        <v>2708</v>
      </c>
      <c r="P39" s="114">
        <v>458</v>
      </c>
      <c r="Q39" s="114">
        <f t="shared" si="18"/>
        <v>10453</v>
      </c>
      <c r="R39" s="346">
        <v>33.8</v>
      </c>
      <c r="S39" s="113">
        <v>2241</v>
      </c>
      <c r="T39" s="192">
        <f t="shared" si="30"/>
        <v>12694</v>
      </c>
      <c r="U39" s="111" t="s">
        <v>306</v>
      </c>
      <c r="V39" s="173">
        <v>70831025</v>
      </c>
      <c r="W39" s="114"/>
      <c r="X39" s="114"/>
      <c r="Y39" s="114"/>
      <c r="Z39" s="114"/>
      <c r="AA39" s="114">
        <f t="shared" si="19"/>
        <v>0</v>
      </c>
      <c r="AB39" s="346"/>
      <c r="AC39" s="357"/>
      <c r="AD39" s="188"/>
      <c r="AE39" s="111" t="s">
        <v>306</v>
      </c>
      <c r="AF39" s="173">
        <v>70831025</v>
      </c>
      <c r="AG39" s="114"/>
      <c r="AH39" s="114"/>
      <c r="AI39" s="114"/>
      <c r="AJ39" s="114"/>
      <c r="AK39" s="114">
        <f t="shared" si="20"/>
        <v>0</v>
      </c>
      <c r="AL39" s="346"/>
      <c r="AM39" s="354"/>
      <c r="AN39" s="188"/>
      <c r="AO39" s="111" t="s">
        <v>306</v>
      </c>
      <c r="AP39" s="173">
        <v>70831025</v>
      </c>
      <c r="AQ39" s="114"/>
      <c r="AR39" s="114"/>
      <c r="AS39" s="114"/>
      <c r="AT39" s="114"/>
      <c r="AU39" s="114">
        <f t="shared" si="21"/>
        <v>0</v>
      </c>
      <c r="AV39" s="346"/>
      <c r="AW39" s="113"/>
      <c r="AX39" s="138"/>
      <c r="AY39" s="111" t="s">
        <v>306</v>
      </c>
      <c r="AZ39" s="173">
        <v>70831025</v>
      </c>
      <c r="BA39" s="114"/>
      <c r="BB39" s="114"/>
      <c r="BC39" s="114"/>
      <c r="BD39" s="114"/>
      <c r="BE39" s="114">
        <f t="shared" si="22"/>
        <v>0</v>
      </c>
      <c r="BF39" s="346"/>
      <c r="BG39" s="113"/>
      <c r="BH39" s="138"/>
      <c r="BI39" s="111" t="s">
        <v>306</v>
      </c>
      <c r="BJ39" s="173">
        <v>70831025</v>
      </c>
      <c r="BK39" s="114"/>
      <c r="BL39" s="114"/>
      <c r="BM39" s="114"/>
      <c r="BN39" s="114"/>
      <c r="BO39" s="114">
        <f t="shared" si="23"/>
        <v>0</v>
      </c>
      <c r="BP39" s="346"/>
      <c r="BQ39" s="354"/>
      <c r="BR39" s="188"/>
      <c r="BS39" s="111" t="s">
        <v>306</v>
      </c>
      <c r="BT39" s="173">
        <v>70831025</v>
      </c>
      <c r="BU39" s="10">
        <f t="shared" si="24"/>
        <v>7247</v>
      </c>
      <c r="BV39" s="10">
        <f t="shared" si="25"/>
        <v>40</v>
      </c>
      <c r="BW39" s="10">
        <f t="shared" si="26"/>
        <v>2708</v>
      </c>
      <c r="BX39" s="10">
        <f t="shared" si="27"/>
        <v>458</v>
      </c>
      <c r="BY39" s="10">
        <f t="shared" si="28"/>
        <v>10453</v>
      </c>
      <c r="BZ39" s="278">
        <f t="shared" si="29"/>
        <v>33.8</v>
      </c>
      <c r="CA39" s="353">
        <v>2241</v>
      </c>
      <c r="CB39" s="192">
        <f t="shared" si="14"/>
        <v>12694</v>
      </c>
      <c r="CC39" s="12"/>
    </row>
    <row r="40" spans="1:81" s="163" customFormat="1" ht="12.75">
      <c r="A40" s="111" t="s">
        <v>159</v>
      </c>
      <c r="B40" s="173">
        <v>70947104</v>
      </c>
      <c r="C40" s="114">
        <v>2543</v>
      </c>
      <c r="D40" s="114"/>
      <c r="E40" s="114">
        <v>944</v>
      </c>
      <c r="F40" s="114">
        <v>115</v>
      </c>
      <c r="G40" s="114">
        <f t="shared" si="17"/>
        <v>3602</v>
      </c>
      <c r="H40" s="346">
        <v>14.8</v>
      </c>
      <c r="I40" s="343">
        <v>942</v>
      </c>
      <c r="J40" s="138">
        <f>+G40+I40</f>
        <v>4544</v>
      </c>
      <c r="K40" s="111" t="s">
        <v>159</v>
      </c>
      <c r="L40" s="173">
        <v>70947104</v>
      </c>
      <c r="M40" s="114"/>
      <c r="N40" s="114"/>
      <c r="O40" s="114"/>
      <c r="P40" s="114"/>
      <c r="Q40" s="114">
        <f t="shared" si="18"/>
        <v>0</v>
      </c>
      <c r="R40" s="346"/>
      <c r="S40" s="113"/>
      <c r="T40" s="138"/>
      <c r="U40" s="111" t="s">
        <v>159</v>
      </c>
      <c r="V40" s="173">
        <v>70947104</v>
      </c>
      <c r="W40" s="114"/>
      <c r="X40" s="114"/>
      <c r="Y40" s="114"/>
      <c r="Z40" s="114"/>
      <c r="AA40" s="114">
        <f t="shared" si="19"/>
        <v>0</v>
      </c>
      <c r="AB40" s="346"/>
      <c r="AC40" s="357"/>
      <c r="AD40" s="188"/>
      <c r="AE40" s="111" t="s">
        <v>159</v>
      </c>
      <c r="AF40" s="173">
        <v>70947104</v>
      </c>
      <c r="AG40" s="114"/>
      <c r="AH40" s="114"/>
      <c r="AI40" s="114"/>
      <c r="AJ40" s="114"/>
      <c r="AK40" s="114">
        <f t="shared" si="20"/>
        <v>0</v>
      </c>
      <c r="AL40" s="346"/>
      <c r="AM40" s="354"/>
      <c r="AN40" s="188"/>
      <c r="AO40" s="111" t="s">
        <v>159</v>
      </c>
      <c r="AP40" s="173">
        <v>70947104</v>
      </c>
      <c r="AQ40" s="114"/>
      <c r="AR40" s="114"/>
      <c r="AS40" s="114"/>
      <c r="AT40" s="114"/>
      <c r="AU40" s="114">
        <f t="shared" si="21"/>
        <v>0</v>
      </c>
      <c r="AV40" s="346"/>
      <c r="AW40" s="113"/>
      <c r="AX40" s="138"/>
      <c r="AY40" s="111" t="s">
        <v>159</v>
      </c>
      <c r="AZ40" s="173">
        <v>70947104</v>
      </c>
      <c r="BA40" s="114"/>
      <c r="BB40" s="114"/>
      <c r="BC40" s="114"/>
      <c r="BD40" s="114"/>
      <c r="BE40" s="114">
        <f t="shared" si="22"/>
        <v>0</v>
      </c>
      <c r="BF40" s="346"/>
      <c r="BG40" s="113"/>
      <c r="BH40" s="138"/>
      <c r="BI40" s="111" t="s">
        <v>159</v>
      </c>
      <c r="BJ40" s="173">
        <v>70947104</v>
      </c>
      <c r="BK40" s="114"/>
      <c r="BL40" s="114"/>
      <c r="BM40" s="114"/>
      <c r="BN40" s="114"/>
      <c r="BO40" s="114">
        <f t="shared" si="23"/>
        <v>0</v>
      </c>
      <c r="BP40" s="346"/>
      <c r="BQ40" s="354"/>
      <c r="BR40" s="188"/>
      <c r="BS40" s="111" t="s">
        <v>159</v>
      </c>
      <c r="BT40" s="173">
        <v>70947104</v>
      </c>
      <c r="BU40" s="10">
        <f t="shared" si="24"/>
        <v>2543</v>
      </c>
      <c r="BV40" s="10">
        <f t="shared" si="25"/>
        <v>0</v>
      </c>
      <c r="BW40" s="10">
        <f t="shared" si="26"/>
        <v>944</v>
      </c>
      <c r="BX40" s="10">
        <f t="shared" si="27"/>
        <v>115</v>
      </c>
      <c r="BY40" s="10">
        <f t="shared" si="28"/>
        <v>3602</v>
      </c>
      <c r="BZ40" s="278">
        <f t="shared" si="29"/>
        <v>14.8</v>
      </c>
      <c r="CA40" s="353">
        <v>942</v>
      </c>
      <c r="CB40" s="192">
        <f t="shared" si="14"/>
        <v>4544</v>
      </c>
      <c r="CC40" s="12"/>
    </row>
    <row r="41" spans="1:81" s="163" customFormat="1" ht="12.75">
      <c r="A41" s="111" t="s">
        <v>160</v>
      </c>
      <c r="B41" s="173">
        <v>70835632</v>
      </c>
      <c r="C41" s="114"/>
      <c r="D41" s="114"/>
      <c r="E41" s="114"/>
      <c r="F41" s="114"/>
      <c r="G41" s="114">
        <f t="shared" si="17"/>
        <v>0</v>
      </c>
      <c r="H41" s="346"/>
      <c r="I41" s="343"/>
      <c r="J41" s="200"/>
      <c r="K41" s="111" t="s">
        <v>160</v>
      </c>
      <c r="L41" s="173">
        <v>70835632</v>
      </c>
      <c r="M41" s="114">
        <v>3758</v>
      </c>
      <c r="N41" s="114">
        <v>20</v>
      </c>
      <c r="O41" s="114">
        <v>1403</v>
      </c>
      <c r="P41" s="114">
        <v>240</v>
      </c>
      <c r="Q41" s="114">
        <f t="shared" si="18"/>
        <v>5421</v>
      </c>
      <c r="R41" s="346">
        <v>17.1</v>
      </c>
      <c r="S41" s="113">
        <v>914</v>
      </c>
      <c r="T41" s="192">
        <f t="shared" si="30"/>
        <v>6335</v>
      </c>
      <c r="U41" s="111" t="s">
        <v>160</v>
      </c>
      <c r="V41" s="173">
        <v>70835632</v>
      </c>
      <c r="W41" s="114"/>
      <c r="X41" s="114"/>
      <c r="Y41" s="114"/>
      <c r="Z41" s="114"/>
      <c r="AA41" s="114">
        <f t="shared" si="19"/>
        <v>0</v>
      </c>
      <c r="AB41" s="346"/>
      <c r="AC41" s="357"/>
      <c r="AD41" s="188"/>
      <c r="AE41" s="111" t="s">
        <v>160</v>
      </c>
      <c r="AF41" s="173">
        <v>70835632</v>
      </c>
      <c r="AG41" s="114"/>
      <c r="AH41" s="114"/>
      <c r="AI41" s="114"/>
      <c r="AJ41" s="114"/>
      <c r="AK41" s="114">
        <f t="shared" si="20"/>
        <v>0</v>
      </c>
      <c r="AL41" s="346"/>
      <c r="AM41" s="354"/>
      <c r="AN41" s="188"/>
      <c r="AO41" s="111" t="s">
        <v>160</v>
      </c>
      <c r="AP41" s="173">
        <v>70835632</v>
      </c>
      <c r="AQ41" s="114"/>
      <c r="AR41" s="114"/>
      <c r="AS41" s="114"/>
      <c r="AT41" s="114"/>
      <c r="AU41" s="114">
        <f t="shared" si="21"/>
        <v>0</v>
      </c>
      <c r="AV41" s="346"/>
      <c r="AW41" s="113"/>
      <c r="AX41" s="138"/>
      <c r="AY41" s="111" t="s">
        <v>160</v>
      </c>
      <c r="AZ41" s="173">
        <v>70835632</v>
      </c>
      <c r="BA41" s="114"/>
      <c r="BB41" s="114"/>
      <c r="BC41" s="114"/>
      <c r="BD41" s="114"/>
      <c r="BE41" s="114">
        <f t="shared" si="22"/>
        <v>0</v>
      </c>
      <c r="BF41" s="346"/>
      <c r="BG41" s="113"/>
      <c r="BH41" s="138"/>
      <c r="BI41" s="111" t="s">
        <v>160</v>
      </c>
      <c r="BJ41" s="173">
        <v>70835632</v>
      </c>
      <c r="BK41" s="114"/>
      <c r="BL41" s="114"/>
      <c r="BM41" s="114"/>
      <c r="BN41" s="114"/>
      <c r="BO41" s="114">
        <f t="shared" si="23"/>
        <v>0</v>
      </c>
      <c r="BP41" s="346"/>
      <c r="BQ41" s="354"/>
      <c r="BR41" s="188"/>
      <c r="BS41" s="111" t="s">
        <v>160</v>
      </c>
      <c r="BT41" s="173">
        <v>70835632</v>
      </c>
      <c r="BU41" s="10">
        <f t="shared" si="24"/>
        <v>3758</v>
      </c>
      <c r="BV41" s="10">
        <f t="shared" si="25"/>
        <v>20</v>
      </c>
      <c r="BW41" s="10">
        <f t="shared" si="26"/>
        <v>1403</v>
      </c>
      <c r="BX41" s="10">
        <f t="shared" si="27"/>
        <v>240</v>
      </c>
      <c r="BY41" s="10">
        <f t="shared" si="28"/>
        <v>5421</v>
      </c>
      <c r="BZ41" s="278">
        <f t="shared" si="29"/>
        <v>17.1</v>
      </c>
      <c r="CA41" s="353">
        <v>914</v>
      </c>
      <c r="CB41" s="192">
        <f t="shared" si="14"/>
        <v>6335</v>
      </c>
      <c r="CC41" s="12"/>
    </row>
    <row r="42" spans="1:81" s="163" customFormat="1" ht="12.75">
      <c r="A42" s="111" t="s">
        <v>161</v>
      </c>
      <c r="B42" s="173">
        <v>63834383</v>
      </c>
      <c r="C42" s="114"/>
      <c r="D42" s="114"/>
      <c r="E42" s="114"/>
      <c r="F42" s="114"/>
      <c r="G42" s="114">
        <f t="shared" si="17"/>
        <v>0</v>
      </c>
      <c r="H42" s="346"/>
      <c r="I42" s="343"/>
      <c r="J42" s="200"/>
      <c r="K42" s="111" t="s">
        <v>161</v>
      </c>
      <c r="L42" s="173">
        <v>63834383</v>
      </c>
      <c r="M42" s="114">
        <v>7944</v>
      </c>
      <c r="N42" s="114">
        <v>123</v>
      </c>
      <c r="O42" s="114">
        <v>3003</v>
      </c>
      <c r="P42" s="114">
        <v>600</v>
      </c>
      <c r="Q42" s="114">
        <f t="shared" si="18"/>
        <v>11670</v>
      </c>
      <c r="R42" s="346">
        <v>40.5</v>
      </c>
      <c r="S42" s="113">
        <v>2179</v>
      </c>
      <c r="T42" s="192">
        <f t="shared" si="30"/>
        <v>13849</v>
      </c>
      <c r="U42" s="111" t="s">
        <v>161</v>
      </c>
      <c r="V42" s="173">
        <v>63834383</v>
      </c>
      <c r="W42" s="114"/>
      <c r="X42" s="114"/>
      <c r="Y42" s="114"/>
      <c r="Z42" s="114"/>
      <c r="AA42" s="114">
        <f t="shared" si="19"/>
        <v>0</v>
      </c>
      <c r="AB42" s="346"/>
      <c r="AC42" s="357"/>
      <c r="AD42" s="188"/>
      <c r="AE42" s="111" t="s">
        <v>161</v>
      </c>
      <c r="AF42" s="173">
        <v>63834383</v>
      </c>
      <c r="AG42" s="114"/>
      <c r="AH42" s="114"/>
      <c r="AI42" s="114"/>
      <c r="AJ42" s="114"/>
      <c r="AK42" s="114">
        <f t="shared" si="20"/>
        <v>0</v>
      </c>
      <c r="AL42" s="346"/>
      <c r="AM42" s="354"/>
      <c r="AN42" s="188"/>
      <c r="AO42" s="111" t="s">
        <v>161</v>
      </c>
      <c r="AP42" s="173">
        <v>63834383</v>
      </c>
      <c r="AQ42" s="114"/>
      <c r="AR42" s="114"/>
      <c r="AS42" s="114"/>
      <c r="AT42" s="114"/>
      <c r="AU42" s="114">
        <f t="shared" si="21"/>
        <v>0</v>
      </c>
      <c r="AV42" s="346"/>
      <c r="AW42" s="113"/>
      <c r="AX42" s="138"/>
      <c r="AY42" s="111" t="s">
        <v>161</v>
      </c>
      <c r="AZ42" s="173">
        <v>63834383</v>
      </c>
      <c r="BA42" s="114"/>
      <c r="BB42" s="114"/>
      <c r="BC42" s="114"/>
      <c r="BD42" s="114"/>
      <c r="BE42" s="114">
        <f t="shared" si="22"/>
        <v>0</v>
      </c>
      <c r="BF42" s="346"/>
      <c r="BG42" s="113"/>
      <c r="BH42" s="138"/>
      <c r="BI42" s="111" t="s">
        <v>161</v>
      </c>
      <c r="BJ42" s="173">
        <v>63834383</v>
      </c>
      <c r="BK42" s="114">
        <v>1000</v>
      </c>
      <c r="BL42" s="114"/>
      <c r="BM42" s="114">
        <v>370</v>
      </c>
      <c r="BN42" s="114"/>
      <c r="BO42" s="114">
        <f t="shared" si="23"/>
        <v>1370</v>
      </c>
      <c r="BP42" s="346">
        <v>4</v>
      </c>
      <c r="BQ42" s="354"/>
      <c r="BR42" s="197">
        <f>+BO42+BQ42</f>
        <v>1370</v>
      </c>
      <c r="BS42" s="111" t="s">
        <v>161</v>
      </c>
      <c r="BT42" s="173">
        <v>63834383</v>
      </c>
      <c r="BU42" s="10">
        <f t="shared" si="24"/>
        <v>8944</v>
      </c>
      <c r="BV42" s="10">
        <f t="shared" si="25"/>
        <v>123</v>
      </c>
      <c r="BW42" s="10">
        <f t="shared" si="26"/>
        <v>3373</v>
      </c>
      <c r="BX42" s="10">
        <f t="shared" si="27"/>
        <v>600</v>
      </c>
      <c r="BY42" s="10">
        <f t="shared" si="28"/>
        <v>13040</v>
      </c>
      <c r="BZ42" s="278">
        <f t="shared" si="29"/>
        <v>44.5</v>
      </c>
      <c r="CA42" s="353">
        <v>2179</v>
      </c>
      <c r="CB42" s="192">
        <f t="shared" si="14"/>
        <v>15219</v>
      </c>
      <c r="CC42" s="12"/>
    </row>
    <row r="43" spans="1:81" s="163" customFormat="1" ht="12.75">
      <c r="A43" s="111" t="s">
        <v>162</v>
      </c>
      <c r="B43" s="173">
        <v>70835578</v>
      </c>
      <c r="C43" s="114"/>
      <c r="D43" s="114"/>
      <c r="E43" s="114"/>
      <c r="F43" s="114"/>
      <c r="G43" s="114">
        <f t="shared" si="17"/>
        <v>0</v>
      </c>
      <c r="H43" s="346"/>
      <c r="I43" s="343"/>
      <c r="J43" s="200"/>
      <c r="K43" s="111" t="s">
        <v>162</v>
      </c>
      <c r="L43" s="173">
        <v>70835578</v>
      </c>
      <c r="M43" s="114">
        <v>7108</v>
      </c>
      <c r="N43" s="114"/>
      <c r="O43" s="114">
        <v>2642</v>
      </c>
      <c r="P43" s="114">
        <v>380</v>
      </c>
      <c r="Q43" s="114">
        <f t="shared" si="18"/>
        <v>10130</v>
      </c>
      <c r="R43" s="346">
        <v>35.2</v>
      </c>
      <c r="S43" s="113">
        <v>1812</v>
      </c>
      <c r="T43" s="192">
        <f t="shared" si="30"/>
        <v>11942</v>
      </c>
      <c r="U43" s="111" t="s">
        <v>162</v>
      </c>
      <c r="V43" s="173">
        <v>70835578</v>
      </c>
      <c r="W43" s="114"/>
      <c r="X43" s="114"/>
      <c r="Y43" s="114"/>
      <c r="Z43" s="114"/>
      <c r="AA43" s="114">
        <f t="shared" si="19"/>
        <v>0</v>
      </c>
      <c r="AB43" s="346"/>
      <c r="AC43" s="357"/>
      <c r="AD43" s="188"/>
      <c r="AE43" s="111" t="s">
        <v>162</v>
      </c>
      <c r="AF43" s="173">
        <v>70835578</v>
      </c>
      <c r="AG43" s="114"/>
      <c r="AH43" s="114"/>
      <c r="AI43" s="114"/>
      <c r="AJ43" s="114"/>
      <c r="AK43" s="114">
        <f t="shared" si="20"/>
        <v>0</v>
      </c>
      <c r="AL43" s="346"/>
      <c r="AM43" s="354"/>
      <c r="AN43" s="188"/>
      <c r="AO43" s="111" t="s">
        <v>162</v>
      </c>
      <c r="AP43" s="173">
        <v>70835578</v>
      </c>
      <c r="AQ43" s="114"/>
      <c r="AR43" s="114"/>
      <c r="AS43" s="114"/>
      <c r="AT43" s="114"/>
      <c r="AU43" s="114">
        <f t="shared" si="21"/>
        <v>0</v>
      </c>
      <c r="AV43" s="346"/>
      <c r="AW43" s="113"/>
      <c r="AX43" s="138"/>
      <c r="AY43" s="111" t="s">
        <v>162</v>
      </c>
      <c r="AZ43" s="173">
        <v>70835578</v>
      </c>
      <c r="BA43" s="114"/>
      <c r="BB43" s="114"/>
      <c r="BC43" s="114"/>
      <c r="BD43" s="114"/>
      <c r="BE43" s="114">
        <f t="shared" si="22"/>
        <v>0</v>
      </c>
      <c r="BF43" s="346"/>
      <c r="BG43" s="113"/>
      <c r="BH43" s="138"/>
      <c r="BI43" s="111" t="s">
        <v>162</v>
      </c>
      <c r="BJ43" s="173">
        <v>70835578</v>
      </c>
      <c r="BK43" s="114">
        <v>574</v>
      </c>
      <c r="BL43" s="114">
        <v>90</v>
      </c>
      <c r="BM43" s="114">
        <v>246</v>
      </c>
      <c r="BN43" s="114"/>
      <c r="BO43" s="114">
        <f t="shared" si="23"/>
        <v>910</v>
      </c>
      <c r="BP43" s="346">
        <v>2.9</v>
      </c>
      <c r="BQ43" s="354"/>
      <c r="BR43" s="197">
        <f>+BO43+BQ43</f>
        <v>910</v>
      </c>
      <c r="BS43" s="111" t="s">
        <v>162</v>
      </c>
      <c r="BT43" s="173">
        <v>70835578</v>
      </c>
      <c r="BU43" s="10">
        <f t="shared" si="24"/>
        <v>7682</v>
      </c>
      <c r="BV43" s="10">
        <f t="shared" si="25"/>
        <v>90</v>
      </c>
      <c r="BW43" s="10">
        <f t="shared" si="26"/>
        <v>2888</v>
      </c>
      <c r="BX43" s="10">
        <f t="shared" si="27"/>
        <v>380</v>
      </c>
      <c r="BY43" s="10">
        <f t="shared" si="28"/>
        <v>11040</v>
      </c>
      <c r="BZ43" s="278">
        <f t="shared" si="29"/>
        <v>38.1</v>
      </c>
      <c r="CA43" s="353">
        <v>1812</v>
      </c>
      <c r="CB43" s="192">
        <f t="shared" si="14"/>
        <v>12852</v>
      </c>
      <c r="CC43" s="12"/>
    </row>
    <row r="44" spans="1:81" s="163" customFormat="1" ht="12.75">
      <c r="A44" s="111" t="s">
        <v>163</v>
      </c>
      <c r="B44" s="173">
        <v>61385450</v>
      </c>
      <c r="C44" s="114"/>
      <c r="D44" s="114"/>
      <c r="E44" s="114"/>
      <c r="F44" s="114"/>
      <c r="G44" s="114">
        <f t="shared" si="17"/>
        <v>0</v>
      </c>
      <c r="H44" s="346"/>
      <c r="I44" s="343"/>
      <c r="J44" s="200"/>
      <c r="K44" s="111" t="s">
        <v>163</v>
      </c>
      <c r="L44" s="173">
        <v>61385450</v>
      </c>
      <c r="M44" s="114">
        <v>3801</v>
      </c>
      <c r="N44" s="114">
        <v>20</v>
      </c>
      <c r="O44" s="114">
        <v>1418</v>
      </c>
      <c r="P44" s="114">
        <v>160</v>
      </c>
      <c r="Q44" s="114">
        <f t="shared" si="18"/>
        <v>5399</v>
      </c>
      <c r="R44" s="346">
        <v>16</v>
      </c>
      <c r="S44" s="113">
        <v>563</v>
      </c>
      <c r="T44" s="192">
        <f t="shared" si="30"/>
        <v>5962</v>
      </c>
      <c r="U44" s="111" t="s">
        <v>163</v>
      </c>
      <c r="V44" s="173">
        <v>61385450</v>
      </c>
      <c r="W44" s="114"/>
      <c r="X44" s="114"/>
      <c r="Y44" s="114"/>
      <c r="Z44" s="114"/>
      <c r="AA44" s="114">
        <f t="shared" si="19"/>
        <v>0</v>
      </c>
      <c r="AB44" s="346"/>
      <c r="AC44" s="357"/>
      <c r="AD44" s="188"/>
      <c r="AE44" s="111" t="s">
        <v>163</v>
      </c>
      <c r="AF44" s="173">
        <v>61385450</v>
      </c>
      <c r="AG44" s="114"/>
      <c r="AH44" s="114"/>
      <c r="AI44" s="114"/>
      <c r="AJ44" s="114"/>
      <c r="AK44" s="114">
        <f t="shared" si="20"/>
        <v>0</v>
      </c>
      <c r="AL44" s="346"/>
      <c r="AM44" s="354"/>
      <c r="AN44" s="188"/>
      <c r="AO44" s="111" t="s">
        <v>163</v>
      </c>
      <c r="AP44" s="173">
        <v>61385450</v>
      </c>
      <c r="AQ44" s="114"/>
      <c r="AR44" s="114"/>
      <c r="AS44" s="114"/>
      <c r="AT44" s="114"/>
      <c r="AU44" s="114">
        <f t="shared" si="21"/>
        <v>0</v>
      </c>
      <c r="AV44" s="346"/>
      <c r="AW44" s="113"/>
      <c r="AX44" s="138"/>
      <c r="AY44" s="111" t="s">
        <v>163</v>
      </c>
      <c r="AZ44" s="173">
        <v>61385450</v>
      </c>
      <c r="BA44" s="114"/>
      <c r="BB44" s="114"/>
      <c r="BC44" s="114"/>
      <c r="BD44" s="114"/>
      <c r="BE44" s="114">
        <f t="shared" si="22"/>
        <v>0</v>
      </c>
      <c r="BF44" s="346"/>
      <c r="BG44" s="113"/>
      <c r="BH44" s="138"/>
      <c r="BI44" s="111" t="s">
        <v>163</v>
      </c>
      <c r="BJ44" s="173">
        <v>61385450</v>
      </c>
      <c r="BK44" s="114"/>
      <c r="BL44" s="114"/>
      <c r="BM44" s="114"/>
      <c r="BN44" s="114"/>
      <c r="BO44" s="114">
        <f t="shared" si="23"/>
        <v>0</v>
      </c>
      <c r="BP44" s="346"/>
      <c r="BQ44" s="354"/>
      <c r="BR44" s="188"/>
      <c r="BS44" s="111" t="s">
        <v>163</v>
      </c>
      <c r="BT44" s="173">
        <v>61385450</v>
      </c>
      <c r="BU44" s="10">
        <f t="shared" si="24"/>
        <v>3801</v>
      </c>
      <c r="BV44" s="10">
        <f t="shared" si="25"/>
        <v>20</v>
      </c>
      <c r="BW44" s="10">
        <f t="shared" si="26"/>
        <v>1418</v>
      </c>
      <c r="BX44" s="10">
        <f t="shared" si="27"/>
        <v>160</v>
      </c>
      <c r="BY44" s="10">
        <f t="shared" si="28"/>
        <v>5399</v>
      </c>
      <c r="BZ44" s="278">
        <f t="shared" si="29"/>
        <v>16</v>
      </c>
      <c r="CA44" s="353">
        <v>563</v>
      </c>
      <c r="CB44" s="192">
        <f t="shared" si="14"/>
        <v>5962</v>
      </c>
      <c r="CC44" s="12"/>
    </row>
    <row r="45" spans="1:81" s="163" customFormat="1" ht="12.75">
      <c r="A45" s="111" t="s">
        <v>164</v>
      </c>
      <c r="B45" s="173">
        <v>65401646</v>
      </c>
      <c r="C45" s="114"/>
      <c r="D45" s="114"/>
      <c r="E45" s="114"/>
      <c r="F45" s="114"/>
      <c r="G45" s="114">
        <f t="shared" si="17"/>
        <v>0</v>
      </c>
      <c r="H45" s="346"/>
      <c r="I45" s="343"/>
      <c r="J45" s="200"/>
      <c r="K45" s="111" t="s">
        <v>164</v>
      </c>
      <c r="L45" s="173">
        <v>65401646</v>
      </c>
      <c r="M45" s="114">
        <v>4169</v>
      </c>
      <c r="N45" s="114">
        <v>95</v>
      </c>
      <c r="O45" s="114">
        <v>1573</v>
      </c>
      <c r="P45" s="114">
        <v>210</v>
      </c>
      <c r="Q45" s="114">
        <f t="shared" si="18"/>
        <v>6047</v>
      </c>
      <c r="R45" s="346">
        <v>20.9</v>
      </c>
      <c r="S45" s="113">
        <v>534</v>
      </c>
      <c r="T45" s="192">
        <f t="shared" si="30"/>
        <v>6581</v>
      </c>
      <c r="U45" s="111" t="s">
        <v>164</v>
      </c>
      <c r="V45" s="173">
        <v>65401646</v>
      </c>
      <c r="W45" s="114"/>
      <c r="X45" s="114"/>
      <c r="Y45" s="114"/>
      <c r="Z45" s="114"/>
      <c r="AA45" s="114">
        <f t="shared" si="19"/>
        <v>0</v>
      </c>
      <c r="AB45" s="346"/>
      <c r="AC45" s="357"/>
      <c r="AD45" s="188"/>
      <c r="AE45" s="111" t="s">
        <v>164</v>
      </c>
      <c r="AF45" s="173">
        <v>65401646</v>
      </c>
      <c r="AG45" s="114"/>
      <c r="AH45" s="114"/>
      <c r="AI45" s="114"/>
      <c r="AJ45" s="114"/>
      <c r="AK45" s="114">
        <f t="shared" si="20"/>
        <v>0</v>
      </c>
      <c r="AL45" s="346"/>
      <c r="AM45" s="354"/>
      <c r="AN45" s="188"/>
      <c r="AO45" s="111" t="s">
        <v>164</v>
      </c>
      <c r="AP45" s="173">
        <v>65401646</v>
      </c>
      <c r="AQ45" s="114"/>
      <c r="AR45" s="114"/>
      <c r="AS45" s="114"/>
      <c r="AT45" s="114"/>
      <c r="AU45" s="114">
        <f t="shared" si="21"/>
        <v>0</v>
      </c>
      <c r="AV45" s="346"/>
      <c r="AW45" s="113"/>
      <c r="AX45" s="138"/>
      <c r="AY45" s="111" t="s">
        <v>164</v>
      </c>
      <c r="AZ45" s="173">
        <v>65401646</v>
      </c>
      <c r="BA45" s="114"/>
      <c r="BB45" s="114"/>
      <c r="BC45" s="114"/>
      <c r="BD45" s="114"/>
      <c r="BE45" s="114">
        <f t="shared" si="22"/>
        <v>0</v>
      </c>
      <c r="BF45" s="346"/>
      <c r="BG45" s="113"/>
      <c r="BH45" s="138"/>
      <c r="BI45" s="111" t="s">
        <v>164</v>
      </c>
      <c r="BJ45" s="173">
        <v>65401646</v>
      </c>
      <c r="BK45" s="114">
        <v>450</v>
      </c>
      <c r="BL45" s="114"/>
      <c r="BM45" s="114">
        <v>169</v>
      </c>
      <c r="BN45" s="114"/>
      <c r="BO45" s="114">
        <f t="shared" si="23"/>
        <v>619</v>
      </c>
      <c r="BP45" s="346">
        <v>2.3</v>
      </c>
      <c r="BQ45" s="354"/>
      <c r="BR45" s="197">
        <f>+BO45+BQ45</f>
        <v>619</v>
      </c>
      <c r="BS45" s="111" t="s">
        <v>164</v>
      </c>
      <c r="BT45" s="173">
        <v>65401646</v>
      </c>
      <c r="BU45" s="10">
        <f t="shared" si="24"/>
        <v>4619</v>
      </c>
      <c r="BV45" s="10">
        <f t="shared" si="25"/>
        <v>95</v>
      </c>
      <c r="BW45" s="10">
        <f t="shared" si="26"/>
        <v>1742</v>
      </c>
      <c r="BX45" s="10">
        <f t="shared" si="27"/>
        <v>210</v>
      </c>
      <c r="BY45" s="10">
        <f t="shared" si="28"/>
        <v>6666</v>
      </c>
      <c r="BZ45" s="278">
        <f t="shared" si="29"/>
        <v>23.2</v>
      </c>
      <c r="CA45" s="353">
        <v>534</v>
      </c>
      <c r="CB45" s="192">
        <f t="shared" si="14"/>
        <v>7200</v>
      </c>
      <c r="CC45" s="12"/>
    </row>
    <row r="46" spans="1:81" s="163" customFormat="1" ht="13.5" thickBot="1">
      <c r="A46" s="177" t="s">
        <v>165</v>
      </c>
      <c r="B46" s="178">
        <v>61385425</v>
      </c>
      <c r="C46" s="146"/>
      <c r="D46" s="146"/>
      <c r="E46" s="146"/>
      <c r="F46" s="146"/>
      <c r="G46" s="146">
        <f t="shared" si="17"/>
        <v>0</v>
      </c>
      <c r="H46" s="347"/>
      <c r="I46" s="344"/>
      <c r="J46" s="201"/>
      <c r="K46" s="177" t="s">
        <v>165</v>
      </c>
      <c r="L46" s="178">
        <v>61385425</v>
      </c>
      <c r="M46" s="146">
        <v>5625</v>
      </c>
      <c r="N46" s="146">
        <v>61</v>
      </c>
      <c r="O46" s="146">
        <v>2109</v>
      </c>
      <c r="P46" s="146">
        <v>120</v>
      </c>
      <c r="Q46" s="146">
        <f t="shared" si="18"/>
        <v>7915</v>
      </c>
      <c r="R46" s="347">
        <v>26.9</v>
      </c>
      <c r="S46" s="145">
        <v>1456</v>
      </c>
      <c r="T46" s="192">
        <f t="shared" si="30"/>
        <v>9371</v>
      </c>
      <c r="U46" s="177" t="s">
        <v>165</v>
      </c>
      <c r="V46" s="178">
        <v>61385425</v>
      </c>
      <c r="W46" s="146"/>
      <c r="X46" s="146"/>
      <c r="Y46" s="146"/>
      <c r="Z46" s="146"/>
      <c r="AA46" s="146">
        <f t="shared" si="19"/>
        <v>0</v>
      </c>
      <c r="AB46" s="347"/>
      <c r="AC46" s="358"/>
      <c r="AD46" s="189"/>
      <c r="AE46" s="177" t="s">
        <v>165</v>
      </c>
      <c r="AF46" s="178">
        <v>61385425</v>
      </c>
      <c r="AG46" s="146"/>
      <c r="AH46" s="146"/>
      <c r="AI46" s="146"/>
      <c r="AJ46" s="146"/>
      <c r="AK46" s="146">
        <f t="shared" si="20"/>
        <v>0</v>
      </c>
      <c r="AL46" s="347"/>
      <c r="AM46" s="355"/>
      <c r="AN46" s="189"/>
      <c r="AO46" s="177" t="s">
        <v>165</v>
      </c>
      <c r="AP46" s="178">
        <v>61385425</v>
      </c>
      <c r="AQ46" s="146"/>
      <c r="AR46" s="146"/>
      <c r="AS46" s="146"/>
      <c r="AT46" s="146"/>
      <c r="AU46" s="146">
        <f t="shared" si="21"/>
        <v>0</v>
      </c>
      <c r="AV46" s="347"/>
      <c r="AW46" s="145"/>
      <c r="AX46" s="147"/>
      <c r="AY46" s="177" t="s">
        <v>165</v>
      </c>
      <c r="AZ46" s="178">
        <v>61385425</v>
      </c>
      <c r="BA46" s="146"/>
      <c r="BB46" s="146"/>
      <c r="BC46" s="146"/>
      <c r="BD46" s="146"/>
      <c r="BE46" s="146">
        <f t="shared" si="22"/>
        <v>0</v>
      </c>
      <c r="BF46" s="347"/>
      <c r="BG46" s="145"/>
      <c r="BH46" s="147"/>
      <c r="BI46" s="177" t="s">
        <v>165</v>
      </c>
      <c r="BJ46" s="178">
        <v>61385425</v>
      </c>
      <c r="BK46" s="146"/>
      <c r="BL46" s="146"/>
      <c r="BM46" s="146"/>
      <c r="BN46" s="146"/>
      <c r="BO46" s="146">
        <f t="shared" si="23"/>
        <v>0</v>
      </c>
      <c r="BP46" s="347"/>
      <c r="BQ46" s="355"/>
      <c r="BR46" s="189"/>
      <c r="BS46" s="177" t="s">
        <v>165</v>
      </c>
      <c r="BT46" s="178">
        <v>61385425</v>
      </c>
      <c r="BU46" s="15">
        <f t="shared" si="24"/>
        <v>5625</v>
      </c>
      <c r="BV46" s="15">
        <f t="shared" si="25"/>
        <v>61</v>
      </c>
      <c r="BW46" s="15">
        <f t="shared" si="26"/>
        <v>2109</v>
      </c>
      <c r="BX46" s="15">
        <f t="shared" si="27"/>
        <v>120</v>
      </c>
      <c r="BY46" s="15">
        <f t="shared" si="28"/>
        <v>7915</v>
      </c>
      <c r="BZ46" s="280">
        <f t="shared" si="29"/>
        <v>26.9</v>
      </c>
      <c r="CA46" s="361">
        <v>1456</v>
      </c>
      <c r="CB46" s="192">
        <f t="shared" si="14"/>
        <v>9371</v>
      </c>
      <c r="CC46" s="12"/>
    </row>
    <row r="47" spans="1:81" s="163" customFormat="1" ht="13.5" thickBot="1">
      <c r="A47" s="35" t="s">
        <v>123</v>
      </c>
      <c r="B47" s="167"/>
      <c r="C47" s="184">
        <f>SUM(C3:C46)</f>
        <v>11942</v>
      </c>
      <c r="D47" s="168">
        <f aca="true" t="shared" si="31" ref="D47:J47">SUM(D3:D46)</f>
        <v>114</v>
      </c>
      <c r="E47" s="168">
        <f t="shared" si="31"/>
        <v>4468</v>
      </c>
      <c r="F47" s="168">
        <f t="shared" si="31"/>
        <v>617</v>
      </c>
      <c r="G47" s="168">
        <f t="shared" si="31"/>
        <v>17141</v>
      </c>
      <c r="H47" s="351">
        <f t="shared" si="31"/>
        <v>65.39999999999999</v>
      </c>
      <c r="I47" s="349">
        <f t="shared" si="31"/>
        <v>3827</v>
      </c>
      <c r="J47" s="185">
        <f t="shared" si="31"/>
        <v>20968</v>
      </c>
      <c r="K47" s="35" t="s">
        <v>123</v>
      </c>
      <c r="L47" s="167"/>
      <c r="M47" s="184">
        <f aca="true" t="shared" si="32" ref="M47:T47">SUM(M3:M46)</f>
        <v>162403</v>
      </c>
      <c r="N47" s="168">
        <f t="shared" si="32"/>
        <v>1209</v>
      </c>
      <c r="O47" s="168">
        <f t="shared" si="32"/>
        <v>60899</v>
      </c>
      <c r="P47" s="168">
        <f t="shared" si="32"/>
        <v>8145</v>
      </c>
      <c r="Q47" s="168">
        <f t="shared" si="32"/>
        <v>232656</v>
      </c>
      <c r="R47" s="351">
        <f t="shared" si="32"/>
        <v>753.6</v>
      </c>
      <c r="S47" s="349">
        <f t="shared" si="32"/>
        <v>37500</v>
      </c>
      <c r="T47" s="185">
        <f t="shared" si="32"/>
        <v>270156</v>
      </c>
      <c r="U47" s="35" t="s">
        <v>123</v>
      </c>
      <c r="V47" s="167"/>
      <c r="W47" s="184">
        <f aca="true" t="shared" si="33" ref="W47:AD47">SUM(W3:W46)</f>
        <v>8463</v>
      </c>
      <c r="X47" s="168">
        <f t="shared" si="33"/>
        <v>77</v>
      </c>
      <c r="Y47" s="168">
        <f t="shared" si="33"/>
        <v>3164</v>
      </c>
      <c r="Z47" s="168">
        <f t="shared" si="33"/>
        <v>542</v>
      </c>
      <c r="AA47" s="168">
        <f t="shared" si="33"/>
        <v>12246</v>
      </c>
      <c r="AB47" s="351">
        <f t="shared" si="33"/>
        <v>48.4</v>
      </c>
      <c r="AC47" s="349">
        <f t="shared" si="33"/>
        <v>2891</v>
      </c>
      <c r="AD47" s="185">
        <f t="shared" si="33"/>
        <v>15137</v>
      </c>
      <c r="AE47" s="35" t="s">
        <v>123</v>
      </c>
      <c r="AF47" s="167"/>
      <c r="AG47" s="184">
        <f aca="true" t="shared" si="34" ref="AG47:AN47">SUM(AG3:AG46)</f>
        <v>29750</v>
      </c>
      <c r="AH47" s="168">
        <f t="shared" si="34"/>
        <v>379</v>
      </c>
      <c r="AI47" s="168">
        <f t="shared" si="34"/>
        <v>11186</v>
      </c>
      <c r="AJ47" s="168">
        <f t="shared" si="34"/>
        <v>1270</v>
      </c>
      <c r="AK47" s="168">
        <f t="shared" si="34"/>
        <v>42585</v>
      </c>
      <c r="AL47" s="351">
        <f t="shared" si="34"/>
        <v>151.5</v>
      </c>
      <c r="AM47" s="349">
        <f t="shared" si="34"/>
        <v>11401</v>
      </c>
      <c r="AN47" s="185">
        <f t="shared" si="34"/>
        <v>53986</v>
      </c>
      <c r="AO47" s="35" t="s">
        <v>123</v>
      </c>
      <c r="AP47" s="167"/>
      <c r="AQ47" s="184">
        <f aca="true" t="shared" si="35" ref="AQ47:AX47">SUM(AQ3:AQ46)</f>
        <v>7716</v>
      </c>
      <c r="AR47" s="168">
        <f t="shared" si="35"/>
        <v>60</v>
      </c>
      <c r="AS47" s="168">
        <f t="shared" si="35"/>
        <v>2891</v>
      </c>
      <c r="AT47" s="168">
        <f t="shared" si="35"/>
        <v>1010</v>
      </c>
      <c r="AU47" s="168">
        <f t="shared" si="35"/>
        <v>11677</v>
      </c>
      <c r="AV47" s="351">
        <f t="shared" si="35"/>
        <v>36.7</v>
      </c>
      <c r="AW47" s="349">
        <f t="shared" si="35"/>
        <v>2592</v>
      </c>
      <c r="AX47" s="185">
        <f t="shared" si="35"/>
        <v>14269</v>
      </c>
      <c r="AY47" s="35" t="s">
        <v>123</v>
      </c>
      <c r="AZ47" s="167"/>
      <c r="BA47" s="184">
        <f aca="true" t="shared" si="36" ref="BA47:BH47">SUM(BA3:BA46)</f>
        <v>10705</v>
      </c>
      <c r="BB47" s="168">
        <f t="shared" si="36"/>
        <v>280</v>
      </c>
      <c r="BC47" s="168">
        <f t="shared" si="36"/>
        <v>4087</v>
      </c>
      <c r="BD47" s="168">
        <f t="shared" si="36"/>
        <v>600</v>
      </c>
      <c r="BE47" s="168">
        <f t="shared" si="36"/>
        <v>15672</v>
      </c>
      <c r="BF47" s="351">
        <f t="shared" si="36"/>
        <v>51.1</v>
      </c>
      <c r="BG47" s="349">
        <f t="shared" si="36"/>
        <v>4136</v>
      </c>
      <c r="BH47" s="185">
        <f t="shared" si="36"/>
        <v>19808</v>
      </c>
      <c r="BI47" s="152" t="s">
        <v>123</v>
      </c>
      <c r="BJ47" s="193"/>
      <c r="BK47" s="194">
        <f aca="true" t="shared" si="37" ref="BK47:BR47">SUM(BK3:BK46)</f>
        <v>9401</v>
      </c>
      <c r="BL47" s="156">
        <f t="shared" si="37"/>
        <v>90</v>
      </c>
      <c r="BM47" s="156">
        <f t="shared" si="37"/>
        <v>3415</v>
      </c>
      <c r="BN47" s="156">
        <f t="shared" si="37"/>
        <v>50</v>
      </c>
      <c r="BO47" s="156">
        <f t="shared" si="37"/>
        <v>12956</v>
      </c>
      <c r="BP47" s="300">
        <f t="shared" si="37"/>
        <v>43.6</v>
      </c>
      <c r="BQ47" s="155">
        <f t="shared" si="37"/>
        <v>20</v>
      </c>
      <c r="BR47" s="185">
        <f t="shared" si="37"/>
        <v>12976</v>
      </c>
      <c r="BS47" s="152" t="s">
        <v>123</v>
      </c>
      <c r="BT47" s="193"/>
      <c r="BU47" s="194">
        <f aca="true" t="shared" si="38" ref="BU47:CB47">SUM(BU3:BU46)</f>
        <v>240380</v>
      </c>
      <c r="BV47" s="156">
        <f t="shared" si="38"/>
        <v>2209</v>
      </c>
      <c r="BW47" s="156">
        <f t="shared" si="38"/>
        <v>90110</v>
      </c>
      <c r="BX47" s="156">
        <f t="shared" si="38"/>
        <v>12234</v>
      </c>
      <c r="BY47" s="156">
        <f t="shared" si="38"/>
        <v>344933</v>
      </c>
      <c r="BZ47" s="300">
        <f t="shared" si="38"/>
        <v>1150.3</v>
      </c>
      <c r="CA47" s="155">
        <f t="shared" si="38"/>
        <v>62367</v>
      </c>
      <c r="CB47" s="157">
        <f t="shared" si="38"/>
        <v>407300</v>
      </c>
      <c r="CC47" s="195"/>
    </row>
    <row r="48" spans="1:72" s="163" customFormat="1" ht="12.75">
      <c r="A48" s="33"/>
      <c r="B48" s="166"/>
      <c r="C48" s="165"/>
      <c r="D48" s="165"/>
      <c r="E48" s="165"/>
      <c r="F48" s="165"/>
      <c r="G48" s="165"/>
      <c r="H48" s="180"/>
      <c r="I48" s="33"/>
      <c r="J48" s="33"/>
      <c r="K48" s="33"/>
      <c r="L48" s="166"/>
      <c r="M48" s="165"/>
      <c r="N48" s="165"/>
      <c r="O48" s="165"/>
      <c r="P48" s="165"/>
      <c r="Q48" s="165"/>
      <c r="R48" s="180"/>
      <c r="S48" s="165"/>
      <c r="T48" s="165"/>
      <c r="U48" s="33"/>
      <c r="V48" s="166"/>
      <c r="W48" s="165"/>
      <c r="X48" s="165"/>
      <c r="Y48" s="165"/>
      <c r="Z48" s="165"/>
      <c r="AA48" s="165"/>
      <c r="AB48" s="180"/>
      <c r="AC48"/>
      <c r="AD48"/>
      <c r="AE48" s="33"/>
      <c r="AF48" s="166"/>
      <c r="AG48" s="165"/>
      <c r="AH48" s="165"/>
      <c r="AI48" s="165"/>
      <c r="AJ48" s="165"/>
      <c r="AK48" s="165"/>
      <c r="AL48" s="180"/>
      <c r="AO48" s="33"/>
      <c r="AP48" s="166"/>
      <c r="AQ48" s="165"/>
      <c r="AR48" s="165"/>
      <c r="AS48" s="165"/>
      <c r="AT48" s="165"/>
      <c r="AU48" s="165"/>
      <c r="AV48" s="180"/>
      <c r="AW48" s="165"/>
      <c r="AX48" s="165"/>
      <c r="AY48" s="33"/>
      <c r="AZ48" s="166"/>
      <c r="BA48" s="165"/>
      <c r="BB48" s="165"/>
      <c r="BC48" s="165"/>
      <c r="BD48" s="165"/>
      <c r="BE48" s="165"/>
      <c r="BF48" s="180"/>
      <c r="BG48" s="165"/>
      <c r="BH48" s="165"/>
      <c r="BI48" s="33"/>
      <c r="BJ48" s="166"/>
      <c r="BK48" s="165"/>
      <c r="BL48" s="165"/>
      <c r="BM48" s="165"/>
      <c r="BN48" s="165"/>
      <c r="BO48" s="165"/>
      <c r="BP48" s="180"/>
      <c r="BS48" s="33"/>
      <c r="BT48" s="166"/>
    </row>
    <row r="49" spans="1:72" s="163" customFormat="1" ht="12.75" hidden="1">
      <c r="A49" s="33"/>
      <c r="B49" s="166"/>
      <c r="C49" s="165"/>
      <c r="D49" s="165"/>
      <c r="E49" s="165"/>
      <c r="F49" s="165"/>
      <c r="G49" s="165"/>
      <c r="H49" s="180"/>
      <c r="I49" s="33"/>
      <c r="J49" s="33"/>
      <c r="K49" s="34" t="s">
        <v>166</v>
      </c>
      <c r="L49" s="173">
        <v>70873160</v>
      </c>
      <c r="M49" s="114"/>
      <c r="N49" s="114"/>
      <c r="O49" s="114"/>
      <c r="P49" s="114"/>
      <c r="Q49" s="114">
        <f>M49+N49+O49+P49</f>
        <v>0</v>
      </c>
      <c r="R49" s="112"/>
      <c r="S49" s="114">
        <v>13770</v>
      </c>
      <c r="T49" s="186"/>
      <c r="U49" s="33"/>
      <c r="V49" s="166"/>
      <c r="W49" s="165"/>
      <c r="X49" s="165"/>
      <c r="Y49" s="165"/>
      <c r="Z49" s="165"/>
      <c r="AA49" s="165"/>
      <c r="AB49" s="180"/>
      <c r="AC49"/>
      <c r="AD49"/>
      <c r="AE49" s="33"/>
      <c r="AF49" s="166"/>
      <c r="AG49" s="165"/>
      <c r="AH49" s="165"/>
      <c r="AI49" s="165"/>
      <c r="AJ49" s="165"/>
      <c r="AK49" s="165"/>
      <c r="AL49" s="180"/>
      <c r="AO49" s="33"/>
      <c r="AP49" s="166"/>
      <c r="AQ49" s="165"/>
      <c r="AR49" s="165"/>
      <c r="AS49" s="165"/>
      <c r="AT49" s="165"/>
      <c r="AU49" s="165"/>
      <c r="AV49" s="180"/>
      <c r="AW49" s="165"/>
      <c r="AX49" s="165"/>
      <c r="AY49" s="33"/>
      <c r="AZ49" s="166"/>
      <c r="BA49" s="165"/>
      <c r="BB49" s="165"/>
      <c r="BC49" s="165"/>
      <c r="BD49" s="165"/>
      <c r="BE49" s="165"/>
      <c r="BF49" s="180"/>
      <c r="BG49" s="165"/>
      <c r="BH49" s="165"/>
      <c r="BI49" s="33"/>
      <c r="BJ49" s="166"/>
      <c r="BK49" s="165"/>
      <c r="BL49" s="165"/>
      <c r="BM49" s="165"/>
      <c r="BN49" s="165"/>
      <c r="BO49" s="165"/>
      <c r="BP49" s="180"/>
      <c r="BS49" s="33"/>
      <c r="BT49" s="166"/>
    </row>
    <row r="50" spans="1:72" s="163" customFormat="1" ht="12.75">
      <c r="A50" s="33"/>
      <c r="B50" s="166"/>
      <c r="C50" s="165"/>
      <c r="D50" s="165"/>
      <c r="E50" s="165"/>
      <c r="F50" s="165"/>
      <c r="G50" s="165"/>
      <c r="H50" s="180"/>
      <c r="I50" s="33"/>
      <c r="J50" s="33"/>
      <c r="K50" s="33"/>
      <c r="L50" s="166"/>
      <c r="M50" s="165"/>
      <c r="N50" s="165"/>
      <c r="O50" s="165"/>
      <c r="P50" s="165"/>
      <c r="Q50" s="165"/>
      <c r="R50" s="180"/>
      <c r="S50" s="165"/>
      <c r="T50" s="165"/>
      <c r="U50" s="33"/>
      <c r="V50" s="166"/>
      <c r="W50" s="165"/>
      <c r="X50" s="165"/>
      <c r="Y50" s="165"/>
      <c r="Z50" s="165"/>
      <c r="AA50" s="165"/>
      <c r="AB50" s="180"/>
      <c r="AC50"/>
      <c r="AD50"/>
      <c r="AE50" s="33"/>
      <c r="AF50" s="166"/>
      <c r="AG50" s="165"/>
      <c r="AH50" s="165"/>
      <c r="AI50" s="165"/>
      <c r="AJ50" s="165"/>
      <c r="AK50" s="165"/>
      <c r="AL50" s="180"/>
      <c r="AO50" s="33"/>
      <c r="AP50" s="166"/>
      <c r="AQ50" s="165"/>
      <c r="AR50" s="165"/>
      <c r="AS50" s="165"/>
      <c r="AT50" s="165"/>
      <c r="AU50" s="165"/>
      <c r="AV50" s="180"/>
      <c r="AW50" s="165"/>
      <c r="AX50" s="165"/>
      <c r="AY50" s="33"/>
      <c r="AZ50" s="166"/>
      <c r="BA50" s="165"/>
      <c r="BB50" s="165"/>
      <c r="BC50" s="165"/>
      <c r="BD50" s="165"/>
      <c r="BE50" s="165"/>
      <c r="BF50" s="180"/>
      <c r="BG50" s="165"/>
      <c r="BH50" s="165"/>
      <c r="BI50" s="33"/>
      <c r="BJ50" s="166"/>
      <c r="BK50" s="165"/>
      <c r="BL50" s="165"/>
      <c r="BM50" s="165"/>
      <c r="BN50" s="165"/>
      <c r="BO50" s="165"/>
      <c r="BP50" s="180"/>
      <c r="BS50" s="33"/>
      <c r="BT50" s="166"/>
    </row>
    <row r="51" spans="1:72" s="163" customFormat="1" ht="12.75">
      <c r="A51" s="33"/>
      <c r="B51" s="166"/>
      <c r="C51" s="165"/>
      <c r="D51" s="165"/>
      <c r="E51" s="165"/>
      <c r="F51" s="165"/>
      <c r="G51" s="165"/>
      <c r="H51" s="180"/>
      <c r="I51" s="33"/>
      <c r="J51" s="33"/>
      <c r="K51" s="33"/>
      <c r="L51" s="166"/>
      <c r="M51" s="165"/>
      <c r="N51" s="165"/>
      <c r="O51" s="165"/>
      <c r="P51" s="165"/>
      <c r="Q51" s="165"/>
      <c r="R51" s="180"/>
      <c r="S51" s="165"/>
      <c r="T51" s="165"/>
      <c r="U51" s="33"/>
      <c r="V51" s="166"/>
      <c r="W51" s="165"/>
      <c r="X51" s="165"/>
      <c r="Y51" s="165"/>
      <c r="Z51" s="165"/>
      <c r="AA51" s="165"/>
      <c r="AB51" s="180"/>
      <c r="AC51"/>
      <c r="AD51"/>
      <c r="AE51" s="33"/>
      <c r="AF51" s="166"/>
      <c r="AG51" s="165"/>
      <c r="AH51" s="165"/>
      <c r="AI51" s="165"/>
      <c r="AJ51" s="165"/>
      <c r="AK51" s="165"/>
      <c r="AL51" s="180"/>
      <c r="AO51" s="33"/>
      <c r="AP51" s="166"/>
      <c r="AQ51" s="165"/>
      <c r="AR51" s="165"/>
      <c r="AS51" s="165"/>
      <c r="AT51" s="165"/>
      <c r="AU51" s="165"/>
      <c r="AV51" s="180"/>
      <c r="AW51" s="165"/>
      <c r="AX51" s="165"/>
      <c r="AY51" s="33"/>
      <c r="AZ51" s="166"/>
      <c r="BA51" s="165"/>
      <c r="BB51" s="165"/>
      <c r="BC51" s="165"/>
      <c r="BD51" s="165"/>
      <c r="BE51" s="165"/>
      <c r="BF51" s="180"/>
      <c r="BG51" s="165"/>
      <c r="BH51" s="165"/>
      <c r="BI51" s="33"/>
      <c r="BJ51" s="166"/>
      <c r="BK51" s="165"/>
      <c r="BL51" s="165"/>
      <c r="BM51" s="165"/>
      <c r="BN51" s="165"/>
      <c r="BO51" s="165"/>
      <c r="BP51" s="180"/>
      <c r="BS51" s="33"/>
      <c r="BT51" s="166"/>
    </row>
    <row r="52" spans="1:72" s="163" customFormat="1" ht="12.75">
      <c r="A52" s="33"/>
      <c r="B52" s="166"/>
      <c r="C52" s="165"/>
      <c r="D52" s="165"/>
      <c r="E52" s="165"/>
      <c r="F52" s="165"/>
      <c r="G52" s="165"/>
      <c r="H52" s="180"/>
      <c r="I52" s="33"/>
      <c r="J52" s="33"/>
      <c r="K52" s="33"/>
      <c r="L52" s="166"/>
      <c r="M52" s="165"/>
      <c r="N52" s="165"/>
      <c r="O52" s="165"/>
      <c r="P52" s="165"/>
      <c r="Q52" s="165"/>
      <c r="R52" s="180"/>
      <c r="S52" s="165"/>
      <c r="T52" s="165"/>
      <c r="U52" s="33"/>
      <c r="V52" s="166"/>
      <c r="W52" s="165"/>
      <c r="X52" s="165"/>
      <c r="Y52" s="165"/>
      <c r="Z52" s="165"/>
      <c r="AA52" s="165"/>
      <c r="AB52" s="180"/>
      <c r="AC52"/>
      <c r="AD52"/>
      <c r="AE52" s="33"/>
      <c r="AF52" s="166"/>
      <c r="AG52" s="165"/>
      <c r="AH52" s="165"/>
      <c r="AI52" s="165"/>
      <c r="AJ52" s="165"/>
      <c r="AK52" s="165"/>
      <c r="AL52" s="180"/>
      <c r="AO52" s="33"/>
      <c r="AP52" s="166"/>
      <c r="AQ52" s="165"/>
      <c r="AR52" s="165"/>
      <c r="AS52" s="165"/>
      <c r="AT52" s="165"/>
      <c r="AU52" s="165"/>
      <c r="AV52" s="180"/>
      <c r="AW52" s="165"/>
      <c r="AX52" s="165"/>
      <c r="AY52" s="33"/>
      <c r="AZ52" s="166"/>
      <c r="BA52" s="165"/>
      <c r="BB52" s="165"/>
      <c r="BC52" s="165"/>
      <c r="BD52" s="165"/>
      <c r="BE52" s="165"/>
      <c r="BF52" s="180"/>
      <c r="BG52" s="165"/>
      <c r="BH52" s="165"/>
      <c r="BI52" s="33"/>
      <c r="BJ52" s="166"/>
      <c r="BK52" s="165"/>
      <c r="BL52" s="165"/>
      <c r="BM52" s="165"/>
      <c r="BN52" s="165"/>
      <c r="BO52" s="165"/>
      <c r="BP52" s="180"/>
      <c r="BS52" s="33"/>
      <c r="BT52" s="166"/>
    </row>
    <row r="53" spans="1:72" s="163" customFormat="1" ht="12.75">
      <c r="A53" s="33"/>
      <c r="B53" s="166"/>
      <c r="C53" s="165"/>
      <c r="D53" s="165"/>
      <c r="E53" s="165"/>
      <c r="F53" s="165"/>
      <c r="G53" s="165"/>
      <c r="H53" s="180"/>
      <c r="I53" s="33"/>
      <c r="J53" s="33"/>
      <c r="K53" s="33"/>
      <c r="L53" s="166"/>
      <c r="M53" s="165"/>
      <c r="N53" s="165"/>
      <c r="O53" s="165"/>
      <c r="P53" s="165"/>
      <c r="Q53" s="165"/>
      <c r="R53" s="180"/>
      <c r="S53" s="165"/>
      <c r="T53" s="165"/>
      <c r="U53" s="33"/>
      <c r="V53" s="166"/>
      <c r="W53" s="165"/>
      <c r="X53" s="165"/>
      <c r="Y53" s="165"/>
      <c r="Z53" s="165"/>
      <c r="AA53" s="165"/>
      <c r="AB53" s="180"/>
      <c r="AC53"/>
      <c r="AD53"/>
      <c r="AE53" s="33"/>
      <c r="AF53" s="166"/>
      <c r="AG53" s="165"/>
      <c r="AH53" s="165"/>
      <c r="AI53" s="165"/>
      <c r="AJ53" s="165"/>
      <c r="AK53" s="165"/>
      <c r="AL53" s="180"/>
      <c r="AO53" s="33"/>
      <c r="AP53" s="166"/>
      <c r="AQ53" s="165"/>
      <c r="AR53" s="165"/>
      <c r="AS53" s="165"/>
      <c r="AT53" s="165"/>
      <c r="AU53" s="165"/>
      <c r="AV53" s="180"/>
      <c r="AW53" s="165"/>
      <c r="AX53" s="165"/>
      <c r="AY53" s="33"/>
      <c r="AZ53" s="166"/>
      <c r="BA53" s="165"/>
      <c r="BB53" s="165"/>
      <c r="BC53" s="165"/>
      <c r="BD53" s="165"/>
      <c r="BE53" s="165"/>
      <c r="BF53" s="180"/>
      <c r="BG53" s="165"/>
      <c r="BH53" s="165"/>
      <c r="BI53" s="33"/>
      <c r="BJ53" s="166"/>
      <c r="BK53" s="165"/>
      <c r="BL53" s="165"/>
      <c r="BM53" s="165"/>
      <c r="BN53" s="165"/>
      <c r="BO53" s="165"/>
      <c r="BP53" s="180"/>
      <c r="BS53" s="33"/>
      <c r="BT53" s="166"/>
    </row>
    <row r="54" spans="1:72" s="163" customFormat="1" ht="12.75">
      <c r="A54" s="33"/>
      <c r="B54" s="166"/>
      <c r="C54" s="165"/>
      <c r="D54" s="165"/>
      <c r="E54" s="165"/>
      <c r="F54" s="165"/>
      <c r="G54" s="165"/>
      <c r="H54" s="180"/>
      <c r="I54" s="33"/>
      <c r="J54" s="33"/>
      <c r="K54" s="33"/>
      <c r="L54" s="166"/>
      <c r="M54" s="165"/>
      <c r="N54" s="165"/>
      <c r="O54" s="165"/>
      <c r="P54" s="165"/>
      <c r="Q54" s="165"/>
      <c r="R54" s="180"/>
      <c r="S54" s="165"/>
      <c r="T54" s="165"/>
      <c r="U54" s="33"/>
      <c r="V54" s="166"/>
      <c r="W54" s="165"/>
      <c r="X54" s="165"/>
      <c r="Y54" s="165"/>
      <c r="Z54" s="165"/>
      <c r="AA54" s="165"/>
      <c r="AB54" s="180"/>
      <c r="AC54"/>
      <c r="AD54"/>
      <c r="AE54" s="33"/>
      <c r="AF54" s="166"/>
      <c r="AG54" s="165"/>
      <c r="AH54" s="165"/>
      <c r="AI54" s="165"/>
      <c r="AJ54" s="165"/>
      <c r="AK54" s="165"/>
      <c r="AL54" s="180"/>
      <c r="AO54" s="33"/>
      <c r="AP54" s="166"/>
      <c r="AQ54" s="165"/>
      <c r="AR54" s="165"/>
      <c r="AS54" s="165"/>
      <c r="AT54" s="165"/>
      <c r="AU54" s="165"/>
      <c r="AV54" s="180"/>
      <c r="AW54" s="165"/>
      <c r="AX54" s="165"/>
      <c r="AY54" s="33"/>
      <c r="AZ54" s="166"/>
      <c r="BA54" s="165"/>
      <c r="BB54" s="165"/>
      <c r="BC54" s="165"/>
      <c r="BD54" s="165"/>
      <c r="BE54" s="165"/>
      <c r="BF54" s="180"/>
      <c r="BG54" s="165"/>
      <c r="BH54" s="165"/>
      <c r="BI54" s="33"/>
      <c r="BJ54" s="166"/>
      <c r="BK54" s="165"/>
      <c r="BL54" s="165"/>
      <c r="BM54" s="165"/>
      <c r="BN54" s="165"/>
      <c r="BO54" s="165"/>
      <c r="BP54" s="180"/>
      <c r="BS54" s="33"/>
      <c r="BT54" s="166"/>
    </row>
    <row r="55" spans="1:72" s="163" customFormat="1" ht="12.75">
      <c r="A55" s="33"/>
      <c r="B55" s="166"/>
      <c r="C55" s="165"/>
      <c r="D55" s="165"/>
      <c r="E55" s="165"/>
      <c r="F55" s="165"/>
      <c r="G55" s="165"/>
      <c r="H55" s="180"/>
      <c r="I55" s="33"/>
      <c r="J55" s="33"/>
      <c r="K55" s="33"/>
      <c r="L55" s="166"/>
      <c r="M55" s="165"/>
      <c r="N55" s="165"/>
      <c r="O55" s="165"/>
      <c r="P55" s="165"/>
      <c r="Q55" s="165"/>
      <c r="R55" s="180"/>
      <c r="S55" s="165"/>
      <c r="T55" s="165"/>
      <c r="U55" s="33"/>
      <c r="V55" s="166"/>
      <c r="W55" s="165"/>
      <c r="X55" s="165"/>
      <c r="Y55" s="165"/>
      <c r="Z55" s="165"/>
      <c r="AA55" s="165"/>
      <c r="AB55" s="180"/>
      <c r="AC55"/>
      <c r="AD55"/>
      <c r="AE55" s="33"/>
      <c r="AF55" s="166"/>
      <c r="AG55" s="165"/>
      <c r="AH55" s="165"/>
      <c r="AI55" s="165"/>
      <c r="AJ55" s="165"/>
      <c r="AK55" s="165"/>
      <c r="AL55" s="180"/>
      <c r="AO55" s="33"/>
      <c r="AP55" s="166"/>
      <c r="AQ55" s="165"/>
      <c r="AR55" s="165"/>
      <c r="AS55" s="165"/>
      <c r="AT55" s="165"/>
      <c r="AU55" s="165"/>
      <c r="AV55" s="180"/>
      <c r="AW55" s="165"/>
      <c r="AX55" s="165"/>
      <c r="AY55" s="33"/>
      <c r="AZ55" s="166"/>
      <c r="BA55" s="165"/>
      <c r="BB55" s="165"/>
      <c r="BC55" s="165"/>
      <c r="BD55" s="165"/>
      <c r="BE55" s="165"/>
      <c r="BF55" s="180"/>
      <c r="BG55" s="165"/>
      <c r="BH55" s="165"/>
      <c r="BI55" s="33"/>
      <c r="BJ55" s="166"/>
      <c r="BK55" s="165"/>
      <c r="BL55" s="165"/>
      <c r="BM55" s="165"/>
      <c r="BN55" s="165"/>
      <c r="BO55" s="165"/>
      <c r="BP55" s="180"/>
      <c r="BS55" s="33"/>
      <c r="BT55" s="166"/>
    </row>
    <row r="56" spans="1:72" s="163" customFormat="1" ht="12.75">
      <c r="A56" s="33"/>
      <c r="B56" s="166"/>
      <c r="C56" s="165"/>
      <c r="D56" s="165"/>
      <c r="E56" s="165"/>
      <c r="F56" s="165"/>
      <c r="G56" s="165"/>
      <c r="H56" s="180"/>
      <c r="I56" s="33"/>
      <c r="J56" s="33"/>
      <c r="K56" s="33"/>
      <c r="L56" s="166"/>
      <c r="M56" s="165"/>
      <c r="N56" s="165"/>
      <c r="O56" s="165"/>
      <c r="P56" s="165"/>
      <c r="Q56" s="165"/>
      <c r="R56" s="180"/>
      <c r="S56" s="165"/>
      <c r="T56" s="165"/>
      <c r="U56" s="33"/>
      <c r="V56" s="166"/>
      <c r="W56" s="165"/>
      <c r="X56" s="165"/>
      <c r="Y56" s="165"/>
      <c r="Z56" s="165"/>
      <c r="AA56" s="165"/>
      <c r="AB56" s="180"/>
      <c r="AC56"/>
      <c r="AD56"/>
      <c r="AE56" s="33"/>
      <c r="AF56" s="166"/>
      <c r="AG56" s="165"/>
      <c r="AH56" s="165"/>
      <c r="AI56" s="165"/>
      <c r="AJ56" s="165"/>
      <c r="AK56" s="165"/>
      <c r="AL56" s="180"/>
      <c r="AO56" s="33"/>
      <c r="AP56" s="166"/>
      <c r="AQ56" s="165"/>
      <c r="AR56" s="165"/>
      <c r="AS56" s="165"/>
      <c r="AT56" s="165"/>
      <c r="AU56" s="165"/>
      <c r="AV56" s="180"/>
      <c r="AW56" s="165"/>
      <c r="AX56" s="165"/>
      <c r="AY56" s="33"/>
      <c r="AZ56" s="166"/>
      <c r="BA56" s="165"/>
      <c r="BB56" s="165"/>
      <c r="BC56" s="165"/>
      <c r="BD56" s="165"/>
      <c r="BE56" s="165"/>
      <c r="BF56" s="180"/>
      <c r="BG56" s="165"/>
      <c r="BH56" s="165"/>
      <c r="BI56" s="33"/>
      <c r="BJ56" s="166"/>
      <c r="BK56" s="165"/>
      <c r="BL56" s="165"/>
      <c r="BM56" s="165"/>
      <c r="BN56" s="165"/>
      <c r="BO56" s="165"/>
      <c r="BP56" s="180"/>
      <c r="BS56" s="33"/>
      <c r="BT56" s="166"/>
    </row>
    <row r="57" spans="1:72" s="163" customFormat="1" ht="12.75">
      <c r="A57" s="33"/>
      <c r="B57" s="166"/>
      <c r="C57" s="165"/>
      <c r="D57" s="165"/>
      <c r="E57" s="165"/>
      <c r="F57" s="165"/>
      <c r="G57" s="165"/>
      <c r="H57" s="180"/>
      <c r="I57" s="33"/>
      <c r="J57" s="33"/>
      <c r="K57" s="33"/>
      <c r="L57" s="166"/>
      <c r="M57" s="165"/>
      <c r="N57" s="165"/>
      <c r="O57" s="165"/>
      <c r="P57" s="165"/>
      <c r="Q57" s="165"/>
      <c r="R57" s="180"/>
      <c r="S57" s="165"/>
      <c r="T57" s="165"/>
      <c r="U57" s="33"/>
      <c r="V57" s="166"/>
      <c r="W57" s="165"/>
      <c r="X57" s="165"/>
      <c r="Y57" s="165"/>
      <c r="Z57" s="165"/>
      <c r="AA57" s="165"/>
      <c r="AB57" s="180"/>
      <c r="AC57"/>
      <c r="AD57"/>
      <c r="AE57" s="33"/>
      <c r="AF57" s="166"/>
      <c r="AG57" s="165"/>
      <c r="AH57" s="165"/>
      <c r="AI57" s="165"/>
      <c r="AJ57" s="165"/>
      <c r="AK57" s="165"/>
      <c r="AL57" s="180"/>
      <c r="AO57" s="33"/>
      <c r="AP57" s="166"/>
      <c r="AQ57" s="165"/>
      <c r="AR57" s="165"/>
      <c r="AS57" s="165"/>
      <c r="AT57" s="165"/>
      <c r="AU57" s="165"/>
      <c r="AV57" s="180"/>
      <c r="AW57" s="165"/>
      <c r="AX57" s="165"/>
      <c r="AY57" s="33"/>
      <c r="AZ57" s="166"/>
      <c r="BA57" s="165"/>
      <c r="BB57" s="165"/>
      <c r="BC57" s="165"/>
      <c r="BD57" s="165"/>
      <c r="BE57" s="165"/>
      <c r="BF57" s="180"/>
      <c r="BG57" s="165"/>
      <c r="BH57" s="165"/>
      <c r="BI57" s="33"/>
      <c r="BJ57" s="166"/>
      <c r="BK57" s="165"/>
      <c r="BL57" s="165"/>
      <c r="BM57" s="165"/>
      <c r="BN57" s="165"/>
      <c r="BO57" s="165"/>
      <c r="BP57" s="180"/>
      <c r="BS57" s="33"/>
      <c r="BT57" s="166"/>
    </row>
    <row r="58" spans="1:72" s="163" customFormat="1" ht="12.75">
      <c r="A58" s="33"/>
      <c r="B58" s="166"/>
      <c r="C58" s="165"/>
      <c r="D58" s="165"/>
      <c r="E58" s="165"/>
      <c r="F58" s="165"/>
      <c r="G58" s="165"/>
      <c r="H58" s="180"/>
      <c r="I58" s="33"/>
      <c r="J58" s="33"/>
      <c r="K58" s="33"/>
      <c r="L58" s="166"/>
      <c r="M58" s="165"/>
      <c r="N58" s="165"/>
      <c r="O58" s="165"/>
      <c r="P58" s="165"/>
      <c r="Q58" s="165"/>
      <c r="R58" s="180"/>
      <c r="S58" s="165"/>
      <c r="T58" s="165"/>
      <c r="U58" s="33"/>
      <c r="V58" s="166"/>
      <c r="W58" s="165"/>
      <c r="X58" s="165"/>
      <c r="Y58" s="165"/>
      <c r="Z58" s="165"/>
      <c r="AA58" s="165"/>
      <c r="AB58" s="180"/>
      <c r="AC58"/>
      <c r="AD58"/>
      <c r="AE58" s="33"/>
      <c r="AF58" s="166"/>
      <c r="AG58" s="165"/>
      <c r="AH58" s="165"/>
      <c r="AI58" s="165"/>
      <c r="AJ58" s="165"/>
      <c r="AK58" s="165"/>
      <c r="AL58" s="180"/>
      <c r="AO58" s="33"/>
      <c r="AP58" s="166"/>
      <c r="AQ58" s="165"/>
      <c r="AR58" s="165"/>
      <c r="AS58" s="165"/>
      <c r="AT58" s="165"/>
      <c r="AU58" s="165"/>
      <c r="AV58" s="180"/>
      <c r="AW58" s="165"/>
      <c r="AX58" s="165"/>
      <c r="AY58" s="33"/>
      <c r="AZ58" s="166"/>
      <c r="BA58" s="165"/>
      <c r="BB58" s="165"/>
      <c r="BC58" s="165"/>
      <c r="BD58" s="165"/>
      <c r="BE58" s="165"/>
      <c r="BF58" s="180"/>
      <c r="BG58" s="165"/>
      <c r="BH58" s="165"/>
      <c r="BI58" s="33"/>
      <c r="BJ58" s="166"/>
      <c r="BK58" s="165"/>
      <c r="BL58" s="165"/>
      <c r="BM58" s="165"/>
      <c r="BN58" s="165"/>
      <c r="BO58" s="165"/>
      <c r="BP58" s="180"/>
      <c r="BS58" s="33"/>
      <c r="BT58" s="166"/>
    </row>
    <row r="59" spans="1:72" s="163" customFormat="1" ht="12.75">
      <c r="A59" s="33"/>
      <c r="B59" s="166"/>
      <c r="C59" s="165"/>
      <c r="D59" s="165"/>
      <c r="E59" s="165"/>
      <c r="F59" s="165"/>
      <c r="G59" s="165"/>
      <c r="H59" s="180"/>
      <c r="I59" s="33"/>
      <c r="J59" s="33"/>
      <c r="K59" s="33"/>
      <c r="L59" s="166"/>
      <c r="M59" s="165"/>
      <c r="N59" s="165"/>
      <c r="O59" s="165"/>
      <c r="P59" s="165"/>
      <c r="Q59" s="165"/>
      <c r="R59" s="180"/>
      <c r="S59" s="165"/>
      <c r="T59" s="165"/>
      <c r="U59" s="33"/>
      <c r="V59" s="166"/>
      <c r="W59" s="165"/>
      <c r="X59" s="165"/>
      <c r="Y59" s="165"/>
      <c r="Z59" s="165"/>
      <c r="AA59" s="165"/>
      <c r="AB59" s="180"/>
      <c r="AC59"/>
      <c r="AD59"/>
      <c r="AE59" s="33"/>
      <c r="AF59" s="166"/>
      <c r="AG59" s="165"/>
      <c r="AH59" s="165"/>
      <c r="AI59" s="165"/>
      <c r="AJ59" s="165"/>
      <c r="AK59" s="165"/>
      <c r="AL59" s="180"/>
      <c r="AO59" s="33"/>
      <c r="AP59" s="166"/>
      <c r="AQ59" s="165"/>
      <c r="AR59" s="165"/>
      <c r="AS59" s="165"/>
      <c r="AT59" s="165"/>
      <c r="AU59" s="165"/>
      <c r="AV59" s="180"/>
      <c r="AW59" s="165"/>
      <c r="AX59" s="165"/>
      <c r="AY59" s="33"/>
      <c r="AZ59" s="166"/>
      <c r="BA59" s="165"/>
      <c r="BB59" s="165"/>
      <c r="BC59" s="165"/>
      <c r="BD59" s="165"/>
      <c r="BE59" s="165"/>
      <c r="BF59" s="180"/>
      <c r="BG59" s="165"/>
      <c r="BH59" s="165"/>
      <c r="BI59" s="33"/>
      <c r="BJ59" s="166"/>
      <c r="BK59" s="165"/>
      <c r="BL59" s="165"/>
      <c r="BM59" s="165"/>
      <c r="BN59" s="165"/>
      <c r="BO59" s="165"/>
      <c r="BP59" s="180"/>
      <c r="BS59" s="33"/>
      <c r="BT59" s="166"/>
    </row>
    <row r="60" spans="1:72" s="163" customFormat="1" ht="12.75">
      <c r="A60" s="33"/>
      <c r="B60" s="166"/>
      <c r="C60" s="165"/>
      <c r="D60" s="165"/>
      <c r="E60" s="165"/>
      <c r="F60" s="165"/>
      <c r="G60" s="165"/>
      <c r="H60" s="180"/>
      <c r="I60" s="33"/>
      <c r="J60" s="33"/>
      <c r="K60" s="33"/>
      <c r="L60" s="166"/>
      <c r="M60" s="165"/>
      <c r="N60" s="165"/>
      <c r="O60" s="165"/>
      <c r="P60" s="165"/>
      <c r="Q60" s="165"/>
      <c r="R60" s="180"/>
      <c r="S60" s="165"/>
      <c r="T60" s="165"/>
      <c r="U60" s="33"/>
      <c r="V60" s="166"/>
      <c r="W60" s="165"/>
      <c r="X60" s="165"/>
      <c r="Y60" s="165"/>
      <c r="Z60" s="165"/>
      <c r="AA60" s="165"/>
      <c r="AB60" s="180"/>
      <c r="AC60"/>
      <c r="AD60"/>
      <c r="AE60" s="33"/>
      <c r="AF60" s="166"/>
      <c r="AG60" s="165"/>
      <c r="AH60" s="165"/>
      <c r="AI60" s="165"/>
      <c r="AJ60" s="165"/>
      <c r="AK60" s="165"/>
      <c r="AL60" s="180"/>
      <c r="AO60" s="33"/>
      <c r="AP60" s="166"/>
      <c r="AQ60" s="165"/>
      <c r="AR60" s="165"/>
      <c r="AS60" s="165"/>
      <c r="AT60" s="165"/>
      <c r="AU60" s="165"/>
      <c r="AV60" s="180"/>
      <c r="AW60" s="165"/>
      <c r="AX60" s="165"/>
      <c r="AY60" s="33"/>
      <c r="AZ60" s="166"/>
      <c r="BA60" s="165"/>
      <c r="BB60" s="165"/>
      <c r="BC60" s="165"/>
      <c r="BD60" s="165"/>
      <c r="BE60" s="165"/>
      <c r="BF60" s="180"/>
      <c r="BG60" s="165"/>
      <c r="BH60" s="165"/>
      <c r="BI60" s="33"/>
      <c r="BJ60" s="166"/>
      <c r="BK60" s="165"/>
      <c r="BL60" s="165"/>
      <c r="BM60" s="165"/>
      <c r="BN60" s="165"/>
      <c r="BO60" s="165"/>
      <c r="BP60" s="180"/>
      <c r="BS60" s="33"/>
      <c r="BT60" s="166"/>
    </row>
    <row r="61" spans="1:72" s="163" customFormat="1" ht="12.75">
      <c r="A61" s="33"/>
      <c r="B61" s="166"/>
      <c r="C61" s="165"/>
      <c r="D61" s="165"/>
      <c r="E61" s="165"/>
      <c r="F61" s="165"/>
      <c r="G61" s="165"/>
      <c r="H61" s="180"/>
      <c r="I61" s="33"/>
      <c r="J61" s="33"/>
      <c r="K61" s="33"/>
      <c r="L61" s="166"/>
      <c r="M61" s="165"/>
      <c r="N61" s="165"/>
      <c r="O61" s="165"/>
      <c r="P61" s="165"/>
      <c r="Q61" s="165"/>
      <c r="R61" s="180"/>
      <c r="S61" s="165"/>
      <c r="T61" s="165"/>
      <c r="U61" s="33"/>
      <c r="V61" s="166"/>
      <c r="W61" s="165"/>
      <c r="X61" s="165"/>
      <c r="Y61" s="165"/>
      <c r="Z61" s="165"/>
      <c r="AA61" s="165"/>
      <c r="AB61" s="180"/>
      <c r="AC61"/>
      <c r="AD61"/>
      <c r="AE61" s="33"/>
      <c r="AF61" s="166"/>
      <c r="AG61" s="165"/>
      <c r="AH61" s="165"/>
      <c r="AI61" s="165"/>
      <c r="AJ61" s="165"/>
      <c r="AK61" s="165"/>
      <c r="AL61" s="180"/>
      <c r="AO61" s="33"/>
      <c r="AP61" s="166"/>
      <c r="AQ61" s="165"/>
      <c r="AR61" s="165"/>
      <c r="AS61" s="165"/>
      <c r="AT61" s="165"/>
      <c r="AU61" s="165"/>
      <c r="AV61" s="180"/>
      <c r="AW61" s="165"/>
      <c r="AX61" s="165"/>
      <c r="AY61" s="33"/>
      <c r="AZ61" s="166"/>
      <c r="BA61" s="165"/>
      <c r="BB61" s="165"/>
      <c r="BC61" s="165"/>
      <c r="BD61" s="165"/>
      <c r="BE61" s="165"/>
      <c r="BF61" s="180"/>
      <c r="BG61" s="165"/>
      <c r="BH61" s="165"/>
      <c r="BI61" s="33"/>
      <c r="BJ61" s="166"/>
      <c r="BK61" s="165"/>
      <c r="BL61" s="165"/>
      <c r="BM61" s="165"/>
      <c r="BN61" s="165"/>
      <c r="BO61" s="165"/>
      <c r="BP61" s="180"/>
      <c r="BS61" s="33"/>
      <c r="BT61" s="166"/>
    </row>
    <row r="62" spans="1:72" s="163" customFormat="1" ht="12.75">
      <c r="A62" s="33"/>
      <c r="B62" s="166"/>
      <c r="C62" s="165"/>
      <c r="D62" s="165"/>
      <c r="E62" s="165"/>
      <c r="F62" s="165"/>
      <c r="G62" s="165"/>
      <c r="H62" s="180"/>
      <c r="I62" s="33"/>
      <c r="J62" s="33"/>
      <c r="K62" s="33"/>
      <c r="L62" s="166"/>
      <c r="M62" s="165"/>
      <c r="N62" s="165"/>
      <c r="O62" s="165"/>
      <c r="P62" s="165"/>
      <c r="Q62" s="165"/>
      <c r="R62" s="180"/>
      <c r="S62" s="164"/>
      <c r="T62" s="164"/>
      <c r="U62" s="33"/>
      <c r="V62" s="166"/>
      <c r="W62" s="165"/>
      <c r="X62" s="165"/>
      <c r="Y62" s="165"/>
      <c r="Z62" s="165"/>
      <c r="AA62" s="165"/>
      <c r="AB62" s="180"/>
      <c r="AC62"/>
      <c r="AD62"/>
      <c r="AE62" s="33"/>
      <c r="AF62" s="166"/>
      <c r="AG62" s="165"/>
      <c r="AH62" s="165"/>
      <c r="AI62" s="165"/>
      <c r="AJ62" s="165"/>
      <c r="AK62" s="165"/>
      <c r="AL62" s="180"/>
      <c r="AO62" s="33"/>
      <c r="AP62" s="166"/>
      <c r="AQ62" s="165"/>
      <c r="AR62" s="165"/>
      <c r="AS62" s="165"/>
      <c r="AT62" s="165"/>
      <c r="AU62" s="165"/>
      <c r="AV62" s="180"/>
      <c r="AW62" s="164"/>
      <c r="AX62" s="164"/>
      <c r="AY62" s="33"/>
      <c r="AZ62" s="166"/>
      <c r="BA62" s="165"/>
      <c r="BB62" s="165"/>
      <c r="BC62" s="165"/>
      <c r="BD62" s="165"/>
      <c r="BE62" s="165"/>
      <c r="BF62" s="180"/>
      <c r="BG62" s="164"/>
      <c r="BH62" s="164"/>
      <c r="BI62" s="33"/>
      <c r="BJ62" s="166"/>
      <c r="BK62" s="165"/>
      <c r="BL62" s="165"/>
      <c r="BM62" s="165"/>
      <c r="BN62" s="165"/>
      <c r="BO62" s="165"/>
      <c r="BP62" s="180"/>
      <c r="BS62" s="33"/>
      <c r="BT62" s="166"/>
    </row>
    <row r="63" spans="1:80" ht="12.75">
      <c r="A63" s="33"/>
      <c r="B63" s="166"/>
      <c r="C63" s="165"/>
      <c r="D63" s="165"/>
      <c r="E63" s="165"/>
      <c r="F63" s="165"/>
      <c r="G63" s="165"/>
      <c r="H63" s="180"/>
      <c r="I63" s="163"/>
      <c r="J63" s="163"/>
      <c r="K63" s="33"/>
      <c r="L63" s="166"/>
      <c r="M63" s="165"/>
      <c r="N63" s="165"/>
      <c r="O63" s="165"/>
      <c r="P63" s="165"/>
      <c r="Q63" s="165"/>
      <c r="R63" s="180"/>
      <c r="S63" s="163"/>
      <c r="T63" s="163"/>
      <c r="U63" s="33"/>
      <c r="V63" s="166"/>
      <c r="W63" s="165"/>
      <c r="X63" s="165"/>
      <c r="Y63" s="165"/>
      <c r="Z63" s="165"/>
      <c r="AA63" s="165"/>
      <c r="AB63" s="180"/>
      <c r="AE63" s="33"/>
      <c r="AF63" s="166"/>
      <c r="AG63" s="165"/>
      <c r="AH63" s="165"/>
      <c r="AI63" s="165"/>
      <c r="AJ63" s="165"/>
      <c r="AK63" s="165"/>
      <c r="AL63" s="180"/>
      <c r="AM63" s="163"/>
      <c r="AN63" s="163"/>
      <c r="AO63" s="33"/>
      <c r="AP63" s="166"/>
      <c r="AQ63" s="165"/>
      <c r="AR63" s="165"/>
      <c r="AS63" s="165"/>
      <c r="AT63" s="165"/>
      <c r="AU63" s="165"/>
      <c r="AV63" s="180"/>
      <c r="AY63" s="33"/>
      <c r="AZ63" s="166"/>
      <c r="BA63" s="165"/>
      <c r="BB63" s="165"/>
      <c r="BC63" s="165"/>
      <c r="BD63" s="165"/>
      <c r="BE63" s="165"/>
      <c r="BF63" s="180"/>
      <c r="BI63" s="33"/>
      <c r="BJ63" s="166"/>
      <c r="BK63" s="165"/>
      <c r="BL63" s="165"/>
      <c r="BM63" s="165"/>
      <c r="BN63" s="165"/>
      <c r="BO63" s="165"/>
      <c r="BP63" s="180"/>
      <c r="BQ63" s="163"/>
      <c r="BS63" s="33"/>
      <c r="BT63" s="166"/>
      <c r="BU63" s="163"/>
      <c r="BV63" s="163"/>
      <c r="BW63" s="163"/>
      <c r="BX63" s="163"/>
      <c r="BY63" s="163"/>
      <c r="BZ63" s="163"/>
      <c r="CA63" s="163"/>
      <c r="CB63" s="163"/>
    </row>
    <row r="64" spans="1:80" ht="12.75">
      <c r="A64" s="33"/>
      <c r="B64" s="33"/>
      <c r="C64" s="164"/>
      <c r="D64" s="164"/>
      <c r="E64" s="164"/>
      <c r="F64" s="164"/>
      <c r="G64" s="164"/>
      <c r="H64" s="169"/>
      <c r="I64" s="163"/>
      <c r="J64" s="163"/>
      <c r="K64" s="33"/>
      <c r="L64" s="33"/>
      <c r="M64" s="164"/>
      <c r="N64" s="164"/>
      <c r="O64" s="164"/>
      <c r="P64" s="164"/>
      <c r="Q64" s="164"/>
      <c r="R64" s="169"/>
      <c r="S64" s="163"/>
      <c r="T64" s="163"/>
      <c r="U64" s="33"/>
      <c r="V64" s="33"/>
      <c r="W64" s="164"/>
      <c r="X64" s="164"/>
      <c r="Y64" s="164"/>
      <c r="Z64" s="164"/>
      <c r="AA64" s="164"/>
      <c r="AB64" s="169"/>
      <c r="AE64" s="33"/>
      <c r="AF64" s="33"/>
      <c r="AG64" s="164"/>
      <c r="AH64" s="164"/>
      <c r="AI64" s="164"/>
      <c r="AJ64" s="164"/>
      <c r="AK64" s="164"/>
      <c r="AL64" s="169"/>
      <c r="AM64" s="163"/>
      <c r="AN64" s="163"/>
      <c r="AO64" s="33"/>
      <c r="AP64" s="33"/>
      <c r="AQ64" s="164"/>
      <c r="AR64" s="164"/>
      <c r="AS64" s="164"/>
      <c r="AT64" s="164"/>
      <c r="AU64" s="164"/>
      <c r="AV64" s="169"/>
      <c r="AY64" s="33"/>
      <c r="AZ64" s="33"/>
      <c r="BA64" s="164"/>
      <c r="BB64" s="164"/>
      <c r="BC64" s="164"/>
      <c r="BD64" s="164"/>
      <c r="BE64" s="164"/>
      <c r="BF64" s="169"/>
      <c r="BI64" s="33"/>
      <c r="BJ64" s="33"/>
      <c r="BK64" s="164"/>
      <c r="BL64" s="164"/>
      <c r="BM64" s="164"/>
      <c r="BN64" s="164"/>
      <c r="BO64" s="164"/>
      <c r="BP64" s="169"/>
      <c r="BQ64" s="163"/>
      <c r="BS64" s="33"/>
      <c r="BT64" s="33"/>
      <c r="BU64" s="195"/>
      <c r="BV64" s="195"/>
      <c r="BW64" s="195"/>
      <c r="BX64" s="195"/>
      <c r="BY64" s="195"/>
      <c r="BZ64" s="196"/>
      <c r="CA64" s="163"/>
      <c r="CB64" s="163"/>
    </row>
    <row r="65" spans="1:10" ht="12.75">
      <c r="A65" s="411"/>
      <c r="B65" s="413"/>
      <c r="C65" s="413"/>
      <c r="D65" s="413"/>
      <c r="E65" s="413"/>
      <c r="F65" s="413"/>
      <c r="G65" s="413"/>
      <c r="H65" s="413"/>
      <c r="I65" s="163"/>
      <c r="J65" s="163"/>
    </row>
    <row r="66" spans="1:10" ht="12.75">
      <c r="A66" s="412"/>
      <c r="B66" s="412"/>
      <c r="C66" s="170"/>
      <c r="D66" s="170"/>
      <c r="E66" s="170"/>
      <c r="F66" s="170"/>
      <c r="G66" s="170"/>
      <c r="H66" s="171"/>
      <c r="I66" s="163"/>
      <c r="J66" s="163"/>
    </row>
  </sheetData>
  <mergeCells count="35">
    <mergeCell ref="A65:A66"/>
    <mergeCell ref="B65:B66"/>
    <mergeCell ref="C65:H65"/>
    <mergeCell ref="A1:A2"/>
    <mergeCell ref="B1:B2"/>
    <mergeCell ref="C1:H1"/>
    <mergeCell ref="I1:J1"/>
    <mergeCell ref="K1:K2"/>
    <mergeCell ref="U1:U2"/>
    <mergeCell ref="L1:L2"/>
    <mergeCell ref="M1:R1"/>
    <mergeCell ref="S1:T1"/>
    <mergeCell ref="W1:AB1"/>
    <mergeCell ref="AE1:AE2"/>
    <mergeCell ref="V1:V2"/>
    <mergeCell ref="AC1:AD1"/>
    <mergeCell ref="AF1:AF2"/>
    <mergeCell ref="AG1:AL1"/>
    <mergeCell ref="AO1:AO2"/>
    <mergeCell ref="AP1:AP2"/>
    <mergeCell ref="BS1:BS2"/>
    <mergeCell ref="AQ1:AV1"/>
    <mergeCell ref="AY1:AY2"/>
    <mergeCell ref="AZ1:AZ2"/>
    <mergeCell ref="BA1:BF1"/>
    <mergeCell ref="CA1:CB1"/>
    <mergeCell ref="BT1:BT2"/>
    <mergeCell ref="BU1:BZ1"/>
    <mergeCell ref="AM1:AN1"/>
    <mergeCell ref="AW1:AX1"/>
    <mergeCell ref="BG1:BH1"/>
    <mergeCell ref="BQ1:BR1"/>
    <mergeCell ref="BI1:BI2"/>
    <mergeCell ref="BJ1:BJ2"/>
    <mergeCell ref="BK1:BP1"/>
  </mergeCells>
  <printOptions horizontalCentered="1"/>
  <pageMargins left="0.3937007874015748" right="0.4330708661417323" top="0.984251968503937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zoomScale="75" zoomScaleNormal="75" workbookViewId="0" topLeftCell="A1">
      <selection activeCell="K11" sqref="K11"/>
    </sheetView>
  </sheetViews>
  <sheetFormatPr defaultColWidth="9.00390625" defaultRowHeight="12.75"/>
  <cols>
    <col min="1" max="1" width="45.125" style="0" customWidth="1"/>
    <col min="2" max="2" width="10.125" style="0" customWidth="1"/>
    <col min="3" max="3" width="9.25390625" style="0" customWidth="1"/>
    <col min="4" max="4" width="10.75390625" style="0" customWidth="1"/>
    <col min="5" max="5" width="11.125" style="0" customWidth="1"/>
    <col min="6" max="6" width="11.375" style="0" customWidth="1"/>
    <col min="7" max="7" width="9.625" style="0" customWidth="1"/>
    <col min="8" max="8" width="10.625" style="0" customWidth="1"/>
    <col min="9" max="9" width="11.125" style="0" hidden="1" customWidth="1"/>
    <col min="10" max="10" width="10.625" style="0" hidden="1" customWidth="1"/>
  </cols>
  <sheetData>
    <row r="1" spans="1:10" ht="12.75">
      <c r="A1" s="397" t="s">
        <v>220</v>
      </c>
      <c r="B1" s="404" t="s">
        <v>64</v>
      </c>
      <c r="C1" s="384" t="s">
        <v>175</v>
      </c>
      <c r="D1" s="378"/>
      <c r="E1" s="378"/>
      <c r="F1" s="378"/>
      <c r="G1" s="378"/>
      <c r="H1" s="379"/>
      <c r="I1" s="385" t="s">
        <v>175</v>
      </c>
      <c r="J1" s="386"/>
    </row>
    <row r="2" spans="1:10" ht="26.25" thickBot="1">
      <c r="A2" s="398"/>
      <c r="B2" s="405"/>
      <c r="C2" s="90" t="s">
        <v>66</v>
      </c>
      <c r="D2" s="91" t="s">
        <v>1</v>
      </c>
      <c r="E2" s="90" t="s">
        <v>2</v>
      </c>
      <c r="F2" s="90" t="s">
        <v>3</v>
      </c>
      <c r="G2" s="90" t="s">
        <v>4</v>
      </c>
      <c r="H2" s="92" t="s">
        <v>5</v>
      </c>
      <c r="I2" s="91" t="s">
        <v>221</v>
      </c>
      <c r="J2" s="203" t="s">
        <v>123</v>
      </c>
    </row>
    <row r="3" spans="1:10" ht="12.75">
      <c r="A3" s="207" t="s">
        <v>176</v>
      </c>
      <c r="B3" s="208"/>
      <c r="C3" s="163"/>
      <c r="D3" s="163"/>
      <c r="E3" s="163"/>
      <c r="F3" s="163"/>
      <c r="G3" s="163"/>
      <c r="H3" s="211"/>
      <c r="I3" s="163"/>
      <c r="J3" s="211"/>
    </row>
    <row r="4" spans="1:10" ht="12.75">
      <c r="A4" s="172" t="s">
        <v>177</v>
      </c>
      <c r="B4" s="204" t="s">
        <v>178</v>
      </c>
      <c r="C4" s="23">
        <v>73.2</v>
      </c>
      <c r="D4" s="10">
        <v>16103</v>
      </c>
      <c r="E4" s="10">
        <v>70</v>
      </c>
      <c r="F4" s="10">
        <v>6037</v>
      </c>
      <c r="G4" s="10">
        <v>3425</v>
      </c>
      <c r="H4" s="36">
        <f aca="true" t="shared" si="0" ref="H4:H32">SUM(D4:G4)</f>
        <v>25635</v>
      </c>
      <c r="I4" s="362">
        <v>1756</v>
      </c>
      <c r="J4" s="197">
        <f>+H4+I4</f>
        <v>27391</v>
      </c>
    </row>
    <row r="5" spans="1:10" ht="12.75">
      <c r="A5" s="111" t="s">
        <v>179</v>
      </c>
      <c r="B5" s="34">
        <v>60436735</v>
      </c>
      <c r="C5" s="23">
        <v>27.4</v>
      </c>
      <c r="D5" s="10">
        <v>6873</v>
      </c>
      <c r="E5" s="10">
        <v>106</v>
      </c>
      <c r="F5" s="10">
        <v>2580</v>
      </c>
      <c r="G5" s="10">
        <v>6077</v>
      </c>
      <c r="H5" s="36">
        <f t="shared" si="0"/>
        <v>15636</v>
      </c>
      <c r="I5" s="362">
        <v>2697</v>
      </c>
      <c r="J5" s="197">
        <f aca="true" t="shared" si="1" ref="J5:J32">+H5+I5</f>
        <v>18333</v>
      </c>
    </row>
    <row r="6" spans="1:10" ht="12.75">
      <c r="A6" s="111" t="s">
        <v>180</v>
      </c>
      <c r="B6" s="34">
        <v>14891522</v>
      </c>
      <c r="C6" s="23">
        <v>139.4</v>
      </c>
      <c r="D6" s="10">
        <v>29438</v>
      </c>
      <c r="E6" s="10">
        <v>578</v>
      </c>
      <c r="F6" s="10">
        <v>11208</v>
      </c>
      <c r="G6" s="10">
        <v>2148</v>
      </c>
      <c r="H6" s="36">
        <f t="shared" si="0"/>
        <v>43372</v>
      </c>
      <c r="I6" s="362">
        <v>7609</v>
      </c>
      <c r="J6" s="197">
        <f t="shared" si="1"/>
        <v>50981</v>
      </c>
    </row>
    <row r="7" spans="1:10" ht="12.75">
      <c r="A7" s="111" t="s">
        <v>181</v>
      </c>
      <c r="B7" s="34">
        <v>14891531</v>
      </c>
      <c r="C7" s="23">
        <v>61</v>
      </c>
      <c r="D7" s="10">
        <v>13021</v>
      </c>
      <c r="E7" s="10">
        <v>60</v>
      </c>
      <c r="F7" s="10">
        <v>4882</v>
      </c>
      <c r="G7" s="10">
        <v>1496</v>
      </c>
      <c r="H7" s="36">
        <f t="shared" si="0"/>
        <v>19459</v>
      </c>
      <c r="I7" s="362">
        <v>4822</v>
      </c>
      <c r="J7" s="197">
        <f t="shared" si="1"/>
        <v>24281</v>
      </c>
    </row>
    <row r="8" spans="1:10" ht="12.75">
      <c r="A8" s="111" t="s">
        <v>182</v>
      </c>
      <c r="B8" s="205" t="s">
        <v>183</v>
      </c>
      <c r="C8" s="23">
        <v>42</v>
      </c>
      <c r="D8" s="10">
        <v>9538</v>
      </c>
      <c r="E8" s="10">
        <v>140</v>
      </c>
      <c r="F8" s="10">
        <v>3605</v>
      </c>
      <c r="G8" s="10">
        <v>582</v>
      </c>
      <c r="H8" s="36">
        <f t="shared" si="0"/>
        <v>13865</v>
      </c>
      <c r="I8" s="362">
        <v>2126</v>
      </c>
      <c r="J8" s="197">
        <f t="shared" si="1"/>
        <v>15991</v>
      </c>
    </row>
    <row r="9" spans="1:10" ht="12.75">
      <c r="A9" s="111" t="s">
        <v>184</v>
      </c>
      <c r="B9" s="205" t="s">
        <v>185</v>
      </c>
      <c r="C9" s="23">
        <v>37.9</v>
      </c>
      <c r="D9" s="10">
        <v>7601</v>
      </c>
      <c r="E9" s="10">
        <v>160</v>
      </c>
      <c r="F9" s="10">
        <v>2887</v>
      </c>
      <c r="G9" s="10">
        <v>200</v>
      </c>
      <c r="H9" s="36">
        <f t="shared" si="0"/>
        <v>10848</v>
      </c>
      <c r="I9" s="362">
        <v>1826</v>
      </c>
      <c r="J9" s="197">
        <f t="shared" si="1"/>
        <v>12674</v>
      </c>
    </row>
    <row r="10" spans="1:10" ht="12.75">
      <c r="A10" s="111" t="s">
        <v>186</v>
      </c>
      <c r="B10" s="34">
        <v>45248001</v>
      </c>
      <c r="C10" s="23">
        <v>45.6</v>
      </c>
      <c r="D10" s="10">
        <v>10371</v>
      </c>
      <c r="E10" s="10">
        <v>100</v>
      </c>
      <c r="F10" s="10">
        <v>3903</v>
      </c>
      <c r="G10" s="10">
        <v>600</v>
      </c>
      <c r="H10" s="36">
        <f t="shared" si="0"/>
        <v>14974</v>
      </c>
      <c r="I10" s="362">
        <v>2400</v>
      </c>
      <c r="J10" s="197">
        <f t="shared" si="1"/>
        <v>17374</v>
      </c>
    </row>
    <row r="11" spans="1:10" ht="12.75">
      <c r="A11" s="111" t="s">
        <v>187</v>
      </c>
      <c r="B11" s="34">
        <v>14891263</v>
      </c>
      <c r="C11" s="23">
        <v>76.2</v>
      </c>
      <c r="D11" s="10">
        <v>15419</v>
      </c>
      <c r="E11" s="10">
        <v>240</v>
      </c>
      <c r="F11" s="10">
        <v>5841</v>
      </c>
      <c r="G11" s="10">
        <v>1500</v>
      </c>
      <c r="H11" s="36">
        <f t="shared" si="0"/>
        <v>23000</v>
      </c>
      <c r="I11" s="362">
        <v>6493</v>
      </c>
      <c r="J11" s="197">
        <f t="shared" si="1"/>
        <v>29493</v>
      </c>
    </row>
    <row r="12" spans="1:10" ht="12.75">
      <c r="A12" s="111" t="s">
        <v>188</v>
      </c>
      <c r="B12" s="205" t="s">
        <v>189</v>
      </c>
      <c r="C12" s="23">
        <v>37.2</v>
      </c>
      <c r="D12" s="10">
        <v>7491</v>
      </c>
      <c r="E12" s="10">
        <v>200</v>
      </c>
      <c r="F12" s="10">
        <v>2860</v>
      </c>
      <c r="G12" s="10">
        <v>500</v>
      </c>
      <c r="H12" s="36">
        <f t="shared" si="0"/>
        <v>11051</v>
      </c>
      <c r="I12" s="362">
        <v>3705</v>
      </c>
      <c r="J12" s="197">
        <f t="shared" si="1"/>
        <v>14756</v>
      </c>
    </row>
    <row r="13" spans="1:10" ht="12.75">
      <c r="A13" s="111" t="s">
        <v>190</v>
      </c>
      <c r="B13" s="205" t="s">
        <v>191</v>
      </c>
      <c r="C13" s="23">
        <v>23.5</v>
      </c>
      <c r="D13" s="10">
        <v>4714</v>
      </c>
      <c r="E13" s="10">
        <v>500</v>
      </c>
      <c r="F13" s="10">
        <v>2070</v>
      </c>
      <c r="G13" s="10">
        <v>550</v>
      </c>
      <c r="H13" s="36">
        <f t="shared" si="0"/>
        <v>7834</v>
      </c>
      <c r="I13" s="362">
        <v>2561</v>
      </c>
      <c r="J13" s="197">
        <f t="shared" si="1"/>
        <v>10395</v>
      </c>
    </row>
    <row r="14" spans="1:10" ht="12.75">
      <c r="A14" s="111" t="s">
        <v>192</v>
      </c>
      <c r="B14" s="205" t="s">
        <v>193</v>
      </c>
      <c r="C14" s="23">
        <v>17.9</v>
      </c>
      <c r="D14" s="10">
        <v>4406</v>
      </c>
      <c r="E14" s="10">
        <v>940</v>
      </c>
      <c r="F14" s="10">
        <v>1969</v>
      </c>
      <c r="G14" s="10">
        <v>500</v>
      </c>
      <c r="H14" s="36">
        <f t="shared" si="0"/>
        <v>7815</v>
      </c>
      <c r="I14" s="362">
        <v>1997</v>
      </c>
      <c r="J14" s="197">
        <f t="shared" si="1"/>
        <v>9812</v>
      </c>
    </row>
    <row r="15" spans="1:10" ht="12.75">
      <c r="A15" s="111" t="s">
        <v>194</v>
      </c>
      <c r="B15" s="34">
        <v>61386626</v>
      </c>
      <c r="C15" s="23">
        <v>42.1</v>
      </c>
      <c r="D15" s="10">
        <v>8977</v>
      </c>
      <c r="E15" s="10">
        <v>240</v>
      </c>
      <c r="F15" s="10">
        <v>3430</v>
      </c>
      <c r="G15" s="10">
        <v>1350</v>
      </c>
      <c r="H15" s="36">
        <f t="shared" si="0"/>
        <v>13997</v>
      </c>
      <c r="I15" s="362">
        <v>2543</v>
      </c>
      <c r="J15" s="197">
        <f t="shared" si="1"/>
        <v>16540</v>
      </c>
    </row>
    <row r="16" spans="1:10" ht="12.75">
      <c r="A16" s="111" t="s">
        <v>195</v>
      </c>
      <c r="B16" s="34">
        <v>61388262</v>
      </c>
      <c r="C16" s="23">
        <v>44.2</v>
      </c>
      <c r="D16" s="10">
        <v>10078</v>
      </c>
      <c r="E16" s="10">
        <v>40</v>
      </c>
      <c r="F16" s="10">
        <v>3743</v>
      </c>
      <c r="G16" s="10">
        <v>993</v>
      </c>
      <c r="H16" s="36">
        <f t="shared" si="0"/>
        <v>14854</v>
      </c>
      <c r="I16" s="362">
        <v>2515</v>
      </c>
      <c r="J16" s="197">
        <f t="shared" si="1"/>
        <v>17369</v>
      </c>
    </row>
    <row r="17" spans="1:10" ht="12.75">
      <c r="A17" s="111" t="s">
        <v>196</v>
      </c>
      <c r="B17" s="34">
        <v>4966141</v>
      </c>
      <c r="C17" s="23">
        <v>41.2</v>
      </c>
      <c r="D17" s="10">
        <v>8904</v>
      </c>
      <c r="E17" s="10">
        <v>100</v>
      </c>
      <c r="F17" s="10">
        <v>3353</v>
      </c>
      <c r="G17" s="10">
        <v>4153</v>
      </c>
      <c r="H17" s="36">
        <f t="shared" si="0"/>
        <v>16510</v>
      </c>
      <c r="I17" s="362">
        <v>2738</v>
      </c>
      <c r="J17" s="197">
        <f t="shared" si="1"/>
        <v>19248</v>
      </c>
    </row>
    <row r="18" spans="1:10" ht="12.75">
      <c r="A18" s="111" t="s">
        <v>197</v>
      </c>
      <c r="B18" s="34">
        <v>14891409</v>
      </c>
      <c r="C18" s="23">
        <v>44</v>
      </c>
      <c r="D18" s="10">
        <v>9334</v>
      </c>
      <c r="E18" s="10">
        <v>282</v>
      </c>
      <c r="F18" s="10">
        <v>3579</v>
      </c>
      <c r="G18" s="10">
        <v>2398</v>
      </c>
      <c r="H18" s="36">
        <f t="shared" si="0"/>
        <v>15593</v>
      </c>
      <c r="I18" s="362">
        <v>3053</v>
      </c>
      <c r="J18" s="197">
        <f t="shared" si="1"/>
        <v>18646</v>
      </c>
    </row>
    <row r="19" spans="1:10" ht="12.75">
      <c r="A19" s="111" t="s">
        <v>198</v>
      </c>
      <c r="B19" s="205" t="s">
        <v>199</v>
      </c>
      <c r="C19" s="23">
        <v>37</v>
      </c>
      <c r="D19" s="10">
        <v>8581</v>
      </c>
      <c r="E19" s="10">
        <v>40</v>
      </c>
      <c r="F19" s="10">
        <v>3211</v>
      </c>
      <c r="G19" s="10">
        <v>517</v>
      </c>
      <c r="H19" s="36">
        <f t="shared" si="0"/>
        <v>12349</v>
      </c>
      <c r="I19" s="362">
        <v>3040</v>
      </c>
      <c r="J19" s="197">
        <f t="shared" si="1"/>
        <v>15389</v>
      </c>
    </row>
    <row r="20" spans="1:10" ht="12.75">
      <c r="A20" s="111" t="s">
        <v>200</v>
      </c>
      <c r="B20" s="34">
        <v>49629077</v>
      </c>
      <c r="C20" s="23">
        <v>111.7</v>
      </c>
      <c r="D20" s="10">
        <v>23688</v>
      </c>
      <c r="E20" s="10">
        <v>302</v>
      </c>
      <c r="F20" s="10">
        <v>8958</v>
      </c>
      <c r="G20" s="10">
        <v>3142</v>
      </c>
      <c r="H20" s="36">
        <f t="shared" si="0"/>
        <v>36090</v>
      </c>
      <c r="I20" s="362">
        <v>8883</v>
      </c>
      <c r="J20" s="197">
        <f t="shared" si="1"/>
        <v>44973</v>
      </c>
    </row>
    <row r="21" spans="1:10" ht="12.75">
      <c r="A21" s="111" t="s">
        <v>201</v>
      </c>
      <c r="B21" s="205" t="s">
        <v>202</v>
      </c>
      <c r="C21" s="23">
        <v>44</v>
      </c>
      <c r="D21" s="10">
        <v>9481</v>
      </c>
      <c r="E21" s="10">
        <v>854</v>
      </c>
      <c r="F21" s="10">
        <v>3813</v>
      </c>
      <c r="G21" s="10">
        <v>1085</v>
      </c>
      <c r="H21" s="36">
        <f t="shared" si="0"/>
        <v>15233</v>
      </c>
      <c r="I21" s="362">
        <v>2997</v>
      </c>
      <c r="J21" s="197">
        <f t="shared" si="1"/>
        <v>18230</v>
      </c>
    </row>
    <row r="22" spans="1:10" ht="12.75">
      <c r="A22" s="111" t="s">
        <v>203</v>
      </c>
      <c r="B22" s="205" t="s">
        <v>204</v>
      </c>
      <c r="C22" s="23">
        <v>187</v>
      </c>
      <c r="D22" s="10">
        <v>35964</v>
      </c>
      <c r="E22" s="10">
        <v>325</v>
      </c>
      <c r="F22" s="10">
        <v>13561</v>
      </c>
      <c r="G22" s="10">
        <v>7100</v>
      </c>
      <c r="H22" s="36">
        <f t="shared" si="0"/>
        <v>56950</v>
      </c>
      <c r="I22" s="362">
        <v>20590</v>
      </c>
      <c r="J22" s="197">
        <f t="shared" si="1"/>
        <v>77540</v>
      </c>
    </row>
    <row r="23" spans="1:10" ht="12.75">
      <c r="A23" s="111" t="s">
        <v>205</v>
      </c>
      <c r="B23" s="34">
        <v>14891247</v>
      </c>
      <c r="C23" s="23">
        <v>79.9</v>
      </c>
      <c r="D23" s="10">
        <v>16506</v>
      </c>
      <c r="E23" s="10">
        <v>799</v>
      </c>
      <c r="F23" s="10">
        <v>6331</v>
      </c>
      <c r="G23" s="10">
        <v>2121</v>
      </c>
      <c r="H23" s="36">
        <f t="shared" si="0"/>
        <v>25757</v>
      </c>
      <c r="I23" s="362">
        <v>9306</v>
      </c>
      <c r="J23" s="197">
        <f t="shared" si="1"/>
        <v>35063</v>
      </c>
    </row>
    <row r="24" spans="1:10" ht="12.75">
      <c r="A24" s="111" t="s">
        <v>206</v>
      </c>
      <c r="B24" s="205" t="s">
        <v>207</v>
      </c>
      <c r="C24" s="23">
        <v>69</v>
      </c>
      <c r="D24" s="10">
        <v>14444</v>
      </c>
      <c r="E24" s="10">
        <v>789</v>
      </c>
      <c r="F24" s="10">
        <v>5669</v>
      </c>
      <c r="G24" s="10">
        <v>1489</v>
      </c>
      <c r="H24" s="36">
        <f t="shared" si="0"/>
        <v>22391</v>
      </c>
      <c r="I24" s="362">
        <v>4631</v>
      </c>
      <c r="J24" s="197">
        <f t="shared" si="1"/>
        <v>27022</v>
      </c>
    </row>
    <row r="25" spans="1:10" ht="12.75">
      <c r="A25" s="111" t="s">
        <v>208</v>
      </c>
      <c r="B25" s="34">
        <v>14891212</v>
      </c>
      <c r="C25" s="23">
        <v>113.4</v>
      </c>
      <c r="D25" s="10">
        <v>22921</v>
      </c>
      <c r="E25" s="10">
        <v>746</v>
      </c>
      <c r="F25" s="10">
        <v>8827</v>
      </c>
      <c r="G25" s="10">
        <v>2123</v>
      </c>
      <c r="H25" s="36">
        <f t="shared" si="0"/>
        <v>34617</v>
      </c>
      <c r="I25" s="362">
        <v>10434</v>
      </c>
      <c r="J25" s="197">
        <f t="shared" si="1"/>
        <v>45051</v>
      </c>
    </row>
    <row r="26" spans="1:10" ht="12.75">
      <c r="A26" s="111" t="s">
        <v>209</v>
      </c>
      <c r="B26" s="34">
        <v>14891239</v>
      </c>
      <c r="C26" s="23">
        <v>55</v>
      </c>
      <c r="D26" s="10">
        <v>12474</v>
      </c>
      <c r="E26" s="10">
        <v>630</v>
      </c>
      <c r="F26" s="10">
        <v>4875</v>
      </c>
      <c r="G26" s="10">
        <v>1608</v>
      </c>
      <c r="H26" s="36">
        <f t="shared" si="0"/>
        <v>19587</v>
      </c>
      <c r="I26" s="362">
        <v>6679</v>
      </c>
      <c r="J26" s="197">
        <f t="shared" si="1"/>
        <v>26266</v>
      </c>
    </row>
    <row r="27" spans="1:10" ht="12.75">
      <c r="A27" s="111" t="s">
        <v>210</v>
      </c>
      <c r="B27" s="205" t="s">
        <v>211</v>
      </c>
      <c r="C27" s="23">
        <v>61.1</v>
      </c>
      <c r="D27" s="10">
        <v>12112</v>
      </c>
      <c r="E27" s="10">
        <v>500</v>
      </c>
      <c r="F27" s="10">
        <v>4708</v>
      </c>
      <c r="G27" s="10">
        <v>635</v>
      </c>
      <c r="H27" s="36">
        <f t="shared" si="0"/>
        <v>17955</v>
      </c>
      <c r="I27" s="362">
        <v>4000</v>
      </c>
      <c r="J27" s="197">
        <f t="shared" si="1"/>
        <v>21955</v>
      </c>
    </row>
    <row r="28" spans="1:10" ht="12.75">
      <c r="A28" s="111" t="s">
        <v>212</v>
      </c>
      <c r="B28" s="205" t="s">
        <v>213</v>
      </c>
      <c r="C28" s="23">
        <v>139.4</v>
      </c>
      <c r="D28" s="10">
        <v>28323</v>
      </c>
      <c r="E28" s="10">
        <v>400</v>
      </c>
      <c r="F28" s="10">
        <v>10714</v>
      </c>
      <c r="G28" s="10">
        <v>1508</v>
      </c>
      <c r="H28" s="36">
        <f t="shared" si="0"/>
        <v>40945</v>
      </c>
      <c r="I28" s="362">
        <v>12188</v>
      </c>
      <c r="J28" s="197">
        <f t="shared" si="1"/>
        <v>53133</v>
      </c>
    </row>
    <row r="29" spans="1:10" ht="12.75">
      <c r="A29" s="111" t="s">
        <v>214</v>
      </c>
      <c r="B29" s="206">
        <v>14451051</v>
      </c>
      <c r="C29" s="23">
        <v>54</v>
      </c>
      <c r="D29" s="10">
        <v>10668</v>
      </c>
      <c r="E29" s="10">
        <v>130</v>
      </c>
      <c r="F29" s="10">
        <v>4025</v>
      </c>
      <c r="G29" s="10">
        <v>636</v>
      </c>
      <c r="H29" s="36">
        <f t="shared" si="0"/>
        <v>15459</v>
      </c>
      <c r="I29" s="362">
        <v>3185</v>
      </c>
      <c r="J29" s="197">
        <f t="shared" si="1"/>
        <v>18644</v>
      </c>
    </row>
    <row r="30" spans="1:10" ht="12.75">
      <c r="A30" s="111" t="s">
        <v>215</v>
      </c>
      <c r="B30" s="34">
        <v>41190726</v>
      </c>
      <c r="C30" s="23">
        <v>77.9</v>
      </c>
      <c r="D30" s="10">
        <v>17080</v>
      </c>
      <c r="E30" s="10">
        <v>230</v>
      </c>
      <c r="F30" s="10">
        <v>6456</v>
      </c>
      <c r="G30" s="10">
        <v>5310</v>
      </c>
      <c r="H30" s="36">
        <f t="shared" si="0"/>
        <v>29076</v>
      </c>
      <c r="I30" s="362">
        <v>7800</v>
      </c>
      <c r="J30" s="197">
        <f t="shared" si="1"/>
        <v>36876</v>
      </c>
    </row>
    <row r="31" spans="1:10" ht="12.75">
      <c r="A31" s="111" t="s">
        <v>216</v>
      </c>
      <c r="B31" s="205" t="s">
        <v>217</v>
      </c>
      <c r="C31" s="23">
        <v>40.5</v>
      </c>
      <c r="D31" s="10">
        <v>7993</v>
      </c>
      <c r="E31" s="10">
        <v>60</v>
      </c>
      <c r="F31" s="10">
        <v>2998</v>
      </c>
      <c r="G31" s="10">
        <v>855</v>
      </c>
      <c r="H31" s="36">
        <f t="shared" si="0"/>
        <v>11906</v>
      </c>
      <c r="I31" s="362">
        <v>2735</v>
      </c>
      <c r="J31" s="197">
        <f t="shared" si="1"/>
        <v>14641</v>
      </c>
    </row>
    <row r="32" spans="1:10" ht="13.5" thickBot="1">
      <c r="A32" s="177" t="s">
        <v>218</v>
      </c>
      <c r="B32" s="212" t="s">
        <v>219</v>
      </c>
      <c r="C32" s="19">
        <v>55.4</v>
      </c>
      <c r="D32" s="15">
        <v>12135</v>
      </c>
      <c r="E32" s="15">
        <v>182</v>
      </c>
      <c r="F32" s="15">
        <v>4604</v>
      </c>
      <c r="G32" s="15">
        <v>1250</v>
      </c>
      <c r="H32" s="37">
        <f t="shared" si="0"/>
        <v>18171</v>
      </c>
      <c r="I32" s="363">
        <v>4268</v>
      </c>
      <c r="J32" s="198">
        <f t="shared" si="1"/>
        <v>22439</v>
      </c>
    </row>
    <row r="33" spans="1:10" ht="13.5" thickBot="1">
      <c r="A33" s="5" t="s">
        <v>123</v>
      </c>
      <c r="B33" s="27"/>
      <c r="C33" s="28">
        <f>SUM(C4:C32)</f>
        <v>1878.1000000000004</v>
      </c>
      <c r="D33" s="29">
        <f>SUM(D4:D32)</f>
        <v>394638</v>
      </c>
      <c r="E33" s="29">
        <f aca="true" t="shared" si="2" ref="E33:J33">SUM(E4:E32)</f>
        <v>9743</v>
      </c>
      <c r="F33" s="29">
        <f t="shared" si="2"/>
        <v>150697</v>
      </c>
      <c r="G33" s="29">
        <f t="shared" si="2"/>
        <v>55851</v>
      </c>
      <c r="H33" s="30">
        <f t="shared" si="2"/>
        <v>610929</v>
      </c>
      <c r="I33" s="364">
        <f t="shared" si="2"/>
        <v>149577</v>
      </c>
      <c r="J33" s="29">
        <f t="shared" si="2"/>
        <v>760506</v>
      </c>
    </row>
  </sheetData>
  <mergeCells count="4">
    <mergeCell ref="A1:A2"/>
    <mergeCell ref="B1:B2"/>
    <mergeCell ref="C1:H1"/>
    <mergeCell ref="I1:J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="75" zoomScaleNormal="75" workbookViewId="0" topLeftCell="A1">
      <selection activeCell="F24" sqref="F24"/>
    </sheetView>
  </sheetViews>
  <sheetFormatPr defaultColWidth="9.00390625" defaultRowHeight="12.75"/>
  <cols>
    <col min="1" max="1" width="35.625" style="0" customWidth="1"/>
    <col min="2" max="2" width="11.25390625" style="0" customWidth="1"/>
    <col min="3" max="5" width="9.875" style="0" customWidth="1"/>
    <col min="6" max="6" width="9.625" style="0" customWidth="1"/>
    <col min="7" max="7" width="9.00390625" style="0" customWidth="1"/>
    <col min="8" max="8" width="11.125" style="0" customWidth="1"/>
    <col min="9" max="9" width="10.75390625" style="0" hidden="1" customWidth="1"/>
    <col min="10" max="10" width="11.125" style="0" hidden="1" customWidth="1"/>
  </cols>
  <sheetData>
    <row r="1" spans="1:10" ht="12.75">
      <c r="A1" s="414" t="s">
        <v>236</v>
      </c>
      <c r="B1" s="404" t="s">
        <v>64</v>
      </c>
      <c r="C1" s="404" t="s">
        <v>222</v>
      </c>
      <c r="D1" s="416"/>
      <c r="E1" s="416"/>
      <c r="F1" s="416"/>
      <c r="G1" s="416"/>
      <c r="H1" s="417"/>
      <c r="I1" s="418" t="s">
        <v>173</v>
      </c>
      <c r="J1" s="419"/>
    </row>
    <row r="2" spans="1:10" ht="26.25" thickBot="1">
      <c r="A2" s="415"/>
      <c r="B2" s="405"/>
      <c r="C2" s="213" t="s">
        <v>66</v>
      </c>
      <c r="D2" s="90" t="s">
        <v>1</v>
      </c>
      <c r="E2" s="90" t="s">
        <v>2</v>
      </c>
      <c r="F2" s="90" t="s">
        <v>3</v>
      </c>
      <c r="G2" s="90" t="s">
        <v>4</v>
      </c>
      <c r="H2" s="92" t="s">
        <v>5</v>
      </c>
      <c r="I2" s="91" t="s">
        <v>221</v>
      </c>
      <c r="J2" s="92" t="s">
        <v>123</v>
      </c>
    </row>
    <row r="3" spans="1:10" ht="12.75">
      <c r="A3" s="220" t="s">
        <v>223</v>
      </c>
      <c r="B3" s="214"/>
      <c r="C3" s="1"/>
      <c r="D3" s="1"/>
      <c r="E3" s="1"/>
      <c r="F3" s="1"/>
      <c r="G3" s="1"/>
      <c r="H3" s="187"/>
      <c r="I3" s="9"/>
      <c r="J3" s="187"/>
    </row>
    <row r="4" spans="1:10" ht="12.75">
      <c r="A4" s="3" t="s">
        <v>224</v>
      </c>
      <c r="B4" s="215">
        <v>60461144</v>
      </c>
      <c r="C4" s="219">
        <v>7.5</v>
      </c>
      <c r="D4" s="10">
        <v>1659</v>
      </c>
      <c r="E4" s="10">
        <v>25</v>
      </c>
      <c r="F4" s="10">
        <v>620</v>
      </c>
      <c r="G4" s="10">
        <v>14</v>
      </c>
      <c r="H4" s="197">
        <f>SUM(D4:G4)</f>
        <v>2318</v>
      </c>
      <c r="I4" s="353">
        <v>503</v>
      </c>
      <c r="J4" s="197">
        <f aca="true" t="shared" si="0" ref="J4:J15">+H4+I4</f>
        <v>2821</v>
      </c>
    </row>
    <row r="5" spans="1:10" ht="12.75">
      <c r="A5" s="3" t="s">
        <v>225</v>
      </c>
      <c r="B5" s="215">
        <v>68407441</v>
      </c>
      <c r="C5" s="219">
        <v>7.6</v>
      </c>
      <c r="D5" s="10">
        <v>1574</v>
      </c>
      <c r="E5" s="10">
        <v>24</v>
      </c>
      <c r="F5" s="10">
        <v>587</v>
      </c>
      <c r="G5" s="10">
        <v>12</v>
      </c>
      <c r="H5" s="197">
        <f aca="true" t="shared" si="1" ref="H5:H15">SUM(D5:G5)</f>
        <v>2197</v>
      </c>
      <c r="I5" s="353">
        <v>350</v>
      </c>
      <c r="J5" s="197">
        <f t="shared" si="0"/>
        <v>2547</v>
      </c>
    </row>
    <row r="6" spans="1:10" ht="12.75">
      <c r="A6" s="3" t="s">
        <v>226</v>
      </c>
      <c r="B6" s="215">
        <v>70835462</v>
      </c>
      <c r="C6" s="219">
        <v>6</v>
      </c>
      <c r="D6" s="10">
        <v>1453</v>
      </c>
      <c r="E6" s="10">
        <v>16</v>
      </c>
      <c r="F6" s="10">
        <v>549</v>
      </c>
      <c r="G6" s="10">
        <v>7</v>
      </c>
      <c r="H6" s="197">
        <f t="shared" si="1"/>
        <v>2025</v>
      </c>
      <c r="I6" s="353">
        <v>279</v>
      </c>
      <c r="J6" s="197">
        <f t="shared" si="0"/>
        <v>2304</v>
      </c>
    </row>
    <row r="7" spans="1:10" ht="12.75">
      <c r="A7" s="3" t="s">
        <v>227</v>
      </c>
      <c r="B7" s="215">
        <v>48135054</v>
      </c>
      <c r="C7" s="219">
        <v>10</v>
      </c>
      <c r="D7" s="10">
        <v>1961</v>
      </c>
      <c r="E7" s="10">
        <v>0</v>
      </c>
      <c r="F7" s="10">
        <v>733</v>
      </c>
      <c r="G7" s="10">
        <v>6</v>
      </c>
      <c r="H7" s="197">
        <f t="shared" si="1"/>
        <v>2700</v>
      </c>
      <c r="I7" s="353">
        <v>370</v>
      </c>
      <c r="J7" s="197">
        <f t="shared" si="0"/>
        <v>3070</v>
      </c>
    </row>
    <row r="8" spans="1:10" ht="12.75">
      <c r="A8" s="3" t="s">
        <v>228</v>
      </c>
      <c r="B8" s="215">
        <v>48135071</v>
      </c>
      <c r="C8" s="219">
        <v>8.7</v>
      </c>
      <c r="D8" s="10">
        <v>1799</v>
      </c>
      <c r="E8" s="10">
        <v>80</v>
      </c>
      <c r="F8" s="10">
        <v>693</v>
      </c>
      <c r="G8" s="10">
        <v>14</v>
      </c>
      <c r="H8" s="197">
        <f t="shared" si="1"/>
        <v>2586</v>
      </c>
      <c r="I8" s="353">
        <v>469</v>
      </c>
      <c r="J8" s="197">
        <f t="shared" si="0"/>
        <v>3055</v>
      </c>
    </row>
    <row r="9" spans="1:10" ht="12.75">
      <c r="A9" s="3" t="s">
        <v>229</v>
      </c>
      <c r="B9" s="215">
        <v>48135062</v>
      </c>
      <c r="C9" s="219">
        <v>13.9</v>
      </c>
      <c r="D9" s="10">
        <v>2730</v>
      </c>
      <c r="E9" s="10">
        <v>22</v>
      </c>
      <c r="F9" s="10">
        <v>1019</v>
      </c>
      <c r="G9" s="10">
        <v>7</v>
      </c>
      <c r="H9" s="197">
        <f t="shared" si="1"/>
        <v>3778</v>
      </c>
      <c r="I9" s="353">
        <v>956</v>
      </c>
      <c r="J9" s="197">
        <f t="shared" si="0"/>
        <v>4734</v>
      </c>
    </row>
    <row r="10" spans="1:10" ht="12.75">
      <c r="A10" s="3" t="s">
        <v>230</v>
      </c>
      <c r="B10" s="215">
        <v>70843830</v>
      </c>
      <c r="C10" s="219">
        <v>15</v>
      </c>
      <c r="D10" s="10">
        <v>3290</v>
      </c>
      <c r="E10" s="10">
        <v>80</v>
      </c>
      <c r="F10" s="10">
        <v>1253</v>
      </c>
      <c r="G10" s="10">
        <v>22</v>
      </c>
      <c r="H10" s="197">
        <f t="shared" si="1"/>
        <v>4645</v>
      </c>
      <c r="I10" s="353">
        <v>786</v>
      </c>
      <c r="J10" s="197">
        <f t="shared" si="0"/>
        <v>5431</v>
      </c>
    </row>
    <row r="11" spans="1:10" ht="12.75">
      <c r="A11" s="3" t="s">
        <v>231</v>
      </c>
      <c r="B11" s="215">
        <v>68407459</v>
      </c>
      <c r="C11" s="219">
        <v>11.4</v>
      </c>
      <c r="D11" s="10">
        <v>2462</v>
      </c>
      <c r="E11" s="10">
        <v>17</v>
      </c>
      <c r="F11" s="10">
        <v>912</v>
      </c>
      <c r="G11" s="10">
        <v>11</v>
      </c>
      <c r="H11" s="197">
        <f t="shared" si="1"/>
        <v>3402</v>
      </c>
      <c r="I11" s="353">
        <v>489</v>
      </c>
      <c r="J11" s="197">
        <f t="shared" si="0"/>
        <v>3891</v>
      </c>
    </row>
    <row r="12" spans="1:10" ht="12.75">
      <c r="A12" s="3" t="s">
        <v>232</v>
      </c>
      <c r="B12" s="215">
        <v>70947015</v>
      </c>
      <c r="C12" s="219">
        <v>3.9</v>
      </c>
      <c r="D12" s="10">
        <v>858</v>
      </c>
      <c r="E12" s="10">
        <v>0</v>
      </c>
      <c r="F12" s="10">
        <v>315</v>
      </c>
      <c r="G12" s="10">
        <v>15</v>
      </c>
      <c r="H12" s="197">
        <f t="shared" si="1"/>
        <v>1188</v>
      </c>
      <c r="I12" s="353">
        <v>226</v>
      </c>
      <c r="J12" s="197">
        <f t="shared" si="0"/>
        <v>1414</v>
      </c>
    </row>
    <row r="13" spans="1:10" ht="12.75">
      <c r="A13" s="3" t="s">
        <v>233</v>
      </c>
      <c r="B13" s="215">
        <v>70827711</v>
      </c>
      <c r="C13" s="219">
        <v>9</v>
      </c>
      <c r="D13" s="10">
        <v>1795</v>
      </c>
      <c r="E13" s="10">
        <v>0</v>
      </c>
      <c r="F13" s="10">
        <v>670</v>
      </c>
      <c r="G13" s="10">
        <v>16</v>
      </c>
      <c r="H13" s="197">
        <f t="shared" si="1"/>
        <v>2481</v>
      </c>
      <c r="I13" s="353">
        <v>474</v>
      </c>
      <c r="J13" s="197">
        <f t="shared" si="0"/>
        <v>2955</v>
      </c>
    </row>
    <row r="14" spans="1:10" ht="12.75">
      <c r="A14" s="3" t="s">
        <v>234</v>
      </c>
      <c r="B14" s="215">
        <v>70831068</v>
      </c>
      <c r="C14" s="219">
        <v>12.5</v>
      </c>
      <c r="D14" s="10">
        <v>2684</v>
      </c>
      <c r="E14" s="10">
        <v>30</v>
      </c>
      <c r="F14" s="10">
        <v>1009</v>
      </c>
      <c r="G14" s="10">
        <v>23</v>
      </c>
      <c r="H14" s="197">
        <f t="shared" si="1"/>
        <v>3746</v>
      </c>
      <c r="I14" s="353">
        <v>672</v>
      </c>
      <c r="J14" s="197">
        <f t="shared" si="0"/>
        <v>4418</v>
      </c>
    </row>
    <row r="15" spans="1:10" ht="13.5" thickBot="1">
      <c r="A15" s="4" t="s">
        <v>235</v>
      </c>
      <c r="B15" s="217">
        <v>60461926</v>
      </c>
      <c r="C15" s="221">
        <v>13.2</v>
      </c>
      <c r="D15" s="15">
        <v>2798</v>
      </c>
      <c r="E15" s="15">
        <v>5</v>
      </c>
      <c r="F15" s="15">
        <v>1044</v>
      </c>
      <c r="G15" s="15">
        <v>32</v>
      </c>
      <c r="H15" s="198">
        <f t="shared" si="1"/>
        <v>3879</v>
      </c>
      <c r="I15" s="361">
        <v>448</v>
      </c>
      <c r="J15" s="198">
        <f t="shared" si="0"/>
        <v>4327</v>
      </c>
    </row>
    <row r="16" spans="1:10" ht="13.5" thickBot="1">
      <c r="A16" s="35" t="s">
        <v>123</v>
      </c>
      <c r="B16" s="222"/>
      <c r="C16" s="27">
        <f aca="true" t="shared" si="2" ref="C16:J16">SUM(C4:C15)</f>
        <v>118.7</v>
      </c>
      <c r="D16" s="29">
        <f t="shared" si="2"/>
        <v>25063</v>
      </c>
      <c r="E16" s="29">
        <f t="shared" si="2"/>
        <v>299</v>
      </c>
      <c r="F16" s="29">
        <f t="shared" si="2"/>
        <v>9404</v>
      </c>
      <c r="G16" s="29">
        <f t="shared" si="2"/>
        <v>179</v>
      </c>
      <c r="H16" s="30">
        <f t="shared" si="2"/>
        <v>34945</v>
      </c>
      <c r="I16" s="364">
        <f t="shared" si="2"/>
        <v>6022</v>
      </c>
      <c r="J16" s="30">
        <f t="shared" si="2"/>
        <v>40967</v>
      </c>
    </row>
  </sheetData>
  <mergeCells count="4">
    <mergeCell ref="A1:A2"/>
    <mergeCell ref="B1:B2"/>
    <mergeCell ref="C1:H1"/>
    <mergeCell ref="I1:J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"/>
  <sheetViews>
    <sheetView zoomScale="75" zoomScaleNormal="75" workbookViewId="0" topLeftCell="A1">
      <selection activeCell="H11" sqref="H11"/>
    </sheetView>
  </sheetViews>
  <sheetFormatPr defaultColWidth="9.00390625" defaultRowHeight="12.75"/>
  <cols>
    <col min="1" max="1" width="30.375" style="0" customWidth="1"/>
    <col min="2" max="2" width="13.00390625" style="0" customWidth="1"/>
    <col min="3" max="3" width="10.875" style="0" customWidth="1"/>
    <col min="4" max="4" width="10.625" style="0" customWidth="1"/>
    <col min="5" max="5" width="10.875" style="0" customWidth="1"/>
    <col min="6" max="6" width="10.75390625" style="0" customWidth="1"/>
    <col min="7" max="7" width="11.25390625" style="0" customWidth="1"/>
    <col min="8" max="8" width="12.75390625" style="0" customWidth="1"/>
    <col min="9" max="9" width="11.00390625" style="0" hidden="1" customWidth="1"/>
    <col min="10" max="10" width="12.625" style="0" hidden="1" customWidth="1"/>
  </cols>
  <sheetData>
    <row r="1" spans="1:10" ht="12.75">
      <c r="A1" s="414" t="s">
        <v>245</v>
      </c>
      <c r="B1" s="420" t="s">
        <v>64</v>
      </c>
      <c r="C1" s="404" t="s">
        <v>237</v>
      </c>
      <c r="D1" s="404"/>
      <c r="E1" s="404"/>
      <c r="F1" s="404"/>
      <c r="G1" s="404"/>
      <c r="H1" s="402"/>
      <c r="I1" s="406" t="s">
        <v>237</v>
      </c>
      <c r="J1" s="402"/>
    </row>
    <row r="2" spans="1:10" ht="26.25" thickBot="1">
      <c r="A2" s="415"/>
      <c r="B2" s="421"/>
      <c r="C2" s="213" t="s">
        <v>66</v>
      </c>
      <c r="D2" s="90" t="s">
        <v>1</v>
      </c>
      <c r="E2" s="90" t="s">
        <v>2</v>
      </c>
      <c r="F2" s="90" t="s">
        <v>3</v>
      </c>
      <c r="G2" s="90" t="s">
        <v>4</v>
      </c>
      <c r="H2" s="92" t="s">
        <v>5</v>
      </c>
      <c r="I2" s="91" t="s">
        <v>221</v>
      </c>
      <c r="J2" s="92" t="s">
        <v>123</v>
      </c>
    </row>
    <row r="3" spans="1:10" ht="12.75">
      <c r="A3" s="220" t="s">
        <v>238</v>
      </c>
      <c r="B3" s="214"/>
      <c r="C3" s="1"/>
      <c r="D3" s="1"/>
      <c r="E3" s="1"/>
      <c r="F3" s="1"/>
      <c r="G3" s="1"/>
      <c r="H3" s="187"/>
      <c r="I3" s="9"/>
      <c r="J3" s="187"/>
    </row>
    <row r="4" spans="1:10" ht="12.75">
      <c r="A4" s="3" t="s">
        <v>239</v>
      </c>
      <c r="B4" s="215">
        <v>65992351</v>
      </c>
      <c r="C4" s="2">
        <v>22.5</v>
      </c>
      <c r="D4" s="10">
        <v>3492</v>
      </c>
      <c r="E4" s="10">
        <v>16</v>
      </c>
      <c r="F4" s="10">
        <v>1301</v>
      </c>
      <c r="G4" s="10">
        <v>28</v>
      </c>
      <c r="H4" s="197">
        <f>SUM(D4:G4)</f>
        <v>4837</v>
      </c>
      <c r="I4" s="353">
        <v>1303</v>
      </c>
      <c r="J4" s="197">
        <f>+H4+I4</f>
        <v>6140</v>
      </c>
    </row>
    <row r="5" spans="1:10" ht="12.75">
      <c r="A5" s="3" t="s">
        <v>240</v>
      </c>
      <c r="B5" s="215">
        <v>65992717</v>
      </c>
      <c r="C5" s="2">
        <v>19.1</v>
      </c>
      <c r="D5" s="10">
        <v>2877</v>
      </c>
      <c r="E5" s="10">
        <v>25</v>
      </c>
      <c r="F5" s="10">
        <v>1080</v>
      </c>
      <c r="G5" s="10">
        <v>38</v>
      </c>
      <c r="H5" s="197">
        <f>SUM(D5:G5)</f>
        <v>4020</v>
      </c>
      <c r="I5" s="353">
        <v>1958</v>
      </c>
      <c r="J5" s="197">
        <f>+H5+I5</f>
        <v>5978</v>
      </c>
    </row>
    <row r="6" spans="1:10" ht="12.75">
      <c r="A6" s="3" t="s">
        <v>241</v>
      </c>
      <c r="B6" s="215">
        <v>63832208</v>
      </c>
      <c r="C6" s="2">
        <v>26.7</v>
      </c>
      <c r="D6" s="10">
        <v>4149</v>
      </c>
      <c r="E6" s="10">
        <v>0</v>
      </c>
      <c r="F6" s="10">
        <v>1546</v>
      </c>
      <c r="G6" s="10">
        <v>35</v>
      </c>
      <c r="H6" s="197">
        <f>SUM(D6:G6)</f>
        <v>5730</v>
      </c>
      <c r="I6" s="353">
        <v>1293</v>
      </c>
      <c r="J6" s="197">
        <f>+H6+I6</f>
        <v>7023</v>
      </c>
    </row>
    <row r="7" spans="1:10" ht="12.75">
      <c r="A7" s="3" t="s">
        <v>242</v>
      </c>
      <c r="B7" s="215">
        <v>63831104</v>
      </c>
      <c r="C7" s="2">
        <v>14.5</v>
      </c>
      <c r="D7" s="10">
        <v>2388</v>
      </c>
      <c r="E7" s="10">
        <v>18</v>
      </c>
      <c r="F7" s="10">
        <v>892</v>
      </c>
      <c r="G7" s="10">
        <v>0</v>
      </c>
      <c r="H7" s="197">
        <f>SUM(D7:G7)</f>
        <v>3298</v>
      </c>
      <c r="I7" s="353">
        <v>548</v>
      </c>
      <c r="J7" s="197">
        <f>+H7+I7</f>
        <v>3846</v>
      </c>
    </row>
    <row r="8" spans="1:10" ht="13.5" thickBot="1">
      <c r="A8" s="4" t="s">
        <v>243</v>
      </c>
      <c r="B8" s="223" t="s">
        <v>244</v>
      </c>
      <c r="C8" s="7">
        <v>38.2</v>
      </c>
      <c r="D8" s="15">
        <v>5833</v>
      </c>
      <c r="E8" s="15">
        <v>20</v>
      </c>
      <c r="F8" s="15">
        <v>2184</v>
      </c>
      <c r="G8" s="15">
        <v>84</v>
      </c>
      <c r="H8" s="198">
        <f>SUM(D8:G8)</f>
        <v>8121</v>
      </c>
      <c r="I8" s="361">
        <v>777</v>
      </c>
      <c r="J8" s="198">
        <f>+H8+I8</f>
        <v>8898</v>
      </c>
    </row>
    <row r="9" spans="1:10" ht="13.5" thickBot="1">
      <c r="A9" s="35" t="s">
        <v>123</v>
      </c>
      <c r="B9" s="222"/>
      <c r="C9" s="225">
        <f aca="true" t="shared" si="0" ref="C9:J9">SUM(C4:C8)</f>
        <v>121</v>
      </c>
      <c r="D9" s="29">
        <f t="shared" si="0"/>
        <v>18739</v>
      </c>
      <c r="E9" s="29">
        <f t="shared" si="0"/>
        <v>79</v>
      </c>
      <c r="F9" s="29">
        <f t="shared" si="0"/>
        <v>7003</v>
      </c>
      <c r="G9" s="29">
        <f t="shared" si="0"/>
        <v>185</v>
      </c>
      <c r="H9" s="30">
        <f t="shared" si="0"/>
        <v>26006</v>
      </c>
      <c r="I9" s="364">
        <f t="shared" si="0"/>
        <v>5879</v>
      </c>
      <c r="J9" s="30">
        <f t="shared" si="0"/>
        <v>31885</v>
      </c>
    </row>
  </sheetData>
  <mergeCells count="4">
    <mergeCell ref="A1:A2"/>
    <mergeCell ref="B1:B2"/>
    <mergeCell ref="C1:H1"/>
    <mergeCell ref="I1:J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7"/>
  <sheetViews>
    <sheetView zoomScale="75" zoomScaleNormal="75" workbookViewId="0" topLeftCell="A1">
      <selection activeCell="D6" sqref="D6"/>
    </sheetView>
  </sheetViews>
  <sheetFormatPr defaultColWidth="9.00390625" defaultRowHeight="12.75"/>
  <cols>
    <col min="2" max="2" width="30.875" style="0" customWidth="1"/>
    <col min="3" max="3" width="11.875" style="0" customWidth="1"/>
    <col min="4" max="4" width="9.875" style="0" customWidth="1"/>
    <col min="5" max="5" width="10.875" style="0" customWidth="1"/>
    <col min="6" max="7" width="11.375" style="0" customWidth="1"/>
    <col min="8" max="8" width="10.25390625" style="0" customWidth="1"/>
    <col min="9" max="9" width="10.125" style="0" customWidth="1"/>
    <col min="10" max="10" width="0" style="0" hidden="1" customWidth="1"/>
    <col min="11" max="11" width="11.125" style="0" hidden="1" customWidth="1"/>
  </cols>
  <sheetData>
    <row r="1" ht="13.5" thickBot="1"/>
    <row r="2" spans="2:11" ht="12.75">
      <c r="B2" s="414" t="s">
        <v>251</v>
      </c>
      <c r="C2" s="404" t="s">
        <v>64</v>
      </c>
      <c r="D2" s="404" t="s">
        <v>246</v>
      </c>
      <c r="E2" s="404"/>
      <c r="F2" s="404"/>
      <c r="G2" s="404"/>
      <c r="H2" s="404"/>
      <c r="I2" s="402"/>
      <c r="J2" s="406" t="s">
        <v>246</v>
      </c>
      <c r="K2" s="402"/>
    </row>
    <row r="3" spans="2:11" ht="26.25" thickBot="1">
      <c r="B3" s="415"/>
      <c r="C3" s="405"/>
      <c r="D3" s="213" t="s">
        <v>66</v>
      </c>
      <c r="E3" s="90" t="s">
        <v>1</v>
      </c>
      <c r="F3" s="90" t="s">
        <v>2</v>
      </c>
      <c r="G3" s="90" t="s">
        <v>3</v>
      </c>
      <c r="H3" s="90" t="s">
        <v>4</v>
      </c>
      <c r="I3" s="92" t="s">
        <v>5</v>
      </c>
      <c r="J3" s="91" t="s">
        <v>221</v>
      </c>
      <c r="K3" s="92" t="s">
        <v>123</v>
      </c>
    </row>
    <row r="4" spans="2:11" ht="12.75">
      <c r="B4" s="220" t="s">
        <v>247</v>
      </c>
      <c r="C4" s="214"/>
      <c r="D4" s="1"/>
      <c r="E4" s="1"/>
      <c r="F4" s="1"/>
      <c r="G4" s="1"/>
      <c r="H4" s="1"/>
      <c r="I4" s="187"/>
      <c r="J4" s="9"/>
      <c r="K4" s="187"/>
    </row>
    <row r="5" spans="2:11" ht="12.75">
      <c r="B5" s="3" t="s">
        <v>248</v>
      </c>
      <c r="C5" s="215">
        <v>61389293</v>
      </c>
      <c r="D5" s="216">
        <v>33.8</v>
      </c>
      <c r="E5" s="114">
        <v>6483</v>
      </c>
      <c r="F5" s="114">
        <v>6</v>
      </c>
      <c r="G5" s="114">
        <v>2417</v>
      </c>
      <c r="H5" s="114">
        <v>47</v>
      </c>
      <c r="I5" s="138">
        <f>SUM(E5:H5)</f>
        <v>8953</v>
      </c>
      <c r="J5" s="353">
        <v>3913</v>
      </c>
      <c r="K5" s="197">
        <f>+I5+J5</f>
        <v>12866</v>
      </c>
    </row>
    <row r="6" spans="2:11" ht="13.5" thickBot="1">
      <c r="B6" s="4" t="s">
        <v>249</v>
      </c>
      <c r="C6" s="223" t="s">
        <v>250</v>
      </c>
      <c r="D6" s="218">
        <v>25</v>
      </c>
      <c r="E6" s="146">
        <v>5238</v>
      </c>
      <c r="F6" s="146">
        <v>160</v>
      </c>
      <c r="G6" s="146">
        <v>2014</v>
      </c>
      <c r="H6" s="146">
        <v>31</v>
      </c>
      <c r="I6" s="147">
        <f>SUM(E6:H6)</f>
        <v>7443</v>
      </c>
      <c r="J6" s="361">
        <v>2617</v>
      </c>
      <c r="K6" s="198">
        <f>+I6+J6</f>
        <v>10060</v>
      </c>
    </row>
    <row r="7" spans="2:11" ht="13.5" thickBot="1">
      <c r="B7" s="35" t="s">
        <v>123</v>
      </c>
      <c r="C7" s="222"/>
      <c r="D7" s="225">
        <f aca="true" t="shared" si="0" ref="D7:K7">SUM(D5:D6)</f>
        <v>58.8</v>
      </c>
      <c r="E7" s="29">
        <f t="shared" si="0"/>
        <v>11721</v>
      </c>
      <c r="F7" s="29">
        <f t="shared" si="0"/>
        <v>166</v>
      </c>
      <c r="G7" s="29">
        <f t="shared" si="0"/>
        <v>4431</v>
      </c>
      <c r="H7" s="29">
        <f t="shared" si="0"/>
        <v>78</v>
      </c>
      <c r="I7" s="30">
        <f t="shared" si="0"/>
        <v>16396</v>
      </c>
      <c r="J7" s="364">
        <f t="shared" si="0"/>
        <v>6530</v>
      </c>
      <c r="K7" s="30">
        <f t="shared" si="0"/>
        <v>22926</v>
      </c>
    </row>
  </sheetData>
  <mergeCells count="4">
    <mergeCell ref="B2:B3"/>
    <mergeCell ref="C2:C3"/>
    <mergeCell ref="D2:I2"/>
    <mergeCell ref="J2:K2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2004-11-29T12:33:53Z</cp:lastPrinted>
  <dcterms:created xsi:type="dcterms:W3CDTF">2004-06-25T11:15:49Z</dcterms:created>
  <dcterms:modified xsi:type="dcterms:W3CDTF">2004-11-30T13:20:04Z</dcterms:modified>
  <cp:category/>
  <cp:version/>
  <cp:contentType/>
  <cp:contentStatus/>
</cp:coreProperties>
</file>