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25" activeTab="0"/>
  </bookViews>
  <sheets>
    <sheet name="MČ 1-57" sheetId="1" r:id="rId1"/>
    <sheet name="List5" sheetId="2" r:id="rId2"/>
    <sheet name="List6" sheetId="3" r:id="rId3"/>
    <sheet name="List7" sheetId="4" r:id="rId4"/>
    <sheet name="List8" sheetId="5" r:id="rId5"/>
    <sheet name="List9" sheetId="6" r:id="rId6"/>
    <sheet name="List10" sheetId="7" r:id="rId7"/>
  </sheets>
  <definedNames>
    <definedName name="_xlnm.Print_Titles" localSheetId="0">'MČ 1-57'!$A:$B</definedName>
    <definedName name="_xlnm.Print_Area" localSheetId="0">'MČ 1-57'!$A$1:$BH$55</definedName>
  </definedNames>
  <calcPr fullCalcOnLoad="1"/>
</workbook>
</file>

<file path=xl/sharedStrings.xml><?xml version="1.0" encoding="utf-8"?>
<sst xmlns="http://schemas.openxmlformats.org/spreadsheetml/2006/main" count="124" uniqueCount="122">
  <si>
    <t>Poř.</t>
  </si>
  <si>
    <t>Název finanční operace</t>
  </si>
  <si>
    <t>č.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</si>
  <si>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</si>
  <si>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</si>
  <si>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</si>
  <si>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</si>
  <si>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</si>
  <si>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</si>
  <si>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</si>
  <si>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</si>
  <si>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</si>
  <si>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</si>
  <si>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</si>
  <si>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</si>
  <si>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</si>
  <si>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</si>
  <si>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</si>
  <si>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</si>
  <si>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</si>
  <si>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</si>
  <si>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</si>
  <si>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</si>
  <si>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</si>
  <si>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</si>
  <si>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</si>
  <si>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</si>
  <si>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</si>
  <si>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</si>
  <si>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</si>
  <si>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D. Chabry</t>
  </si>
  <si>
    <t>D.Měcholupy</t>
  </si>
  <si>
    <t>D.Počernice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</si>
  <si>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</si>
  <si>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</si>
  <si>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</si>
  <si>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</si>
  <si>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</si>
  <si>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</si>
  <si>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</si>
  <si>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</si>
  <si>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</si>
  <si>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</si>
  <si>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</si>
  <si>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</si>
  <si>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</si>
  <si>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</si>
  <si>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</si>
  <si>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</si>
  <si>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</si>
  <si>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</si>
  <si>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</si>
  <si>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</si>
  <si>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</si>
  <si>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</si>
  <si>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</si>
  <si>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V. Chuchle</t>
  </si>
  <si>
    <t>Vinoř</t>
  </si>
  <si>
    <t>Zbraslav</t>
  </si>
  <si>
    <t>Zličín</t>
  </si>
  <si>
    <t>A: ZDROJE z finančního vypořádání</t>
  </si>
  <si>
    <t>3.</t>
  </si>
  <si>
    <t>4.</t>
  </si>
  <si>
    <t>Dorovnání z rozpočtu HMP celkem</t>
  </si>
  <si>
    <t>5.</t>
  </si>
  <si>
    <t>B: POTŘEBY finančního vypořádání</t>
  </si>
  <si>
    <t>6.</t>
  </si>
  <si>
    <t>Odvody do SR  c e l k e m</t>
  </si>
  <si>
    <t>10.</t>
  </si>
  <si>
    <t xml:space="preserve">         PŘEHLED FINANČNÍHO VYPOŘÁDÁNÍ            </t>
  </si>
  <si>
    <t>MČ celkem</t>
  </si>
  <si>
    <t>v Kč</t>
  </si>
  <si>
    <t>a/ vůči SR</t>
  </si>
  <si>
    <t>Ostatní závazky:</t>
  </si>
  <si>
    <t>c/ vůči státním fondům</t>
  </si>
  <si>
    <t xml:space="preserve">           - ostatní</t>
  </si>
  <si>
    <t>doplatky místních poplatků</t>
  </si>
  <si>
    <t>Odvody do rozpočtu HMP   c e l k e m</t>
  </si>
  <si>
    <t>b/ vůči rozpočtu HMP</t>
  </si>
  <si>
    <t>z toho: - z půjčky z FOMBF HMP</t>
  </si>
  <si>
    <t>d/ vůči jiným MČ HMP</t>
  </si>
  <si>
    <t>Celkem odvod na MF</t>
  </si>
  <si>
    <t>Odvod rezorty a st. fondy</t>
  </si>
  <si>
    <t xml:space="preserve">z toho: </t>
  </si>
  <si>
    <t xml:space="preserve">            přeplatky místních poplatků</t>
  </si>
  <si>
    <t>výkon pěstounské péče  ÚZ 13010</t>
  </si>
  <si>
    <t>ostatní doplatky</t>
  </si>
  <si>
    <t>ostatní vratky</t>
  </si>
  <si>
    <t>1.</t>
  </si>
  <si>
    <t>2.</t>
  </si>
  <si>
    <t>Saldo státních prostředků (ř.1 - ř.4)</t>
  </si>
  <si>
    <t>Saldo prostředků MHMP (ř. 2 - ř.5)</t>
  </si>
  <si>
    <t>zkoušky zvláštní odborné způsobilosti ÚZ 81</t>
  </si>
  <si>
    <t xml:space="preserve">vratka nedočerp.dotace poskytnuté městskou částí hl.m. Praze-neinvestiční  ÚZ 79                                                                                                                                              </t>
  </si>
  <si>
    <t xml:space="preserve">vratka nedočerp.dotace poskytnuté městskou částí hl.m. Praze-investiční  ÚZ 79                                                                                                                                             </t>
  </si>
  <si>
    <t>participativní rozpočty - neinvestiční výdaje  ÚZ 109</t>
  </si>
  <si>
    <t>participativní rozpočty - investiční výdaje  ÚZ 119</t>
  </si>
  <si>
    <t>projekty OP VVV, MAP  ÚZ 33063</t>
  </si>
  <si>
    <t>ostatní vratky účel.prostř. rezort. min./st.fondům neinv.</t>
  </si>
  <si>
    <t>ostatní vratky účel.prostř. rezort. min./st.fondům inv.</t>
  </si>
  <si>
    <t>vratky ostat.účel.prostř. MF ČR-kap.VPS ÚZ 98xxx</t>
  </si>
  <si>
    <t>ZA ROK 2023 S MČ HL. M. PRAHY</t>
  </si>
  <si>
    <t>volba prezidenta v roce 2023 ÚZ 98008</t>
  </si>
  <si>
    <t>EU podpora romské menšiny (ÚZ 95032, 12002)</t>
  </si>
  <si>
    <t xml:space="preserve">        vratky neinv. účelových prostředků  - dotace na Školství MČ HMP ÚZ 139</t>
  </si>
  <si>
    <t xml:space="preserve">           vratky účel. prostředků r. 2023 - dotace MČ hl. m. Prahy na mimořádné výdaje v souvislosti s poskytováním pomoci občanům Ukrajiny neinv. ÚZ 137 </t>
  </si>
  <si>
    <t xml:space="preserve">         vratky účel. prostř. r. 2023 investiční  ÚZ 84</t>
  </si>
  <si>
    <t xml:space="preserve">         vratky účel. prostř. r. 2023 investiční FRDB  ÚZ 12</t>
  </si>
  <si>
    <t xml:space="preserve">         vratky účel. prostř. r. 2023 neinvestiční FRDB  ÚZ 12</t>
  </si>
  <si>
    <t xml:space="preserve">         vratky účel. prostř. r. 2023  neinvestiční  ÚZ 81</t>
  </si>
  <si>
    <t xml:space="preserve">         vratky účel. prostř. r. 2023  neinv. mzd.pr.školy  ÚZ 96</t>
  </si>
  <si>
    <t>vratky účel. prostř.r.2022 (popř.předchozích let) ponechaných k využití v roce 2023 -  inv. ÚZ 90</t>
  </si>
  <si>
    <t>vratky účel. prostř.r.2022 (popř.předchozích let) ponechaných k využití v roce 2023 - neinv. ÚZ 118</t>
  </si>
  <si>
    <t xml:space="preserve">         vratky účel. prostř.r.2022 (popř.předchozích let) ponechaných k využití v roce 2023 na mimořádné výdaje v souvislosti s poskytováním pomoci občanům Ukrajiny  - neinv. ÚZ 137</t>
  </si>
  <si>
    <t xml:space="preserve">         vratky účel. prostř.r.2022 (popř.předchozích let) ponechaných k využití v roce 2023 - dotace MČ hl. m. Prahy na mimořádné výdaje v souvislosti s poskytováním pomoci občanům Ukrajiny - inv. ÚZ 137</t>
  </si>
  <si>
    <t xml:space="preserve">        vratky účel. prostř.r.2022 (popř.předchozích let) ponechaných k využití v roce 2023 na opatření v souvislosti s šířením nového typu koronaviru - neinv. ÚZ 127</t>
  </si>
  <si>
    <t xml:space="preserve">         vratky účel. prostř.r.2022 (popř.předchozích let) ponechaných k využití v roce 2023 na opatření v souvislosti s šířením nového typu koronaviru - inv. ÚZ 127</t>
  </si>
  <si>
    <t xml:space="preserve">           vratky účel. prostředků r. 2023 - dotace pro MČ hl. m. Prahy na realizaci opatření pro pražské domácnosti ohrožené inflací - neinv. ÚZ 138</t>
  </si>
  <si>
    <t>Úhrn potřeb (ř.3 a ř.4)</t>
  </si>
  <si>
    <t>Saldo FV (ř.2 - ř.5)</t>
  </si>
  <si>
    <t>Úhrn zdrojů fin. vypořádání   (ř.1)</t>
  </si>
  <si>
    <t>Příloha č. 8 k usnesení Zastupitelstva HMP č. 15/53 ze dne 20. 6. 2024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</si>
</sst>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1" fillId="0" borderId="0" xfId="0" applyFont="1" applyAlignment="1">
      <alignment/>
    </xf>
    <xf numFmtId="4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4" fontId="2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0" fontId="1" fillId="0" borderId="20" xfId="0" applyFont="1" applyBorder="1" applyAlignment="1">
      <alignment horizontal="left"/>
    </xf>
    <xf numFmtId="4" fontId="1" fillId="0" borderId="21" xfId="0" applyNumberFormat="1" applyFont="1" applyBorder="1" applyAlignment="1">
      <alignment/>
    </xf>
    <xf numFmtId="0" fontId="0" fillId="0" borderId="20" xfId="0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20" xfId="0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0" fillId="0" borderId="23" xfId="0" applyBorder="1" applyAlignment="1">
      <alignment/>
    </xf>
    <xf numFmtId="4" fontId="1" fillId="0" borderId="24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20" xfId="0" applyBorder="1" applyAlignment="1">
      <alignment wrapText="1"/>
    </xf>
    <xf numFmtId="0" fontId="0" fillId="0" borderId="0" xfId="0" applyAlignment="1">
      <alignment wrapText="1"/>
    </xf>
    <xf numFmtId="49" fontId="3" fillId="0" borderId="16" xfId="0" applyNumberFormat="1" applyFont="1" applyBorder="1" applyAlignment="1">
      <alignment horizontal="left" indent="3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1" fillId="0" borderId="13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 indent="3"/>
    </xf>
    <xf numFmtId="49" fontId="3" fillId="0" borderId="16" xfId="0" applyNumberFormat="1" applyFont="1" applyBorder="1" applyAlignment="1">
      <alignment horizontal="left" wrapText="1" indent="3"/>
    </xf>
    <xf numFmtId="49" fontId="3" fillId="0" borderId="16" xfId="0" applyNumberFormat="1" applyFont="1" applyFill="1" applyBorder="1" applyAlignment="1">
      <alignment horizontal="left" wrapText="1" indent="3"/>
    </xf>
    <xf numFmtId="49" fontId="0" fillId="0" borderId="16" xfId="0" applyNumberForma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 horizontal="left" indent="3"/>
    </xf>
    <xf numFmtId="49" fontId="3" fillId="0" borderId="14" xfId="0" applyNumberFormat="1" applyFont="1" applyBorder="1" applyAlignment="1">
      <alignment horizontal="left" indent="3"/>
    </xf>
    <xf numFmtId="49" fontId="0" fillId="0" borderId="14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 wrapText="1"/>
    </xf>
    <xf numFmtId="49" fontId="0" fillId="0" borderId="14" xfId="0" applyNumberFormat="1" applyFill="1" applyBorder="1" applyAlignment="1">
      <alignment horizontal="left" wrapText="1" indent="3"/>
    </xf>
    <xf numFmtId="49" fontId="0" fillId="0" borderId="14" xfId="0" applyNumberFormat="1" applyBorder="1" applyAlignment="1">
      <alignment wrapText="1"/>
    </xf>
    <xf numFmtId="49" fontId="0" fillId="0" borderId="14" xfId="0" applyNumberFormat="1" applyFill="1" applyBorder="1" applyAlignment="1">
      <alignment wrapText="1"/>
    </xf>
    <xf numFmtId="3" fontId="0" fillId="0" borderId="26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21" xfId="0" applyNumberFormat="1" applyFill="1" applyBorder="1" applyAlignment="1">
      <alignment wrapText="1"/>
    </xf>
    <xf numFmtId="4" fontId="0" fillId="0" borderId="14" xfId="0" applyNumberForma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left" indent="3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1" fillId="0" borderId="21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2" fillId="0" borderId="35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9" fontId="0" fillId="0" borderId="36" xfId="0" applyNumberFormat="1" applyBorder="1" applyAlignment="1">
      <alignment/>
    </xf>
    <xf numFmtId="49" fontId="2" fillId="0" borderId="37" xfId="0" applyNumberFormat="1" applyFont="1" applyBorder="1" applyAlignment="1">
      <alignment/>
    </xf>
    <xf numFmtId="49" fontId="6" fillId="0" borderId="36" xfId="0" applyNumberFormat="1" applyFont="1" applyFill="1" applyBorder="1" applyAlignment="1">
      <alignment wrapText="1"/>
    </xf>
    <xf numFmtId="49" fontId="7" fillId="0" borderId="36" xfId="0" applyNumberFormat="1" applyFont="1" applyFill="1" applyBorder="1" applyAlignment="1">
      <alignment wrapText="1"/>
    </xf>
    <xf numFmtId="4" fontId="0" fillId="0" borderId="36" xfId="0" applyNumberFormat="1" applyBorder="1" applyAlignment="1">
      <alignment/>
    </xf>
    <xf numFmtId="4" fontId="2" fillId="0" borderId="37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4" fontId="0" fillId="0" borderId="0" xfId="0" applyNumberFormat="1" applyBorder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58.75390625" style="72" customWidth="1"/>
    <col min="3" max="3" width="17.375" style="3" customWidth="1"/>
    <col min="4" max="4" width="13.75390625" style="3" customWidth="1"/>
    <col min="5" max="5" width="14.00390625" style="3" bestFit="1" customWidth="1"/>
    <col min="6" max="6" width="13.375" style="3" customWidth="1"/>
    <col min="7" max="7" width="13.75390625" style="3" customWidth="1"/>
    <col min="8" max="8" width="15.00390625" style="3" customWidth="1"/>
    <col min="9" max="10" width="14.375" style="3" customWidth="1"/>
    <col min="11" max="11" width="15.125" style="3" customWidth="1"/>
    <col min="12" max="12" width="14.00390625" style="3" customWidth="1"/>
    <col min="13" max="13" width="17.625" style="3" customWidth="1"/>
    <col min="14" max="14" width="14.375" style="3" customWidth="1"/>
    <col min="15" max="15" width="14.875" style="3" customWidth="1"/>
    <col min="16" max="16" width="15.375" style="3" customWidth="1"/>
    <col min="17" max="17" width="15.25390625" style="3" customWidth="1"/>
    <col min="18" max="18" width="15.375" style="3" customWidth="1"/>
    <col min="19" max="22" width="14.875" style="3" customWidth="1"/>
    <col min="23" max="23" width="13.75390625" style="3" customWidth="1"/>
    <col min="24" max="24" width="14.00390625" style="3" bestFit="1" customWidth="1"/>
    <col min="25" max="25" width="14.625" style="3" customWidth="1"/>
    <col min="26" max="26" width="13.625" style="3" customWidth="1"/>
    <col min="27" max="27" width="12.75390625" style="3" customWidth="1"/>
    <col min="28" max="28" width="13.625" style="3" customWidth="1"/>
    <col min="29" max="29" width="14.875" style="3" customWidth="1"/>
    <col min="30" max="30" width="14.125" style="3" customWidth="1"/>
    <col min="31" max="31" width="14.625" style="3" customWidth="1"/>
    <col min="32" max="33" width="14.125" style="3" customWidth="1"/>
    <col min="34" max="34" width="14.25390625" style="3" customWidth="1"/>
    <col min="35" max="35" width="13.875" style="3" customWidth="1"/>
    <col min="36" max="37" width="14.625" style="3" customWidth="1"/>
    <col min="38" max="38" width="15.625" style="3" customWidth="1"/>
    <col min="39" max="39" width="12.625" style="3" customWidth="1"/>
    <col min="40" max="40" width="14.125" style="3" customWidth="1"/>
    <col min="41" max="41" width="13.875" style="3" customWidth="1"/>
    <col min="42" max="42" width="13.375" style="3" customWidth="1"/>
    <col min="43" max="43" width="12.75390625" style="3" customWidth="1"/>
    <col min="44" max="44" width="15.25390625" style="3" customWidth="1"/>
    <col min="45" max="45" width="13.75390625" style="3" customWidth="1"/>
    <col min="46" max="46" width="13.125" style="3" customWidth="1"/>
    <col min="47" max="47" width="13.375" style="3" customWidth="1"/>
    <col min="48" max="48" width="13.75390625" style="3" customWidth="1"/>
    <col min="49" max="49" width="13.875" style="4" customWidth="1"/>
    <col min="50" max="50" width="13.875" style="3" customWidth="1"/>
    <col min="51" max="51" width="13.625" style="3" customWidth="1"/>
    <col min="52" max="52" width="13.375" style="3" customWidth="1"/>
    <col min="53" max="54" width="14.00390625" style="3" customWidth="1"/>
    <col min="55" max="56" width="13.75390625" style="3" customWidth="1"/>
    <col min="57" max="57" width="14.00390625" style="3" customWidth="1"/>
    <col min="58" max="58" width="13.75390625" style="3" customWidth="1"/>
    <col min="59" max="59" width="13.875" style="3" customWidth="1"/>
    <col min="60" max="60" width="14.25390625" style="3" customWidth="1"/>
    <col min="61" max="61" width="10.75390625" style="0" customWidth="1"/>
    <col min="62" max="62" width="10.75390625" style="118" customWidth="1"/>
    <col min="63" max="63" width="10.75390625" style="0" customWidth="1"/>
  </cols>
  <sheetData>
    <row r="1" spans="1:3" ht="15.75">
      <c r="A1" s="126" t="s">
        <v>121</v>
      </c>
      <c r="B1" s="46"/>
      <c r="C1" s="2"/>
    </row>
    <row r="2" spans="3:41" ht="12.75">
      <c r="C2" s="114"/>
      <c r="AD2" s="42"/>
      <c r="AO2" s="42"/>
    </row>
    <row r="3" spans="2:60" ht="12.75">
      <c r="B3" s="47" t="s">
        <v>69</v>
      </c>
      <c r="C3" s="115"/>
      <c r="D3" s="2"/>
      <c r="H3" s="2"/>
      <c r="K3" s="42"/>
      <c r="L3" s="2"/>
      <c r="M3" s="42"/>
      <c r="P3" s="2"/>
      <c r="T3" s="2"/>
      <c r="X3" s="114"/>
      <c r="AB3" s="2"/>
      <c r="AF3" s="2"/>
      <c r="AI3" s="42"/>
      <c r="AJ3" s="2"/>
      <c r="AN3" s="114"/>
      <c r="AO3" s="42"/>
      <c r="AP3" s="42"/>
      <c r="AQ3" s="42"/>
      <c r="AR3" s="114"/>
      <c r="AV3" s="2"/>
      <c r="AZ3" s="2"/>
      <c r="BD3" s="2"/>
      <c r="BH3" s="2"/>
    </row>
    <row r="4" spans="2:60" ht="12.75">
      <c r="B4" s="48" t="s">
        <v>101</v>
      </c>
      <c r="C4" s="116"/>
      <c r="D4" s="2"/>
      <c r="H4" s="2"/>
      <c r="L4" s="2"/>
      <c r="P4" s="2"/>
      <c r="T4" s="2"/>
      <c r="X4" s="2"/>
      <c r="AB4" s="2"/>
      <c r="AF4" s="2"/>
      <c r="AJ4" s="2"/>
      <c r="AN4" s="2"/>
      <c r="AO4" s="42"/>
      <c r="AR4" s="2"/>
      <c r="AV4" s="2"/>
      <c r="AZ4" s="2"/>
      <c r="BD4" s="2"/>
      <c r="BH4" s="2"/>
    </row>
    <row r="5" spans="2:60" ht="13.5" thickBot="1">
      <c r="B5" s="49"/>
      <c r="C5" s="1"/>
      <c r="D5" s="2"/>
      <c r="H5" s="2"/>
      <c r="L5" s="2"/>
      <c r="P5" s="2"/>
      <c r="T5" s="2"/>
      <c r="X5" s="2"/>
      <c r="AB5" s="2"/>
      <c r="AF5" s="2"/>
      <c r="AJ5" s="2"/>
      <c r="AN5" s="2"/>
      <c r="AR5" s="2"/>
      <c r="AV5" s="2"/>
      <c r="AZ5" s="2"/>
      <c r="BD5" s="2"/>
      <c r="BH5" s="2"/>
    </row>
    <row r="6" spans="1:68" ht="12.75">
      <c r="A6" s="5" t="s">
        <v>0</v>
      </c>
      <c r="B6" s="50" t="s">
        <v>1</v>
      </c>
      <c r="C6" s="97" t="s">
        <v>70</v>
      </c>
      <c r="D6" s="6">
        <v>1</v>
      </c>
      <c r="E6" s="78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  <c r="N6" s="6">
        <v>11</v>
      </c>
      <c r="O6" s="6">
        <v>12</v>
      </c>
      <c r="P6" s="83">
        <v>13</v>
      </c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  <c r="X6" s="6">
        <v>21</v>
      </c>
      <c r="Y6" s="6">
        <v>22</v>
      </c>
      <c r="Z6" s="6">
        <v>23</v>
      </c>
      <c r="AA6" s="78">
        <v>24</v>
      </c>
      <c r="AB6" s="6">
        <v>25</v>
      </c>
      <c r="AC6" s="78">
        <v>26</v>
      </c>
      <c r="AD6" s="78">
        <v>27</v>
      </c>
      <c r="AE6" s="6">
        <v>28</v>
      </c>
      <c r="AF6" s="6">
        <v>29</v>
      </c>
      <c r="AG6" s="6">
        <v>30</v>
      </c>
      <c r="AH6" s="78">
        <v>31</v>
      </c>
      <c r="AI6" s="6">
        <v>32</v>
      </c>
      <c r="AJ6" s="6">
        <v>33</v>
      </c>
      <c r="AK6" s="6">
        <v>34</v>
      </c>
      <c r="AL6" s="78">
        <v>35</v>
      </c>
      <c r="AM6" s="6">
        <v>36</v>
      </c>
      <c r="AN6" s="6">
        <v>37</v>
      </c>
      <c r="AO6" s="6">
        <v>38</v>
      </c>
      <c r="AP6" s="78">
        <v>39</v>
      </c>
      <c r="AQ6" s="6">
        <v>40</v>
      </c>
      <c r="AR6" s="6">
        <v>41</v>
      </c>
      <c r="AS6" s="6">
        <v>42</v>
      </c>
      <c r="AT6" s="6">
        <v>43</v>
      </c>
      <c r="AU6" s="6">
        <v>44</v>
      </c>
      <c r="AV6" s="6">
        <v>45</v>
      </c>
      <c r="AW6" s="7">
        <v>46</v>
      </c>
      <c r="AX6" s="6">
        <v>47</v>
      </c>
      <c r="AY6" s="6">
        <v>48</v>
      </c>
      <c r="AZ6" s="6">
        <v>49</v>
      </c>
      <c r="BA6" s="6">
        <v>50</v>
      </c>
      <c r="BB6" s="6">
        <v>51</v>
      </c>
      <c r="BC6" s="6">
        <v>52</v>
      </c>
      <c r="BD6" s="6">
        <v>53</v>
      </c>
      <c r="BE6" s="6">
        <v>54</v>
      </c>
      <c r="BF6" s="78">
        <v>55</v>
      </c>
      <c r="BG6" s="6">
        <v>56</v>
      </c>
      <c r="BH6" s="6">
        <v>57</v>
      </c>
      <c r="BI6" s="8"/>
      <c r="BJ6" s="119"/>
      <c r="BK6" s="8"/>
      <c r="BL6" s="8"/>
      <c r="BM6" s="8"/>
      <c r="BN6" s="8"/>
      <c r="BO6" s="8"/>
      <c r="BP6" s="8"/>
    </row>
    <row r="7" spans="1:68" ht="13.5" thickBot="1">
      <c r="A7" s="87" t="s">
        <v>2</v>
      </c>
      <c r="B7" s="51"/>
      <c r="C7" s="98" t="s">
        <v>71</v>
      </c>
      <c r="D7" s="9" t="s">
        <v>3</v>
      </c>
      <c r="E7" s="7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79" t="s">
        <v>12</v>
      </c>
      <c r="N7" s="9" t="s">
        <v>13</v>
      </c>
      <c r="O7" s="77" t="s">
        <v>14</v>
      </c>
      <c r="P7" s="77" t="s">
        <v>15</v>
      </c>
      <c r="Q7" s="9" t="s">
        <v>16</v>
      </c>
      <c r="R7" s="9" t="s">
        <v>17</v>
      </c>
      <c r="S7" s="9" t="s">
        <v>18</v>
      </c>
      <c r="T7" s="9" t="s">
        <v>19</v>
      </c>
      <c r="U7" s="9" t="s">
        <v>20</v>
      </c>
      <c r="V7" s="9" t="s">
        <v>21</v>
      </c>
      <c r="W7" s="9" t="s">
        <v>22</v>
      </c>
      <c r="X7" s="9" t="s">
        <v>23</v>
      </c>
      <c r="Y7" s="9" t="s">
        <v>24</v>
      </c>
      <c r="Z7" s="9" t="s">
        <v>25</v>
      </c>
      <c r="AA7" s="79" t="s">
        <v>26</v>
      </c>
      <c r="AB7" s="9" t="s">
        <v>27</v>
      </c>
      <c r="AC7" s="79" t="s">
        <v>28</v>
      </c>
      <c r="AD7" s="79" t="s">
        <v>29</v>
      </c>
      <c r="AE7" s="9" t="s">
        <v>30</v>
      </c>
      <c r="AF7" s="9" t="s">
        <v>31</v>
      </c>
      <c r="AG7" s="9" t="s">
        <v>32</v>
      </c>
      <c r="AH7" s="79" t="s">
        <v>33</v>
      </c>
      <c r="AI7" s="9" t="s">
        <v>34</v>
      </c>
      <c r="AJ7" s="9" t="s">
        <v>35</v>
      </c>
      <c r="AK7" s="9" t="s">
        <v>36</v>
      </c>
      <c r="AL7" s="79" t="s">
        <v>37</v>
      </c>
      <c r="AM7" s="9" t="s">
        <v>38</v>
      </c>
      <c r="AN7" s="9" t="s">
        <v>39</v>
      </c>
      <c r="AO7" s="9" t="s">
        <v>40</v>
      </c>
      <c r="AP7" s="79" t="s">
        <v>41</v>
      </c>
      <c r="AQ7" s="9" t="s">
        <v>42</v>
      </c>
      <c r="AR7" s="9" t="s">
        <v>43</v>
      </c>
      <c r="AS7" s="9" t="s">
        <v>44</v>
      </c>
      <c r="AT7" s="9" t="s">
        <v>45</v>
      </c>
      <c r="AU7" s="9" t="s">
        <v>46</v>
      </c>
      <c r="AV7" s="9" t="s">
        <v>47</v>
      </c>
      <c r="AW7" s="10" t="s">
        <v>48</v>
      </c>
      <c r="AX7" s="9" t="s">
        <v>49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79" t="s">
        <v>57</v>
      </c>
      <c r="BG7" s="79" t="s">
        <v>58</v>
      </c>
      <c r="BH7" s="9" t="s">
        <v>59</v>
      </c>
      <c r="BI7" s="8"/>
      <c r="BJ7" s="119"/>
      <c r="BK7" s="8"/>
      <c r="BL7" s="8"/>
      <c r="BM7" s="8"/>
      <c r="BN7" s="8"/>
      <c r="BO7" s="8"/>
      <c r="BP7" s="8"/>
    </row>
    <row r="8" spans="1:60" ht="13.5" thickTop="1">
      <c r="A8" s="88"/>
      <c r="B8" s="52"/>
      <c r="C8" s="99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80"/>
      <c r="BH8" s="11"/>
    </row>
    <row r="9" spans="1:60" ht="12.75">
      <c r="A9" s="89"/>
      <c r="B9" s="53" t="s">
        <v>60</v>
      </c>
      <c r="C9" s="10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81"/>
      <c r="BH9" s="17"/>
    </row>
    <row r="10" spans="1:60" ht="12.75">
      <c r="A10" s="26"/>
      <c r="B10" s="54"/>
      <c r="C10" s="29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82"/>
      <c r="BH10" s="14"/>
    </row>
    <row r="11" spans="1:62" s="18" customFormat="1" ht="12.75">
      <c r="A11" s="91" t="s">
        <v>88</v>
      </c>
      <c r="B11" s="56" t="s">
        <v>63</v>
      </c>
      <c r="C11" s="29">
        <f>SUM(D11:BH11)</f>
        <v>10418423.02</v>
      </c>
      <c r="D11" s="16">
        <f>SUM(D13:D19)</f>
        <v>0</v>
      </c>
      <c r="E11" s="16">
        <f aca="true" t="shared" si="0" ref="E11:AI11">SUM(E13:E19)</f>
        <v>34600</v>
      </c>
      <c r="F11" s="16">
        <f t="shared" si="0"/>
        <v>24374</v>
      </c>
      <c r="G11" s="16">
        <f t="shared" si="0"/>
        <v>8630</v>
      </c>
      <c r="H11" s="16">
        <f>SUM(H13:H19)</f>
        <v>2998990.52</v>
      </c>
      <c r="I11" s="16">
        <f t="shared" si="0"/>
        <v>1063153.2</v>
      </c>
      <c r="J11" s="16">
        <f t="shared" si="0"/>
        <v>0</v>
      </c>
      <c r="K11" s="16">
        <f t="shared" si="0"/>
        <v>0</v>
      </c>
      <c r="L11" s="16">
        <f t="shared" si="0"/>
        <v>8830</v>
      </c>
      <c r="M11" s="16">
        <f t="shared" si="0"/>
        <v>0</v>
      </c>
      <c r="N11" s="16">
        <f t="shared" si="0"/>
        <v>1147238.37</v>
      </c>
      <c r="O11" s="16">
        <f t="shared" si="0"/>
        <v>647397.0700000001</v>
      </c>
      <c r="P11" s="16">
        <f t="shared" si="0"/>
        <v>0</v>
      </c>
      <c r="Q11" s="16">
        <f t="shared" si="0"/>
        <v>2065948.12</v>
      </c>
      <c r="R11" s="16">
        <f t="shared" si="0"/>
        <v>153764</v>
      </c>
      <c r="S11" s="16">
        <f t="shared" si="0"/>
        <v>0</v>
      </c>
      <c r="T11" s="16">
        <f t="shared" si="0"/>
        <v>0.01</v>
      </c>
      <c r="U11" s="16">
        <f t="shared" si="0"/>
        <v>0</v>
      </c>
      <c r="V11" s="16">
        <f t="shared" si="0"/>
        <v>0</v>
      </c>
      <c r="W11" s="16">
        <f t="shared" si="0"/>
        <v>0</v>
      </c>
      <c r="X11" s="16">
        <f t="shared" si="0"/>
        <v>297916</v>
      </c>
      <c r="Y11" s="16">
        <f t="shared" si="0"/>
        <v>47500</v>
      </c>
      <c r="Z11" s="16">
        <f t="shared" si="0"/>
        <v>0</v>
      </c>
      <c r="AA11" s="16">
        <f t="shared" si="0"/>
        <v>0</v>
      </c>
      <c r="AB11" s="16">
        <f t="shared" si="0"/>
        <v>13290</v>
      </c>
      <c r="AC11" s="16">
        <f t="shared" si="0"/>
        <v>434609.63</v>
      </c>
      <c r="AD11" s="16">
        <f t="shared" si="0"/>
        <v>80828.45</v>
      </c>
      <c r="AE11" s="16">
        <f t="shared" si="0"/>
        <v>0</v>
      </c>
      <c r="AF11" s="16">
        <f t="shared" si="0"/>
        <v>36353.25</v>
      </c>
      <c r="AG11" s="16">
        <f t="shared" si="0"/>
        <v>151135</v>
      </c>
      <c r="AH11" s="16">
        <f t="shared" si="0"/>
        <v>0</v>
      </c>
      <c r="AI11" s="16">
        <f t="shared" si="0"/>
        <v>0</v>
      </c>
      <c r="AJ11" s="16">
        <f aca="true" t="shared" si="1" ref="AJ11:BH11">SUM(AJ13:AJ19)</f>
        <v>0</v>
      </c>
      <c r="AK11" s="16">
        <f t="shared" si="1"/>
        <v>233613.9</v>
      </c>
      <c r="AL11" s="16">
        <f t="shared" si="1"/>
        <v>0</v>
      </c>
      <c r="AM11" s="16">
        <f t="shared" si="1"/>
        <v>0</v>
      </c>
      <c r="AN11" s="16">
        <f t="shared" si="1"/>
        <v>0</v>
      </c>
      <c r="AO11" s="16">
        <f t="shared" si="1"/>
        <v>76213.15</v>
      </c>
      <c r="AP11" s="16">
        <f t="shared" si="1"/>
        <v>0</v>
      </c>
      <c r="AQ11" s="16">
        <f t="shared" si="1"/>
        <v>0</v>
      </c>
      <c r="AR11" s="16">
        <f t="shared" si="1"/>
        <v>0</v>
      </c>
      <c r="AS11" s="16">
        <f t="shared" si="1"/>
        <v>0</v>
      </c>
      <c r="AT11" s="16">
        <f t="shared" si="1"/>
        <v>0</v>
      </c>
      <c r="AU11" s="16">
        <f t="shared" si="1"/>
        <v>1176.51</v>
      </c>
      <c r="AV11" s="16">
        <f t="shared" si="1"/>
        <v>0</v>
      </c>
      <c r="AW11" s="16">
        <f t="shared" si="1"/>
        <v>0</v>
      </c>
      <c r="AX11" s="16">
        <f t="shared" si="1"/>
        <v>0</v>
      </c>
      <c r="AY11" s="16">
        <f t="shared" si="1"/>
        <v>0</v>
      </c>
      <c r="AZ11" s="16">
        <f t="shared" si="1"/>
        <v>248047.27</v>
      </c>
      <c r="BA11" s="16">
        <f t="shared" si="1"/>
        <v>0</v>
      </c>
      <c r="BB11" s="16">
        <f t="shared" si="1"/>
        <v>81.25</v>
      </c>
      <c r="BC11" s="16">
        <f t="shared" si="1"/>
        <v>200693</v>
      </c>
      <c r="BD11" s="16">
        <f t="shared" si="1"/>
        <v>0</v>
      </c>
      <c r="BE11" s="16">
        <f t="shared" si="1"/>
        <v>15140</v>
      </c>
      <c r="BF11" s="16">
        <f t="shared" si="1"/>
        <v>0</v>
      </c>
      <c r="BG11" s="16">
        <f t="shared" si="1"/>
        <v>428900.32</v>
      </c>
      <c r="BH11" s="16">
        <f t="shared" si="1"/>
        <v>0</v>
      </c>
      <c r="BJ11" s="120"/>
    </row>
    <row r="12" spans="1:62" s="18" customFormat="1" ht="12.75">
      <c r="A12" s="91"/>
      <c r="B12" s="57" t="s">
        <v>83</v>
      </c>
      <c r="C12" s="29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J12" s="120"/>
    </row>
    <row r="13" spans="1:60" ht="15" customHeight="1">
      <c r="A13" s="90"/>
      <c r="B13" s="58" t="s">
        <v>84</v>
      </c>
      <c r="C13" s="101">
        <f>SUM(D13:BH13)</f>
        <v>1257.77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0.01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1176.51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81.25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</row>
    <row r="14" spans="1:62" s="20" customFormat="1" ht="17.25" customHeight="1">
      <c r="A14" s="92"/>
      <c r="B14" s="59" t="s">
        <v>92</v>
      </c>
      <c r="C14" s="101">
        <f aca="true" t="shared" si="2" ref="C14:C19">SUM(D14:BH14)</f>
        <v>163974</v>
      </c>
      <c r="D14" s="19">
        <v>0</v>
      </c>
      <c r="E14" s="19">
        <v>34600</v>
      </c>
      <c r="F14" s="19">
        <v>24374</v>
      </c>
      <c r="G14" s="19">
        <v>8630</v>
      </c>
      <c r="H14" s="19">
        <v>0</v>
      </c>
      <c r="I14" s="19">
        <v>6600</v>
      </c>
      <c r="J14" s="19">
        <v>0</v>
      </c>
      <c r="K14" s="19">
        <v>0</v>
      </c>
      <c r="L14" s="19">
        <v>8830</v>
      </c>
      <c r="M14" s="19">
        <v>0</v>
      </c>
      <c r="N14" s="19">
        <v>5010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47500</v>
      </c>
      <c r="Z14" s="19">
        <v>0</v>
      </c>
      <c r="AA14" s="19">
        <v>0</v>
      </c>
      <c r="AB14" s="19">
        <v>13290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15140</v>
      </c>
      <c r="BF14" s="19">
        <v>0</v>
      </c>
      <c r="BG14" s="19">
        <v>0</v>
      </c>
      <c r="BH14" s="19">
        <v>0</v>
      </c>
      <c r="BJ14" s="41"/>
    </row>
    <row r="15" spans="1:118" s="20" customFormat="1" ht="24">
      <c r="A15" s="92"/>
      <c r="B15" s="60" t="s">
        <v>93</v>
      </c>
      <c r="C15" s="102">
        <f t="shared" si="2"/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</row>
    <row r="16" spans="1:118" s="20" customFormat="1" ht="24">
      <c r="A16" s="92"/>
      <c r="B16" s="60" t="s">
        <v>94</v>
      </c>
      <c r="C16" s="102">
        <f t="shared" si="2"/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</row>
    <row r="17" spans="1:118" s="20" customFormat="1" ht="12.75">
      <c r="A17" s="92"/>
      <c r="B17" s="61" t="s">
        <v>95</v>
      </c>
      <c r="C17" s="102">
        <f t="shared" si="2"/>
        <v>1121260.9700000002</v>
      </c>
      <c r="D17" s="19">
        <v>0</v>
      </c>
      <c r="E17" s="19">
        <v>0</v>
      </c>
      <c r="F17" s="19">
        <v>0</v>
      </c>
      <c r="G17" s="19">
        <v>0</v>
      </c>
      <c r="H17" s="19">
        <v>235522.11</v>
      </c>
      <c r="I17" s="19">
        <v>146025.38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185711.3</v>
      </c>
      <c r="P17" s="19">
        <v>0</v>
      </c>
      <c r="Q17" s="19">
        <v>0</v>
      </c>
      <c r="R17" s="19">
        <v>22000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94222.5</v>
      </c>
      <c r="Y17" s="19">
        <v>0</v>
      </c>
      <c r="Z17" s="19">
        <v>0</v>
      </c>
      <c r="AA17" s="19">
        <v>0</v>
      </c>
      <c r="AB17" s="19">
        <v>0</v>
      </c>
      <c r="AC17" s="19">
        <v>188290.38</v>
      </c>
      <c r="AD17" s="19">
        <v>80828.45</v>
      </c>
      <c r="AE17" s="19">
        <v>0</v>
      </c>
      <c r="AF17" s="19">
        <v>36353.25</v>
      </c>
      <c r="AG17" s="19">
        <v>23475</v>
      </c>
      <c r="AH17" s="19">
        <v>0</v>
      </c>
      <c r="AI17" s="19">
        <v>0</v>
      </c>
      <c r="AJ17" s="19">
        <v>0</v>
      </c>
      <c r="AK17" s="19">
        <v>48228</v>
      </c>
      <c r="AL17" s="19">
        <v>0</v>
      </c>
      <c r="AM17" s="19">
        <v>0</v>
      </c>
      <c r="AN17" s="19">
        <v>0</v>
      </c>
      <c r="AO17" s="19">
        <v>31497.6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29107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</row>
    <row r="18" spans="1:118" s="20" customFormat="1" ht="12.75">
      <c r="A18" s="92"/>
      <c r="B18" s="61" t="s">
        <v>96</v>
      </c>
      <c r="C18" s="102">
        <f t="shared" si="2"/>
        <v>9131930.28</v>
      </c>
      <c r="D18" s="19">
        <v>0</v>
      </c>
      <c r="E18" s="19">
        <v>0</v>
      </c>
      <c r="F18" s="19">
        <v>0</v>
      </c>
      <c r="G18" s="19">
        <v>0</v>
      </c>
      <c r="H18" s="19">
        <v>2763468.41</v>
      </c>
      <c r="I18" s="19">
        <v>910527.82</v>
      </c>
      <c r="J18" s="19">
        <v>0</v>
      </c>
      <c r="K18" s="19">
        <v>0</v>
      </c>
      <c r="L18" s="19">
        <v>0</v>
      </c>
      <c r="M18" s="19">
        <v>0</v>
      </c>
      <c r="N18" s="19">
        <v>1142228.37</v>
      </c>
      <c r="O18" s="19">
        <v>461685.77</v>
      </c>
      <c r="P18" s="19">
        <v>0</v>
      </c>
      <c r="Q18" s="19">
        <v>2065948.12</v>
      </c>
      <c r="R18" s="19">
        <v>131764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203693.5</v>
      </c>
      <c r="Y18" s="19">
        <v>0</v>
      </c>
      <c r="Z18" s="19">
        <v>0</v>
      </c>
      <c r="AA18" s="19">
        <v>0</v>
      </c>
      <c r="AB18" s="19">
        <v>0</v>
      </c>
      <c r="AC18" s="19">
        <v>246319.25</v>
      </c>
      <c r="AD18" s="19">
        <v>0</v>
      </c>
      <c r="AE18" s="19">
        <v>0</v>
      </c>
      <c r="AF18" s="19">
        <v>0</v>
      </c>
      <c r="AG18" s="19">
        <v>127660</v>
      </c>
      <c r="AH18" s="19">
        <v>0</v>
      </c>
      <c r="AI18" s="19">
        <v>0</v>
      </c>
      <c r="AJ18" s="19">
        <v>0</v>
      </c>
      <c r="AK18" s="19">
        <v>185385.9</v>
      </c>
      <c r="AL18" s="19">
        <v>0</v>
      </c>
      <c r="AM18" s="19">
        <v>0</v>
      </c>
      <c r="AN18" s="19">
        <v>0</v>
      </c>
      <c r="AO18" s="19">
        <v>44715.55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218940.27</v>
      </c>
      <c r="BA18" s="19">
        <v>0</v>
      </c>
      <c r="BB18" s="19">
        <v>0</v>
      </c>
      <c r="BC18" s="19">
        <v>200693</v>
      </c>
      <c r="BD18" s="19">
        <v>0</v>
      </c>
      <c r="BE18" s="19">
        <v>0</v>
      </c>
      <c r="BF18" s="19">
        <v>0</v>
      </c>
      <c r="BG18" s="19">
        <v>428900.32</v>
      </c>
      <c r="BH18" s="19">
        <v>0</v>
      </c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</row>
    <row r="19" spans="1:118" s="20" customFormat="1" ht="12.75">
      <c r="A19" s="92"/>
      <c r="B19" s="61" t="s">
        <v>86</v>
      </c>
      <c r="C19" s="102">
        <f t="shared" si="2"/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</row>
    <row r="20" spans="1:60" ht="13.5" thickBot="1">
      <c r="A20" s="93"/>
      <c r="B20" s="62"/>
      <c r="C20" s="29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2" s="22" customFormat="1" ht="18.75" customHeight="1" thickBot="1" thickTop="1">
      <c r="A21" s="94" t="s">
        <v>89</v>
      </c>
      <c r="B21" s="63" t="s">
        <v>120</v>
      </c>
      <c r="C21" s="103">
        <f>SUM(D21:BH21)</f>
        <v>10418423.02</v>
      </c>
      <c r="D21" s="21">
        <f>SUM(D11)</f>
        <v>0</v>
      </c>
      <c r="E21" s="21">
        <f aca="true" t="shared" si="3" ref="E21:BH21">SUM(E11)</f>
        <v>34600</v>
      </c>
      <c r="F21" s="21">
        <f t="shared" si="3"/>
        <v>24374</v>
      </c>
      <c r="G21" s="21">
        <f t="shared" si="3"/>
        <v>8630</v>
      </c>
      <c r="H21" s="21">
        <f t="shared" si="3"/>
        <v>2998990.52</v>
      </c>
      <c r="I21" s="21">
        <f t="shared" si="3"/>
        <v>1063153.2</v>
      </c>
      <c r="J21" s="21">
        <f t="shared" si="3"/>
        <v>0</v>
      </c>
      <c r="K21" s="21">
        <f t="shared" si="3"/>
        <v>0</v>
      </c>
      <c r="L21" s="21">
        <f t="shared" si="3"/>
        <v>8830</v>
      </c>
      <c r="M21" s="21">
        <f t="shared" si="3"/>
        <v>0</v>
      </c>
      <c r="N21" s="21">
        <f t="shared" si="3"/>
        <v>1147238.37</v>
      </c>
      <c r="O21" s="21">
        <f t="shared" si="3"/>
        <v>647397.0700000001</v>
      </c>
      <c r="P21" s="21">
        <f t="shared" si="3"/>
        <v>0</v>
      </c>
      <c r="Q21" s="21">
        <f t="shared" si="3"/>
        <v>2065948.12</v>
      </c>
      <c r="R21" s="21">
        <f t="shared" si="3"/>
        <v>153764</v>
      </c>
      <c r="S21" s="21">
        <f t="shared" si="3"/>
        <v>0</v>
      </c>
      <c r="T21" s="21">
        <f t="shared" si="3"/>
        <v>0.01</v>
      </c>
      <c r="U21" s="21">
        <f t="shared" si="3"/>
        <v>0</v>
      </c>
      <c r="V21" s="21">
        <f t="shared" si="3"/>
        <v>0</v>
      </c>
      <c r="W21" s="21">
        <f t="shared" si="3"/>
        <v>0</v>
      </c>
      <c r="X21" s="21">
        <f t="shared" si="3"/>
        <v>297916</v>
      </c>
      <c r="Y21" s="21">
        <f t="shared" si="3"/>
        <v>47500</v>
      </c>
      <c r="Z21" s="21">
        <f t="shared" si="3"/>
        <v>0</v>
      </c>
      <c r="AA21" s="21">
        <f t="shared" si="3"/>
        <v>0</v>
      </c>
      <c r="AB21" s="21">
        <f t="shared" si="3"/>
        <v>13290</v>
      </c>
      <c r="AC21" s="21">
        <f t="shared" si="3"/>
        <v>434609.63</v>
      </c>
      <c r="AD21" s="21">
        <f t="shared" si="3"/>
        <v>80828.45</v>
      </c>
      <c r="AE21" s="21">
        <f t="shared" si="3"/>
        <v>0</v>
      </c>
      <c r="AF21" s="21">
        <f t="shared" si="3"/>
        <v>36353.25</v>
      </c>
      <c r="AG21" s="21">
        <f t="shared" si="3"/>
        <v>151135</v>
      </c>
      <c r="AH21" s="21">
        <f t="shared" si="3"/>
        <v>0</v>
      </c>
      <c r="AI21" s="21">
        <f t="shared" si="3"/>
        <v>0</v>
      </c>
      <c r="AJ21" s="21">
        <f t="shared" si="3"/>
        <v>0</v>
      </c>
      <c r="AK21" s="21">
        <f t="shared" si="3"/>
        <v>233613.9</v>
      </c>
      <c r="AL21" s="21">
        <f t="shared" si="3"/>
        <v>0</v>
      </c>
      <c r="AM21" s="21">
        <f t="shared" si="3"/>
        <v>0</v>
      </c>
      <c r="AN21" s="21">
        <f t="shared" si="3"/>
        <v>0</v>
      </c>
      <c r="AO21" s="21">
        <f t="shared" si="3"/>
        <v>76213.15</v>
      </c>
      <c r="AP21" s="21">
        <f t="shared" si="3"/>
        <v>0</v>
      </c>
      <c r="AQ21" s="21">
        <f t="shared" si="3"/>
        <v>0</v>
      </c>
      <c r="AR21" s="21">
        <f t="shared" si="3"/>
        <v>0</v>
      </c>
      <c r="AS21" s="21">
        <f t="shared" si="3"/>
        <v>0</v>
      </c>
      <c r="AT21" s="21">
        <f t="shared" si="3"/>
        <v>0</v>
      </c>
      <c r="AU21" s="21">
        <f t="shared" si="3"/>
        <v>1176.51</v>
      </c>
      <c r="AV21" s="21">
        <f t="shared" si="3"/>
        <v>0</v>
      </c>
      <c r="AW21" s="21">
        <f t="shared" si="3"/>
        <v>0</v>
      </c>
      <c r="AX21" s="21">
        <f t="shared" si="3"/>
        <v>0</v>
      </c>
      <c r="AY21" s="21">
        <f t="shared" si="3"/>
        <v>0</v>
      </c>
      <c r="AZ21" s="21">
        <f t="shared" si="3"/>
        <v>248047.27</v>
      </c>
      <c r="BA21" s="21">
        <f t="shared" si="3"/>
        <v>0</v>
      </c>
      <c r="BB21" s="21">
        <f t="shared" si="3"/>
        <v>81.25</v>
      </c>
      <c r="BC21" s="21">
        <f t="shared" si="3"/>
        <v>200693</v>
      </c>
      <c r="BD21" s="21">
        <f t="shared" si="3"/>
        <v>0</v>
      </c>
      <c r="BE21" s="21">
        <f t="shared" si="3"/>
        <v>15140</v>
      </c>
      <c r="BF21" s="21">
        <f t="shared" si="3"/>
        <v>0</v>
      </c>
      <c r="BG21" s="21">
        <f t="shared" si="3"/>
        <v>428900.32</v>
      </c>
      <c r="BH21" s="21">
        <f t="shared" si="3"/>
        <v>0</v>
      </c>
      <c r="BJ21" s="121"/>
    </row>
    <row r="22" spans="1:62" s="25" customFormat="1" ht="13.5" thickTop="1">
      <c r="A22" s="23"/>
      <c r="B22" s="64"/>
      <c r="C22" s="10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39"/>
      <c r="R22" s="39"/>
      <c r="S22" s="24"/>
      <c r="T22" s="24"/>
      <c r="U22" s="24"/>
      <c r="V22" s="24"/>
      <c r="W22" s="39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J22" s="122"/>
    </row>
    <row r="23" spans="1:60" ht="15.75" customHeight="1">
      <c r="A23" s="26"/>
      <c r="B23" s="65" t="s">
        <v>65</v>
      </c>
      <c r="C23" s="29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14"/>
      <c r="R23" s="14"/>
      <c r="S23" s="27"/>
      <c r="T23" s="27"/>
      <c r="U23" s="27"/>
      <c r="V23" s="27"/>
      <c r="W23" s="14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</row>
    <row r="24" spans="1:60" ht="12.75">
      <c r="A24" s="26"/>
      <c r="B24" s="54"/>
      <c r="C24" s="29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14"/>
      <c r="R24" s="14"/>
      <c r="S24" s="27"/>
      <c r="T24" s="27"/>
      <c r="U24" s="27"/>
      <c r="V24" s="27"/>
      <c r="W24" s="14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</row>
    <row r="25" spans="1:62" s="18" customFormat="1" ht="15.75" customHeight="1">
      <c r="A25" s="28" t="s">
        <v>61</v>
      </c>
      <c r="B25" s="65" t="s">
        <v>67</v>
      </c>
      <c r="C25" s="29">
        <f>SUM(D25:BH25)</f>
        <v>9627523.159999998</v>
      </c>
      <c r="D25" s="29">
        <f>SUM(D26:D33)</f>
        <v>1546137</v>
      </c>
      <c r="E25" s="29">
        <f aca="true" t="shared" si="4" ref="E25:AI25">SUM(E26:E33)</f>
        <v>68061</v>
      </c>
      <c r="F25" s="29">
        <f t="shared" si="4"/>
        <v>0</v>
      </c>
      <c r="G25" s="29">
        <f t="shared" si="4"/>
        <v>1062477.26</v>
      </c>
      <c r="H25" s="29">
        <f t="shared" si="4"/>
        <v>369555.26999999996</v>
      </c>
      <c r="I25" s="29">
        <f t="shared" si="4"/>
        <v>10421</v>
      </c>
      <c r="J25" s="29">
        <f t="shared" si="4"/>
        <v>985869.69</v>
      </c>
      <c r="K25" s="29">
        <f t="shared" si="4"/>
        <v>222000</v>
      </c>
      <c r="L25" s="29">
        <f t="shared" si="4"/>
        <v>0</v>
      </c>
      <c r="M25" s="29">
        <f t="shared" si="4"/>
        <v>2180935</v>
      </c>
      <c r="N25" s="29">
        <f t="shared" si="4"/>
        <v>460627.15</v>
      </c>
      <c r="O25" s="29">
        <f t="shared" si="4"/>
        <v>372395.61</v>
      </c>
      <c r="P25" s="29">
        <f t="shared" si="4"/>
        <v>495468.85</v>
      </c>
      <c r="Q25" s="13">
        <f t="shared" si="4"/>
        <v>0</v>
      </c>
      <c r="R25" s="13">
        <f t="shared" si="4"/>
        <v>63352.91</v>
      </c>
      <c r="S25" s="29">
        <f t="shared" si="4"/>
        <v>0</v>
      </c>
      <c r="T25" s="29">
        <f t="shared" si="4"/>
        <v>160293</v>
      </c>
      <c r="U25" s="29">
        <f t="shared" si="4"/>
        <v>536061.36</v>
      </c>
      <c r="V25" s="29">
        <f t="shared" si="4"/>
        <v>0</v>
      </c>
      <c r="W25" s="13">
        <f t="shared" si="4"/>
        <v>333035.8</v>
      </c>
      <c r="X25" s="29">
        <f t="shared" si="4"/>
        <v>0</v>
      </c>
      <c r="Y25" s="29">
        <f t="shared" si="4"/>
        <v>61041.97</v>
      </c>
      <c r="Z25" s="29">
        <f t="shared" si="4"/>
        <v>4540.45</v>
      </c>
      <c r="AA25" s="29">
        <f t="shared" si="4"/>
        <v>17236</v>
      </c>
      <c r="AB25" s="29">
        <f t="shared" si="4"/>
        <v>0.2</v>
      </c>
      <c r="AC25" s="29">
        <f t="shared" si="4"/>
        <v>108979.43</v>
      </c>
      <c r="AD25" s="29">
        <f t="shared" si="4"/>
        <v>10463.6</v>
      </c>
      <c r="AE25" s="29">
        <f t="shared" si="4"/>
        <v>0</v>
      </c>
      <c r="AF25" s="29">
        <f t="shared" si="4"/>
        <v>0</v>
      </c>
      <c r="AG25" s="29">
        <f t="shared" si="4"/>
        <v>0</v>
      </c>
      <c r="AH25" s="29">
        <f t="shared" si="4"/>
        <v>0</v>
      </c>
      <c r="AI25" s="29">
        <f t="shared" si="4"/>
        <v>362</v>
      </c>
      <c r="AJ25" s="29">
        <f aca="true" t="shared" si="5" ref="AJ25:BH25">SUM(AJ26:AJ33)</f>
        <v>5609.4</v>
      </c>
      <c r="AK25" s="29">
        <f t="shared" si="5"/>
        <v>0</v>
      </c>
      <c r="AL25" s="29">
        <f t="shared" si="5"/>
        <v>4092.02</v>
      </c>
      <c r="AM25" s="29">
        <f t="shared" si="5"/>
        <v>0</v>
      </c>
      <c r="AN25" s="29">
        <f t="shared" si="5"/>
        <v>46183.52</v>
      </c>
      <c r="AO25" s="29">
        <f t="shared" si="5"/>
        <v>91932.88</v>
      </c>
      <c r="AP25" s="29">
        <f t="shared" si="5"/>
        <v>0</v>
      </c>
      <c r="AQ25" s="29">
        <f t="shared" si="5"/>
        <v>0</v>
      </c>
      <c r="AR25" s="29">
        <f t="shared" si="5"/>
        <v>0</v>
      </c>
      <c r="AS25" s="29">
        <f t="shared" si="5"/>
        <v>26418.25</v>
      </c>
      <c r="AT25" s="29">
        <f t="shared" si="5"/>
        <v>35087</v>
      </c>
      <c r="AU25" s="29">
        <f t="shared" si="5"/>
        <v>0</v>
      </c>
      <c r="AV25" s="29">
        <f t="shared" si="5"/>
        <v>21742</v>
      </c>
      <c r="AW25" s="29">
        <f t="shared" si="5"/>
        <v>0</v>
      </c>
      <c r="AX25" s="29">
        <f t="shared" si="5"/>
        <v>11031</v>
      </c>
      <c r="AY25" s="29">
        <f t="shared" si="5"/>
        <v>0</v>
      </c>
      <c r="AZ25" s="29">
        <f t="shared" si="5"/>
        <v>113752</v>
      </c>
      <c r="BA25" s="29">
        <f t="shared" si="5"/>
        <v>0</v>
      </c>
      <c r="BB25" s="29">
        <f t="shared" si="5"/>
        <v>7434.78</v>
      </c>
      <c r="BC25" s="29">
        <f t="shared" si="5"/>
        <v>23106</v>
      </c>
      <c r="BD25" s="29">
        <f t="shared" si="5"/>
        <v>0</v>
      </c>
      <c r="BE25" s="29">
        <f t="shared" si="5"/>
        <v>33118.75</v>
      </c>
      <c r="BF25" s="29">
        <f t="shared" si="5"/>
        <v>45130.91</v>
      </c>
      <c r="BG25" s="29">
        <f t="shared" si="5"/>
        <v>93570.1</v>
      </c>
      <c r="BH25" s="29">
        <f t="shared" si="5"/>
        <v>0</v>
      </c>
      <c r="BJ25" s="120"/>
    </row>
    <row r="26" spans="1:60" ht="12.75">
      <c r="A26" s="26"/>
      <c r="B26" s="55" t="s">
        <v>83</v>
      </c>
      <c r="C26" s="29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14"/>
      <c r="R26" s="14"/>
      <c r="S26" s="27"/>
      <c r="T26" s="27"/>
      <c r="U26" s="27"/>
      <c r="V26" s="27"/>
      <c r="W26" s="14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</row>
    <row r="27" spans="1:60" ht="16.5" customHeight="1">
      <c r="A27" s="26"/>
      <c r="B27" s="45" t="s">
        <v>102</v>
      </c>
      <c r="C27" s="29">
        <f>SUM(D27:BH27)</f>
        <v>1280502.73</v>
      </c>
      <c r="D27" s="27">
        <v>0</v>
      </c>
      <c r="E27" s="27">
        <v>1</v>
      </c>
      <c r="F27" s="27">
        <v>0</v>
      </c>
      <c r="G27" s="27">
        <v>0</v>
      </c>
      <c r="H27" s="27">
        <v>242726.13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327378</v>
      </c>
      <c r="P27" s="27">
        <v>156488.85</v>
      </c>
      <c r="Q27" s="14">
        <v>0</v>
      </c>
      <c r="R27" s="14">
        <v>63352.91</v>
      </c>
      <c r="S27" s="27">
        <v>0</v>
      </c>
      <c r="T27" s="27">
        <v>0</v>
      </c>
      <c r="U27" s="27">
        <v>0</v>
      </c>
      <c r="V27" s="27">
        <v>0</v>
      </c>
      <c r="W27" s="14">
        <v>0</v>
      </c>
      <c r="X27" s="27">
        <v>0</v>
      </c>
      <c r="Y27" s="27">
        <v>10911.98</v>
      </c>
      <c r="Z27" s="27">
        <v>4540.45</v>
      </c>
      <c r="AA27" s="27">
        <v>17236</v>
      </c>
      <c r="AB27" s="27">
        <v>0</v>
      </c>
      <c r="AC27" s="27">
        <v>108979.43</v>
      </c>
      <c r="AD27" s="27">
        <v>10463.6</v>
      </c>
      <c r="AE27" s="27">
        <v>0</v>
      </c>
      <c r="AF27" s="27">
        <v>0</v>
      </c>
      <c r="AG27" s="27">
        <v>0</v>
      </c>
      <c r="AH27" s="27">
        <v>0</v>
      </c>
      <c r="AI27" s="27">
        <v>362</v>
      </c>
      <c r="AJ27" s="27">
        <v>5609.4</v>
      </c>
      <c r="AK27" s="27">
        <v>0</v>
      </c>
      <c r="AL27" s="27">
        <v>4092.02</v>
      </c>
      <c r="AM27" s="27">
        <v>0</v>
      </c>
      <c r="AN27" s="27">
        <v>46183.52</v>
      </c>
      <c r="AO27" s="27">
        <v>9807.44</v>
      </c>
      <c r="AP27" s="27">
        <v>0</v>
      </c>
      <c r="AQ27" s="27">
        <v>0</v>
      </c>
      <c r="AR27" s="27">
        <v>0</v>
      </c>
      <c r="AS27" s="27">
        <v>17509.98</v>
      </c>
      <c r="AT27" s="27">
        <v>35087</v>
      </c>
      <c r="AU27" s="27">
        <v>0</v>
      </c>
      <c r="AV27" s="27">
        <v>21742</v>
      </c>
      <c r="AW27" s="27">
        <v>0</v>
      </c>
      <c r="AX27" s="27">
        <v>11031</v>
      </c>
      <c r="AY27" s="27">
        <v>0</v>
      </c>
      <c r="AZ27" s="27">
        <v>23280</v>
      </c>
      <c r="BA27" s="27">
        <v>0</v>
      </c>
      <c r="BB27" s="27">
        <v>7434.78</v>
      </c>
      <c r="BC27" s="27">
        <v>23106</v>
      </c>
      <c r="BD27" s="27">
        <v>0</v>
      </c>
      <c r="BE27" s="27">
        <v>33068.7</v>
      </c>
      <c r="BF27" s="27">
        <v>6540.44</v>
      </c>
      <c r="BG27" s="27">
        <v>93570.1</v>
      </c>
      <c r="BH27" s="27">
        <v>0</v>
      </c>
    </row>
    <row r="28" spans="1:60" ht="15.75" customHeight="1">
      <c r="A28" s="26"/>
      <c r="B28" s="66" t="s">
        <v>100</v>
      </c>
      <c r="C28" s="29">
        <f aca="true" t="shared" si="6" ref="C28:C33">SUM(D28:BH28)</f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14">
        <v>0</v>
      </c>
      <c r="R28" s="14">
        <v>0</v>
      </c>
      <c r="S28" s="27">
        <v>0</v>
      </c>
      <c r="T28" s="27">
        <v>0</v>
      </c>
      <c r="U28" s="27">
        <v>0</v>
      </c>
      <c r="V28" s="27">
        <v>0</v>
      </c>
      <c r="W28" s="14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</row>
    <row r="29" spans="1:60" ht="20.25" customHeight="1">
      <c r="A29" s="26"/>
      <c r="B29" s="86" t="s">
        <v>103</v>
      </c>
      <c r="C29" s="29">
        <f t="shared" si="6"/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14">
        <v>0</v>
      </c>
      <c r="R29" s="14">
        <v>0</v>
      </c>
      <c r="S29" s="27">
        <v>0</v>
      </c>
      <c r="T29" s="27">
        <v>0</v>
      </c>
      <c r="U29" s="27">
        <v>0</v>
      </c>
      <c r="V29" s="27">
        <v>0</v>
      </c>
      <c r="W29" s="14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</row>
    <row r="30" spans="1:62" s="32" customFormat="1" ht="16.5" customHeight="1">
      <c r="A30" s="30"/>
      <c r="B30" s="45" t="s">
        <v>85</v>
      </c>
      <c r="C30" s="105">
        <f t="shared" si="6"/>
        <v>3185062.9499999997</v>
      </c>
      <c r="D30" s="31">
        <v>23390</v>
      </c>
      <c r="E30" s="31">
        <v>68060</v>
      </c>
      <c r="F30" s="31">
        <v>0</v>
      </c>
      <c r="G30" s="31">
        <v>1059235.26</v>
      </c>
      <c r="H30" s="31">
        <v>39761.84</v>
      </c>
      <c r="I30" s="31">
        <v>10421</v>
      </c>
      <c r="J30" s="31">
        <v>853717.49</v>
      </c>
      <c r="K30" s="31">
        <v>0</v>
      </c>
      <c r="L30" s="31">
        <v>0</v>
      </c>
      <c r="M30" s="31">
        <v>221493</v>
      </c>
      <c r="N30" s="31">
        <v>0</v>
      </c>
      <c r="O30" s="31">
        <v>0</v>
      </c>
      <c r="P30" s="31">
        <v>338980</v>
      </c>
      <c r="Q30" s="40">
        <v>0</v>
      </c>
      <c r="R30" s="40">
        <v>0</v>
      </c>
      <c r="S30" s="31">
        <v>0</v>
      </c>
      <c r="T30" s="31">
        <v>160293</v>
      </c>
      <c r="U30" s="31">
        <v>409711.36</v>
      </c>
      <c r="V30" s="31">
        <v>0</v>
      </c>
      <c r="W30" s="40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J30" s="123"/>
    </row>
    <row r="31" spans="1:62" s="32" customFormat="1" ht="15.75" customHeight="1">
      <c r="A31" s="30"/>
      <c r="B31" s="45" t="s">
        <v>97</v>
      </c>
      <c r="C31" s="105">
        <f t="shared" si="6"/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40">
        <v>0</v>
      </c>
      <c r="R31" s="40">
        <v>0</v>
      </c>
      <c r="S31" s="31">
        <v>0</v>
      </c>
      <c r="T31" s="31">
        <v>0</v>
      </c>
      <c r="U31" s="31">
        <v>0</v>
      </c>
      <c r="V31" s="31">
        <v>0</v>
      </c>
      <c r="W31" s="40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J31" s="123"/>
    </row>
    <row r="32" spans="1:62" s="32" customFormat="1" ht="16.5" customHeight="1">
      <c r="A32" s="30"/>
      <c r="B32" s="45" t="s">
        <v>98</v>
      </c>
      <c r="C32" s="105">
        <f t="shared" si="6"/>
        <v>5027460.73</v>
      </c>
      <c r="D32" s="31">
        <v>1522747</v>
      </c>
      <c r="E32" s="31">
        <v>0</v>
      </c>
      <c r="F32" s="31">
        <v>0</v>
      </c>
      <c r="G32" s="31">
        <v>3242</v>
      </c>
      <c r="H32" s="31">
        <f>86548.8+518.5</f>
        <v>87067.3</v>
      </c>
      <c r="I32" s="31">
        <v>0</v>
      </c>
      <c r="J32" s="31">
        <v>132152.2</v>
      </c>
      <c r="K32" s="31">
        <v>222000</v>
      </c>
      <c r="L32" s="31">
        <v>0</v>
      </c>
      <c r="M32" s="31">
        <f>1201942+757500</f>
        <v>1959442</v>
      </c>
      <c r="N32" s="31">
        <v>326130.4</v>
      </c>
      <c r="O32" s="31">
        <v>45017.61</v>
      </c>
      <c r="P32" s="31">
        <v>0</v>
      </c>
      <c r="Q32" s="40">
        <v>0</v>
      </c>
      <c r="R32" s="40">
        <v>0</v>
      </c>
      <c r="S32" s="31">
        <v>0</v>
      </c>
      <c r="T32" s="31">
        <v>0</v>
      </c>
      <c r="U32" s="31">
        <v>126350</v>
      </c>
      <c r="V32" s="31">
        <v>0</v>
      </c>
      <c r="W32" s="40">
        <v>333035.8</v>
      </c>
      <c r="X32" s="31">
        <v>0</v>
      </c>
      <c r="Y32" s="31">
        <v>50129.99</v>
      </c>
      <c r="Z32" s="31">
        <v>0</v>
      </c>
      <c r="AA32" s="31">
        <v>0</v>
      </c>
      <c r="AB32" s="31">
        <v>0.2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82125.44</v>
      </c>
      <c r="AP32" s="31">
        <v>0</v>
      </c>
      <c r="AQ32" s="31">
        <v>0</v>
      </c>
      <c r="AR32" s="31">
        <v>0</v>
      </c>
      <c r="AS32" s="31">
        <v>8908.27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90472</v>
      </c>
      <c r="BA32" s="31">
        <v>0</v>
      </c>
      <c r="BB32" s="31">
        <v>0</v>
      </c>
      <c r="BC32" s="31">
        <v>0</v>
      </c>
      <c r="BD32" s="31">
        <v>0</v>
      </c>
      <c r="BE32" s="31">
        <v>50.05</v>
      </c>
      <c r="BF32" s="31">
        <v>38590.47</v>
      </c>
      <c r="BG32" s="31">
        <v>0</v>
      </c>
      <c r="BH32" s="31">
        <v>0</v>
      </c>
      <c r="BJ32" s="123"/>
    </row>
    <row r="33" spans="1:60" ht="18" customHeight="1">
      <c r="A33" s="26"/>
      <c r="B33" s="45" t="s">
        <v>99</v>
      </c>
      <c r="C33" s="29">
        <f t="shared" si="6"/>
        <v>134496.75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134496.75</v>
      </c>
      <c r="O33" s="27">
        <v>0</v>
      </c>
      <c r="P33" s="27">
        <v>0</v>
      </c>
      <c r="Q33" s="14">
        <v>0</v>
      </c>
      <c r="R33" s="14">
        <v>0</v>
      </c>
      <c r="S33" s="27">
        <v>0</v>
      </c>
      <c r="T33" s="27">
        <v>0</v>
      </c>
      <c r="U33" s="27">
        <v>0</v>
      </c>
      <c r="V33" s="27">
        <v>0</v>
      </c>
      <c r="W33" s="14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</row>
    <row r="34" spans="1:60" ht="12.75">
      <c r="A34" s="26"/>
      <c r="B34" s="54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14"/>
      <c r="R34" s="14"/>
      <c r="S34" s="27"/>
      <c r="T34" s="27"/>
      <c r="U34" s="27"/>
      <c r="V34" s="27"/>
      <c r="W34" s="14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</row>
    <row r="35" spans="1:62" s="18" customFormat="1" ht="12.75">
      <c r="A35" s="33" t="s">
        <v>62</v>
      </c>
      <c r="B35" s="65" t="s">
        <v>77</v>
      </c>
      <c r="C35" s="29">
        <f>SUM(D35:BH35)</f>
        <v>108154332.52000003</v>
      </c>
      <c r="D35" s="29">
        <f>SUM(D37:D52)</f>
        <v>3988578.58</v>
      </c>
      <c r="E35" s="29">
        <f aca="true" t="shared" si="7" ref="E35:AI35">SUM(E37:E52)</f>
        <v>569933.95</v>
      </c>
      <c r="F35" s="29">
        <f t="shared" si="7"/>
        <v>1439159.79</v>
      </c>
      <c r="G35" s="29">
        <f t="shared" si="7"/>
        <v>7935912.75</v>
      </c>
      <c r="H35" s="29">
        <f t="shared" si="7"/>
        <v>4926653</v>
      </c>
      <c r="I35" s="29">
        <f t="shared" si="7"/>
        <v>1816211.47</v>
      </c>
      <c r="J35" s="29">
        <f t="shared" si="7"/>
        <v>4383615.219999989</v>
      </c>
      <c r="K35" s="29">
        <f t="shared" si="7"/>
        <v>4283507.990000003</v>
      </c>
      <c r="L35" s="29">
        <f t="shared" si="7"/>
        <v>3548867.47</v>
      </c>
      <c r="M35" s="29">
        <f t="shared" si="7"/>
        <v>14510881.85000001</v>
      </c>
      <c r="N35" s="29">
        <f t="shared" si="7"/>
        <v>2641925.3</v>
      </c>
      <c r="O35" s="29">
        <f t="shared" si="7"/>
        <v>4548333.49</v>
      </c>
      <c r="P35" s="29">
        <f t="shared" si="7"/>
        <v>23108240.27</v>
      </c>
      <c r="Q35" s="13">
        <f t="shared" si="7"/>
        <v>5969129.21</v>
      </c>
      <c r="R35" s="13">
        <f t="shared" si="7"/>
        <v>161172.47999999975</v>
      </c>
      <c r="S35" s="29">
        <f t="shared" si="7"/>
        <v>150793.75</v>
      </c>
      <c r="T35" s="29">
        <f t="shared" si="7"/>
        <v>1650072.3</v>
      </c>
      <c r="U35" s="29">
        <f t="shared" si="7"/>
        <v>387248.81</v>
      </c>
      <c r="V35" s="29">
        <f t="shared" si="7"/>
        <v>49775.18</v>
      </c>
      <c r="W35" s="13">
        <f t="shared" si="7"/>
        <v>1635664.34</v>
      </c>
      <c r="X35" s="29">
        <f t="shared" si="7"/>
        <v>159049.0599999999</v>
      </c>
      <c r="Y35" s="29">
        <f t="shared" si="7"/>
        <v>1945129.8600000143</v>
      </c>
      <c r="Z35" s="29">
        <f t="shared" si="7"/>
        <v>83339.07</v>
      </c>
      <c r="AA35" s="29">
        <f t="shared" si="7"/>
        <v>0</v>
      </c>
      <c r="AB35" s="29">
        <f t="shared" si="7"/>
        <v>5240.17</v>
      </c>
      <c r="AC35" s="29">
        <f t="shared" si="7"/>
        <v>210291.84</v>
      </c>
      <c r="AD35" s="29">
        <f t="shared" si="7"/>
        <v>109580.43</v>
      </c>
      <c r="AE35" s="29">
        <f t="shared" si="7"/>
        <v>164580.75</v>
      </c>
      <c r="AF35" s="29">
        <f t="shared" si="7"/>
        <v>53272.28</v>
      </c>
      <c r="AG35" s="29">
        <f t="shared" si="7"/>
        <v>18592.6</v>
      </c>
      <c r="AH35" s="29">
        <f t="shared" si="7"/>
        <v>81.25</v>
      </c>
      <c r="AI35" s="29">
        <f t="shared" si="7"/>
        <v>2173643.2800000003</v>
      </c>
      <c r="AJ35" s="29">
        <f aca="true" t="shared" si="8" ref="AJ35:BH35">SUM(AJ37:AJ52)</f>
        <v>198</v>
      </c>
      <c r="AK35" s="29">
        <f t="shared" si="8"/>
        <v>345190</v>
      </c>
      <c r="AL35" s="29">
        <f t="shared" si="8"/>
        <v>47577.54</v>
      </c>
      <c r="AM35" s="29">
        <f t="shared" si="8"/>
        <v>25000</v>
      </c>
      <c r="AN35" s="29">
        <f t="shared" si="8"/>
        <v>1674731.74</v>
      </c>
      <c r="AO35" s="29">
        <f t="shared" si="8"/>
        <v>958526.6900000012</v>
      </c>
      <c r="AP35" s="29">
        <f t="shared" si="8"/>
        <v>281010</v>
      </c>
      <c r="AQ35" s="29">
        <f t="shared" si="8"/>
        <v>273587.5</v>
      </c>
      <c r="AR35" s="29">
        <f t="shared" si="8"/>
        <v>556282.2299999997</v>
      </c>
      <c r="AS35" s="29">
        <f t="shared" si="8"/>
        <v>162056.68</v>
      </c>
      <c r="AT35" s="29">
        <f t="shared" si="8"/>
        <v>918168.3799999999</v>
      </c>
      <c r="AU35" s="29">
        <f t="shared" si="8"/>
        <v>1373055.17</v>
      </c>
      <c r="AV35" s="29">
        <f t="shared" si="8"/>
        <v>471357.79000000004</v>
      </c>
      <c r="AW35" s="29">
        <f t="shared" si="8"/>
        <v>683473.45</v>
      </c>
      <c r="AX35" s="29">
        <f t="shared" si="8"/>
        <v>1398.75</v>
      </c>
      <c r="AY35" s="29">
        <f t="shared" si="8"/>
        <v>35681.69</v>
      </c>
      <c r="AZ35" s="29">
        <f t="shared" si="8"/>
        <v>33849.5</v>
      </c>
      <c r="BA35" s="29">
        <f t="shared" si="8"/>
        <v>89719</v>
      </c>
      <c r="BB35" s="29">
        <f t="shared" si="8"/>
        <v>0</v>
      </c>
      <c r="BC35" s="29">
        <f t="shared" si="8"/>
        <v>1478920.000000001</v>
      </c>
      <c r="BD35" s="29">
        <f t="shared" si="8"/>
        <v>16150</v>
      </c>
      <c r="BE35" s="29">
        <f t="shared" si="8"/>
        <v>101269.5</v>
      </c>
      <c r="BF35" s="29">
        <f t="shared" si="8"/>
        <v>5246757.109999999</v>
      </c>
      <c r="BG35" s="29">
        <f t="shared" si="8"/>
        <v>488481.70999999996</v>
      </c>
      <c r="BH35" s="29">
        <f t="shared" si="8"/>
        <v>263412.3</v>
      </c>
      <c r="BJ35" s="120"/>
    </row>
    <row r="36" spans="1:62" s="18" customFormat="1" ht="12.75">
      <c r="A36" s="33"/>
      <c r="B36" s="68" t="s">
        <v>83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13"/>
      <c r="R36" s="13"/>
      <c r="S36" s="29"/>
      <c r="T36" s="29"/>
      <c r="U36" s="29"/>
      <c r="V36" s="29"/>
      <c r="W36" s="13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J36" s="120"/>
    </row>
    <row r="37" spans="1:60" ht="15.75" customHeight="1">
      <c r="A37" s="26"/>
      <c r="B37" s="54" t="s">
        <v>106</v>
      </c>
      <c r="C37" s="29">
        <f aca="true" t="shared" si="9" ref="C37:C52">SUM(D37:BH37)</f>
        <v>420879.15000000224</v>
      </c>
      <c r="D37" s="31">
        <v>0</v>
      </c>
      <c r="E37" s="31">
        <v>0</v>
      </c>
      <c r="F37" s="31">
        <v>138440</v>
      </c>
      <c r="G37" s="31">
        <v>0</v>
      </c>
      <c r="H37" s="31">
        <v>0</v>
      </c>
      <c r="I37" s="31">
        <v>0</v>
      </c>
      <c r="J37" s="31">
        <v>0</v>
      </c>
      <c r="K37" s="31">
        <v>155694.06000000238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40">
        <v>0</v>
      </c>
      <c r="R37" s="40">
        <v>0</v>
      </c>
      <c r="S37" s="31">
        <v>0</v>
      </c>
      <c r="T37" s="31">
        <v>0</v>
      </c>
      <c r="U37" s="31">
        <v>1372</v>
      </c>
      <c r="V37" s="31">
        <v>0</v>
      </c>
      <c r="W37" s="40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54240.299999999814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71132.79000000004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</row>
    <row r="38" spans="1:60" ht="15.75" customHeight="1">
      <c r="A38" s="26"/>
      <c r="B38" s="54" t="s">
        <v>107</v>
      </c>
      <c r="C38" s="29">
        <f t="shared" si="9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40">
        <v>0</v>
      </c>
      <c r="R38" s="40">
        <v>0</v>
      </c>
      <c r="S38" s="31">
        <v>0</v>
      </c>
      <c r="T38" s="31">
        <v>0</v>
      </c>
      <c r="U38" s="31">
        <v>0</v>
      </c>
      <c r="V38" s="31">
        <v>0</v>
      </c>
      <c r="W38" s="40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</row>
    <row r="39" spans="1:60" ht="15" customHeight="1">
      <c r="A39" s="26"/>
      <c r="B39" s="54" t="s">
        <v>108</v>
      </c>
      <c r="C39" s="29">
        <f t="shared" si="9"/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40">
        <v>0</v>
      </c>
      <c r="R39" s="40">
        <v>0</v>
      </c>
      <c r="S39" s="31">
        <v>0</v>
      </c>
      <c r="T39" s="31">
        <v>0</v>
      </c>
      <c r="U39" s="31">
        <v>0</v>
      </c>
      <c r="V39" s="31">
        <v>0</v>
      </c>
      <c r="W39" s="40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</row>
    <row r="40" spans="1:62" s="32" customFormat="1" ht="15" customHeight="1">
      <c r="A40" s="30"/>
      <c r="B40" s="70" t="s">
        <v>109</v>
      </c>
      <c r="C40" s="29">
        <f t="shared" si="9"/>
        <v>2674090.8699999996</v>
      </c>
      <c r="D40" s="31">
        <v>6610</v>
      </c>
      <c r="E40" s="31">
        <v>0</v>
      </c>
      <c r="F40" s="31">
        <v>0</v>
      </c>
      <c r="G40" s="31">
        <v>26700</v>
      </c>
      <c r="H40" s="31">
        <v>102230</v>
      </c>
      <c r="I40" s="31">
        <v>0</v>
      </c>
      <c r="J40" s="31">
        <v>62962</v>
      </c>
      <c r="K40" s="31">
        <v>195334</v>
      </c>
      <c r="L40" s="31">
        <v>0</v>
      </c>
      <c r="M40" s="31">
        <v>123268</v>
      </c>
      <c r="N40" s="31">
        <v>66177.51</v>
      </c>
      <c r="O40" s="31">
        <v>584889.78</v>
      </c>
      <c r="P40" s="31">
        <v>40930</v>
      </c>
      <c r="Q40" s="40">
        <v>30750</v>
      </c>
      <c r="R40" s="40">
        <v>5680</v>
      </c>
      <c r="S40" s="31">
        <v>120000</v>
      </c>
      <c r="T40" s="31">
        <v>40751</v>
      </c>
      <c r="U40" s="31">
        <v>79980</v>
      </c>
      <c r="V40" s="31">
        <v>42514.68</v>
      </c>
      <c r="W40" s="40">
        <v>395897.5</v>
      </c>
      <c r="X40" s="31">
        <v>21870</v>
      </c>
      <c r="Y40" s="31">
        <v>0</v>
      </c>
      <c r="Z40" s="31">
        <v>0</v>
      </c>
      <c r="AA40" s="31">
        <v>0</v>
      </c>
      <c r="AB40" s="31">
        <v>5240.17</v>
      </c>
      <c r="AC40" s="31">
        <v>15000</v>
      </c>
      <c r="AD40" s="31">
        <v>10960</v>
      </c>
      <c r="AE40" s="31">
        <v>158770</v>
      </c>
      <c r="AF40" s="31">
        <v>26000</v>
      </c>
      <c r="AG40" s="31">
        <v>0</v>
      </c>
      <c r="AH40" s="31">
        <v>0</v>
      </c>
      <c r="AI40" s="31">
        <v>21911.6</v>
      </c>
      <c r="AJ40" s="31">
        <v>0</v>
      </c>
      <c r="AK40" s="31">
        <v>0</v>
      </c>
      <c r="AL40" s="31">
        <v>0</v>
      </c>
      <c r="AM40" s="31">
        <v>25000</v>
      </c>
      <c r="AN40" s="31">
        <v>235000</v>
      </c>
      <c r="AO40" s="31">
        <v>34300</v>
      </c>
      <c r="AP40" s="31">
        <v>50</v>
      </c>
      <c r="AQ40" s="31">
        <v>0</v>
      </c>
      <c r="AR40" s="31">
        <v>33000</v>
      </c>
      <c r="AS40" s="31">
        <v>469.63</v>
      </c>
      <c r="AT40" s="31">
        <v>30000</v>
      </c>
      <c r="AU40" s="31">
        <v>5405</v>
      </c>
      <c r="AV40" s="31">
        <v>0</v>
      </c>
      <c r="AW40" s="31">
        <v>0</v>
      </c>
      <c r="AX40" s="31">
        <v>0</v>
      </c>
      <c r="AY40" s="31">
        <v>15000</v>
      </c>
      <c r="AZ40" s="31">
        <v>14840</v>
      </c>
      <c r="BA40" s="31">
        <v>0</v>
      </c>
      <c r="BB40" s="31">
        <v>0</v>
      </c>
      <c r="BC40" s="31">
        <v>37000</v>
      </c>
      <c r="BD40" s="31">
        <v>16000</v>
      </c>
      <c r="BE40" s="31">
        <v>0</v>
      </c>
      <c r="BF40" s="31">
        <v>0</v>
      </c>
      <c r="BG40" s="31">
        <v>43600</v>
      </c>
      <c r="BH40" s="31">
        <v>0</v>
      </c>
      <c r="BJ40" s="123"/>
    </row>
    <row r="41" spans="1:62" s="32" customFormat="1" ht="15.75" customHeight="1">
      <c r="A41" s="30"/>
      <c r="B41" s="70" t="s">
        <v>110</v>
      </c>
      <c r="C41" s="29">
        <f t="shared" si="9"/>
        <v>6207.76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25</v>
      </c>
      <c r="J41" s="31">
        <v>16.76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40">
        <v>0</v>
      </c>
      <c r="R41" s="40">
        <v>0</v>
      </c>
      <c r="S41" s="31">
        <v>0</v>
      </c>
      <c r="T41" s="31">
        <v>6166</v>
      </c>
      <c r="U41" s="31">
        <v>0</v>
      </c>
      <c r="V41" s="31">
        <v>0</v>
      </c>
      <c r="W41" s="40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J41" s="123"/>
    </row>
    <row r="42" spans="1:62" s="32" customFormat="1" ht="39.75" customHeight="1">
      <c r="A42" s="30"/>
      <c r="B42" s="111" t="s">
        <v>105</v>
      </c>
      <c r="C42" s="105">
        <f t="shared" si="9"/>
        <v>368600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40">
        <v>0</v>
      </c>
      <c r="R42" s="40">
        <v>0</v>
      </c>
      <c r="S42" s="31">
        <v>0</v>
      </c>
      <c r="T42" s="31">
        <v>0</v>
      </c>
      <c r="U42" s="31">
        <v>0</v>
      </c>
      <c r="V42" s="31">
        <v>0</v>
      </c>
      <c r="W42" s="40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136400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232200</v>
      </c>
      <c r="BH42" s="31">
        <v>0</v>
      </c>
      <c r="BJ42" s="123"/>
    </row>
    <row r="43" spans="1:62" s="32" customFormat="1" ht="39.75" customHeight="1">
      <c r="A43" s="30"/>
      <c r="B43" s="111" t="s">
        <v>117</v>
      </c>
      <c r="C43" s="29">
        <f t="shared" si="9"/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40">
        <v>0</v>
      </c>
      <c r="R43" s="40">
        <v>0</v>
      </c>
      <c r="S43" s="31">
        <v>0</v>
      </c>
      <c r="T43" s="31">
        <v>0</v>
      </c>
      <c r="U43" s="31">
        <v>0</v>
      </c>
      <c r="V43" s="31">
        <v>0</v>
      </c>
      <c r="W43" s="40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117"/>
      <c r="BJ43" s="123"/>
    </row>
    <row r="44" spans="1:62" s="32" customFormat="1" ht="28.5" customHeight="1">
      <c r="A44" s="30"/>
      <c r="B44" s="110" t="s">
        <v>104</v>
      </c>
      <c r="C44" s="105">
        <f t="shared" si="9"/>
        <v>5927.59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0.03</v>
      </c>
      <c r="K44" s="31">
        <v>0</v>
      </c>
      <c r="L44" s="31">
        <v>0</v>
      </c>
      <c r="M44" s="31">
        <v>50</v>
      </c>
      <c r="N44" s="31">
        <v>0</v>
      </c>
      <c r="O44" s="31">
        <v>35.28</v>
      </c>
      <c r="P44" s="31">
        <v>0</v>
      </c>
      <c r="Q44" s="40">
        <v>4141.24</v>
      </c>
      <c r="R44" s="40">
        <v>0</v>
      </c>
      <c r="S44" s="31">
        <v>0</v>
      </c>
      <c r="T44" s="31">
        <v>0</v>
      </c>
      <c r="U44" s="31">
        <v>1651.04</v>
      </c>
      <c r="V44" s="31">
        <v>0</v>
      </c>
      <c r="W44" s="40">
        <v>0</v>
      </c>
      <c r="X44" s="31">
        <v>0</v>
      </c>
      <c r="Y44" s="31">
        <v>50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J44" s="123"/>
    </row>
    <row r="45" spans="1:254" s="44" customFormat="1" ht="24.75" customHeight="1">
      <c r="A45" s="43"/>
      <c r="B45" s="74" t="s">
        <v>111</v>
      </c>
      <c r="C45" s="29">
        <f>SUM(D45:BH45)</f>
        <v>62916770.69</v>
      </c>
      <c r="D45" s="84">
        <v>0</v>
      </c>
      <c r="E45" s="84">
        <v>527.5</v>
      </c>
      <c r="F45" s="84">
        <v>1000000</v>
      </c>
      <c r="G45" s="84">
        <v>2142450</v>
      </c>
      <c r="H45" s="84">
        <v>3493650</v>
      </c>
      <c r="I45" s="84">
        <v>1069285</v>
      </c>
      <c r="J45" s="84">
        <v>944051.6999999888</v>
      </c>
      <c r="K45" s="84">
        <v>481041.51</v>
      </c>
      <c r="L45" s="84">
        <v>0</v>
      </c>
      <c r="M45" s="84">
        <v>13600072.660000011</v>
      </c>
      <c r="N45" s="84">
        <v>0</v>
      </c>
      <c r="O45" s="84">
        <v>3907119.47</v>
      </c>
      <c r="P45" s="84">
        <v>20000000</v>
      </c>
      <c r="Q45" s="85">
        <v>3963506.4</v>
      </c>
      <c r="R45" s="85">
        <v>141517.46999999974</v>
      </c>
      <c r="S45" s="84">
        <v>0</v>
      </c>
      <c r="T45" s="84">
        <v>0</v>
      </c>
      <c r="U45" s="84">
        <v>3277.66</v>
      </c>
      <c r="V45" s="84">
        <v>0</v>
      </c>
      <c r="W45" s="85">
        <v>707050</v>
      </c>
      <c r="X45" s="84">
        <v>9573.149999999907</v>
      </c>
      <c r="Y45" s="84">
        <v>1909645.3600000143</v>
      </c>
      <c r="Z45" s="84">
        <v>0</v>
      </c>
      <c r="AA45" s="84">
        <v>0</v>
      </c>
      <c r="AB45" s="84">
        <v>0</v>
      </c>
      <c r="AC45" s="84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1916001.2300000004</v>
      </c>
      <c r="AJ45" s="84">
        <v>0</v>
      </c>
      <c r="AK45" s="84">
        <v>342365</v>
      </c>
      <c r="AL45" s="84">
        <v>47571.29</v>
      </c>
      <c r="AM45" s="84">
        <v>0</v>
      </c>
      <c r="AN45" s="84">
        <v>1035078</v>
      </c>
      <c r="AO45" s="84">
        <v>228282.36000000127</v>
      </c>
      <c r="AP45" s="84">
        <v>280010</v>
      </c>
      <c r="AQ45" s="84">
        <v>0</v>
      </c>
      <c r="AR45" s="84">
        <v>512177.97999999975</v>
      </c>
      <c r="AS45" s="84">
        <v>0</v>
      </c>
      <c r="AT45" s="84">
        <v>56148.37999999989</v>
      </c>
      <c r="AU45" s="84">
        <v>0</v>
      </c>
      <c r="AV45" s="84">
        <v>0</v>
      </c>
      <c r="AW45" s="84">
        <v>0</v>
      </c>
      <c r="AX45" s="84">
        <v>0</v>
      </c>
      <c r="AY45" s="84">
        <v>0</v>
      </c>
      <c r="AZ45" s="84">
        <v>0</v>
      </c>
      <c r="BA45" s="84">
        <v>68949</v>
      </c>
      <c r="BB45" s="84">
        <v>0</v>
      </c>
      <c r="BC45" s="84">
        <v>1441920.000000001</v>
      </c>
      <c r="BD45" s="84">
        <v>0</v>
      </c>
      <c r="BE45" s="84">
        <v>0</v>
      </c>
      <c r="BF45" s="84">
        <v>3615499.57</v>
      </c>
      <c r="BG45" s="84">
        <v>0</v>
      </c>
      <c r="BH45" s="84">
        <v>0</v>
      </c>
      <c r="BI45" s="73"/>
      <c r="BJ45" s="124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</row>
    <row r="46" spans="1:62" s="32" customFormat="1" ht="28.5" customHeight="1">
      <c r="A46" s="30"/>
      <c r="B46" s="74" t="s">
        <v>112</v>
      </c>
      <c r="C46" s="29">
        <f>SUM(D46:BH46)</f>
        <v>1520499.08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456283.54000000004</v>
      </c>
      <c r="J46" s="31">
        <v>0</v>
      </c>
      <c r="K46" s="31">
        <v>5666.3</v>
      </c>
      <c r="L46" s="31">
        <v>0</v>
      </c>
      <c r="M46" s="31">
        <v>36081.56</v>
      </c>
      <c r="N46" s="31">
        <v>0</v>
      </c>
      <c r="O46" s="31">
        <v>0</v>
      </c>
      <c r="P46" s="31">
        <v>0</v>
      </c>
      <c r="Q46" s="40">
        <v>0</v>
      </c>
      <c r="R46" s="40">
        <v>0</v>
      </c>
      <c r="S46" s="31">
        <v>0</v>
      </c>
      <c r="T46" s="31">
        <v>0</v>
      </c>
      <c r="U46" s="31">
        <v>0</v>
      </c>
      <c r="V46" s="31">
        <v>0</v>
      </c>
      <c r="W46" s="40">
        <v>0</v>
      </c>
      <c r="X46" s="31">
        <v>124387.25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98620.43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29840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400000</v>
      </c>
      <c r="AW46" s="31">
        <v>0</v>
      </c>
      <c r="AX46" s="31">
        <v>0</v>
      </c>
      <c r="AY46" s="31">
        <v>0</v>
      </c>
      <c r="AZ46" s="31">
        <v>0</v>
      </c>
      <c r="BA46" s="31">
        <v>20770</v>
      </c>
      <c r="BB46" s="31">
        <v>0</v>
      </c>
      <c r="BC46" s="31">
        <v>0</v>
      </c>
      <c r="BD46" s="31">
        <v>0</v>
      </c>
      <c r="BE46" s="31">
        <v>0</v>
      </c>
      <c r="BF46" s="31">
        <v>348850</v>
      </c>
      <c r="BG46" s="31">
        <v>0</v>
      </c>
      <c r="BH46" s="31">
        <v>0</v>
      </c>
      <c r="BJ46" s="123"/>
    </row>
    <row r="47" spans="1:254" s="44" customFormat="1" ht="38.25">
      <c r="A47" s="43"/>
      <c r="B47" s="75" t="s">
        <v>115</v>
      </c>
      <c r="C47" s="29">
        <f t="shared" si="9"/>
        <v>10912536.78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2710717.36</v>
      </c>
      <c r="K47" s="84">
        <v>98515.01</v>
      </c>
      <c r="L47" s="84">
        <v>0</v>
      </c>
      <c r="M47" s="84">
        <v>0</v>
      </c>
      <c r="N47" s="84">
        <v>1252353.09</v>
      </c>
      <c r="O47" s="84">
        <v>0</v>
      </c>
      <c r="P47" s="84">
        <v>2888639.15</v>
      </c>
      <c r="Q47" s="85">
        <v>392193.02</v>
      </c>
      <c r="R47" s="85">
        <v>0</v>
      </c>
      <c r="S47" s="84">
        <v>0</v>
      </c>
      <c r="T47" s="84">
        <v>1300896.3</v>
      </c>
      <c r="U47" s="84">
        <v>0</v>
      </c>
      <c r="V47" s="84">
        <v>0</v>
      </c>
      <c r="W47" s="85">
        <v>405498.25</v>
      </c>
      <c r="X47" s="84">
        <v>0</v>
      </c>
      <c r="Y47" s="84">
        <v>0</v>
      </c>
      <c r="Z47" s="84">
        <v>0</v>
      </c>
      <c r="AA47" s="84">
        <v>0</v>
      </c>
      <c r="AB47" s="84">
        <v>0</v>
      </c>
      <c r="AC47" s="84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0</v>
      </c>
      <c r="AJ47" s="84">
        <v>0</v>
      </c>
      <c r="AK47" s="84">
        <v>0</v>
      </c>
      <c r="AL47" s="84">
        <v>0</v>
      </c>
      <c r="AM47" s="84">
        <v>0</v>
      </c>
      <c r="AN47" s="84">
        <v>139372.03</v>
      </c>
      <c r="AO47" s="84">
        <v>197919.6</v>
      </c>
      <c r="AP47" s="84">
        <v>0</v>
      </c>
      <c r="AQ47" s="84">
        <v>0</v>
      </c>
      <c r="AR47" s="84">
        <v>0</v>
      </c>
      <c r="AS47" s="84">
        <v>43740.22</v>
      </c>
      <c r="AT47" s="84">
        <v>0</v>
      </c>
      <c r="AU47" s="84">
        <v>1230554.2</v>
      </c>
      <c r="AV47" s="84">
        <v>0</v>
      </c>
      <c r="AW47" s="84">
        <v>0</v>
      </c>
      <c r="AX47" s="84">
        <v>0</v>
      </c>
      <c r="AY47" s="84">
        <v>0</v>
      </c>
      <c r="AZ47" s="84">
        <v>0</v>
      </c>
      <c r="BA47" s="84">
        <v>0</v>
      </c>
      <c r="BB47" s="84">
        <v>0</v>
      </c>
      <c r="BC47" s="84">
        <v>0</v>
      </c>
      <c r="BD47" s="84">
        <v>0</v>
      </c>
      <c r="BE47" s="84">
        <v>0</v>
      </c>
      <c r="BF47" s="84">
        <v>0</v>
      </c>
      <c r="BG47" s="84">
        <v>0</v>
      </c>
      <c r="BH47" s="84">
        <v>252138.55</v>
      </c>
      <c r="BI47" s="73"/>
      <c r="BJ47" s="124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</row>
    <row r="48" spans="1:254" s="44" customFormat="1" ht="38.25">
      <c r="A48" s="43"/>
      <c r="B48" s="75" t="s">
        <v>116</v>
      </c>
      <c r="C48" s="29">
        <f t="shared" si="9"/>
        <v>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5">
        <v>0</v>
      </c>
      <c r="R48" s="85">
        <v>0</v>
      </c>
      <c r="S48" s="84">
        <v>0</v>
      </c>
      <c r="T48" s="84">
        <v>0</v>
      </c>
      <c r="U48" s="84">
        <v>0</v>
      </c>
      <c r="V48" s="84">
        <v>0</v>
      </c>
      <c r="W48" s="85">
        <v>0</v>
      </c>
      <c r="X48" s="84">
        <v>0</v>
      </c>
      <c r="Y48" s="84">
        <v>0</v>
      </c>
      <c r="Z48" s="84">
        <v>0</v>
      </c>
      <c r="AA48" s="84">
        <v>0</v>
      </c>
      <c r="AB48" s="84">
        <v>0</v>
      </c>
      <c r="AC48" s="84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0</v>
      </c>
      <c r="AJ48" s="84">
        <v>0</v>
      </c>
      <c r="AK48" s="84">
        <v>0</v>
      </c>
      <c r="AL48" s="84">
        <v>0</v>
      </c>
      <c r="AM48" s="84">
        <v>0</v>
      </c>
      <c r="AN48" s="84">
        <v>0</v>
      </c>
      <c r="AO48" s="84">
        <v>0</v>
      </c>
      <c r="AP48" s="84">
        <v>0</v>
      </c>
      <c r="AQ48" s="84">
        <v>0</v>
      </c>
      <c r="AR48" s="84">
        <v>0</v>
      </c>
      <c r="AS48" s="84">
        <v>0</v>
      </c>
      <c r="AT48" s="84">
        <v>0</v>
      </c>
      <c r="AU48" s="84">
        <v>0</v>
      </c>
      <c r="AV48" s="84">
        <v>0</v>
      </c>
      <c r="AW48" s="84">
        <v>0</v>
      </c>
      <c r="AX48" s="84">
        <v>0</v>
      </c>
      <c r="AY48" s="84">
        <v>0</v>
      </c>
      <c r="AZ48" s="84">
        <v>0</v>
      </c>
      <c r="BA48" s="84">
        <v>0</v>
      </c>
      <c r="BB48" s="84">
        <v>0</v>
      </c>
      <c r="BC48" s="84">
        <v>0</v>
      </c>
      <c r="BD48" s="84">
        <v>0</v>
      </c>
      <c r="BE48" s="84">
        <v>0</v>
      </c>
      <c r="BF48" s="84">
        <v>0</v>
      </c>
      <c r="BG48" s="84">
        <v>0</v>
      </c>
      <c r="BH48" s="84">
        <v>0</v>
      </c>
      <c r="BI48" s="73"/>
      <c r="BJ48" s="124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</row>
    <row r="49" spans="1:254" s="44" customFormat="1" ht="45" customHeight="1">
      <c r="A49" s="43"/>
      <c r="B49" s="76" t="s">
        <v>113</v>
      </c>
      <c r="C49" s="29">
        <f>SUM(D49:BH49)</f>
        <v>25546857.310000006</v>
      </c>
      <c r="D49" s="84">
        <v>3059590.33</v>
      </c>
      <c r="E49" s="84">
        <v>0</v>
      </c>
      <c r="F49" s="84">
        <v>30704.24</v>
      </c>
      <c r="G49" s="84">
        <v>5714495.05</v>
      </c>
      <c r="H49" s="84">
        <v>1249300</v>
      </c>
      <c r="I49" s="84">
        <v>27886.41</v>
      </c>
      <c r="J49" s="84">
        <v>573906.87</v>
      </c>
      <c r="K49" s="84">
        <v>3000067.29</v>
      </c>
      <c r="L49" s="84">
        <v>3534942.22</v>
      </c>
      <c r="M49" s="84">
        <v>623514.1</v>
      </c>
      <c r="N49" s="84">
        <v>1306485.11</v>
      </c>
      <c r="O49" s="84">
        <v>49893.71</v>
      </c>
      <c r="P49" s="84">
        <v>166.6</v>
      </c>
      <c r="Q49" s="85">
        <v>1555728.03</v>
      </c>
      <c r="R49" s="85">
        <v>0</v>
      </c>
      <c r="S49" s="84">
        <v>0</v>
      </c>
      <c r="T49" s="84">
        <v>302259</v>
      </c>
      <c r="U49" s="84">
        <v>0</v>
      </c>
      <c r="V49" s="84">
        <v>0</v>
      </c>
      <c r="W49" s="85">
        <v>121156.09</v>
      </c>
      <c r="X49" s="84">
        <v>927.16</v>
      </c>
      <c r="Y49" s="84">
        <v>0</v>
      </c>
      <c r="Z49" s="84">
        <v>83282.82</v>
      </c>
      <c r="AA49" s="84">
        <v>0</v>
      </c>
      <c r="AB49" s="84">
        <v>0</v>
      </c>
      <c r="AC49" s="84">
        <v>165216.84</v>
      </c>
      <c r="AD49" s="84">
        <v>0</v>
      </c>
      <c r="AE49" s="84">
        <v>0</v>
      </c>
      <c r="AF49" s="84">
        <v>27272.28</v>
      </c>
      <c r="AG49" s="84">
        <v>15157.6</v>
      </c>
      <c r="AH49" s="84">
        <v>0</v>
      </c>
      <c r="AI49" s="84">
        <v>179083.9</v>
      </c>
      <c r="AJ49" s="84">
        <v>0</v>
      </c>
      <c r="AK49" s="84">
        <v>0</v>
      </c>
      <c r="AL49" s="84">
        <v>0</v>
      </c>
      <c r="AM49" s="84">
        <v>0</v>
      </c>
      <c r="AN49" s="84">
        <v>264344.21</v>
      </c>
      <c r="AO49" s="84">
        <v>211999.77</v>
      </c>
      <c r="AP49" s="84">
        <v>0</v>
      </c>
      <c r="AQ49" s="84">
        <v>273587.5</v>
      </c>
      <c r="AR49" s="84">
        <v>0</v>
      </c>
      <c r="AS49" s="84">
        <v>117580.08</v>
      </c>
      <c r="AT49" s="84">
        <v>832020</v>
      </c>
      <c r="AU49" s="84">
        <v>137095.97</v>
      </c>
      <c r="AV49" s="84">
        <v>0</v>
      </c>
      <c r="AW49" s="84">
        <v>547073.45</v>
      </c>
      <c r="AX49" s="84">
        <v>0</v>
      </c>
      <c r="AY49" s="84">
        <v>18519.19</v>
      </c>
      <c r="AZ49" s="84">
        <v>0</v>
      </c>
      <c r="BA49" s="84">
        <v>0</v>
      </c>
      <c r="BB49" s="84">
        <v>0</v>
      </c>
      <c r="BC49" s="84">
        <v>0</v>
      </c>
      <c r="BD49" s="84">
        <v>0</v>
      </c>
      <c r="BE49" s="84">
        <v>71530</v>
      </c>
      <c r="BF49" s="84">
        <v>1276494.78</v>
      </c>
      <c r="BG49" s="84">
        <v>175576.71</v>
      </c>
      <c r="BH49" s="84">
        <v>0</v>
      </c>
      <c r="BI49" s="73"/>
      <c r="BJ49" s="124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</row>
    <row r="50" spans="1:254" s="44" customFormat="1" ht="37.5" customHeight="1">
      <c r="A50" s="43"/>
      <c r="B50" s="76" t="s">
        <v>114</v>
      </c>
      <c r="C50" s="29">
        <f t="shared" si="9"/>
        <v>511738.56999999995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5">
        <v>0</v>
      </c>
      <c r="R50" s="85">
        <v>0</v>
      </c>
      <c r="S50" s="84">
        <v>0</v>
      </c>
      <c r="T50" s="84">
        <v>0</v>
      </c>
      <c r="U50" s="84">
        <v>295416.11</v>
      </c>
      <c r="V50" s="84">
        <v>0</v>
      </c>
      <c r="W50" s="85">
        <v>0</v>
      </c>
      <c r="X50" s="84">
        <v>0</v>
      </c>
      <c r="Y50" s="84">
        <v>0</v>
      </c>
      <c r="Z50" s="84">
        <v>0</v>
      </c>
      <c r="AA50" s="84">
        <v>0</v>
      </c>
      <c r="AB50" s="84">
        <v>0</v>
      </c>
      <c r="AC50" s="84">
        <v>0</v>
      </c>
      <c r="AD50" s="84">
        <v>0</v>
      </c>
      <c r="AE50" s="84">
        <v>0</v>
      </c>
      <c r="AF50" s="84">
        <v>0</v>
      </c>
      <c r="AG50" s="84">
        <v>0</v>
      </c>
      <c r="AH50" s="84">
        <v>0</v>
      </c>
      <c r="AI50" s="84">
        <v>0</v>
      </c>
      <c r="AJ50" s="84">
        <v>0</v>
      </c>
      <c r="AK50" s="84">
        <v>0</v>
      </c>
      <c r="AL50" s="84">
        <v>0</v>
      </c>
      <c r="AM50" s="84">
        <v>0</v>
      </c>
      <c r="AN50" s="84">
        <v>0</v>
      </c>
      <c r="AO50" s="84">
        <v>216322.46</v>
      </c>
      <c r="AP50" s="84">
        <v>0</v>
      </c>
      <c r="AQ50" s="84">
        <v>0</v>
      </c>
      <c r="AR50" s="84">
        <v>0</v>
      </c>
      <c r="AS50" s="84">
        <v>0</v>
      </c>
      <c r="AT50" s="84">
        <v>0</v>
      </c>
      <c r="AU50" s="84">
        <v>0</v>
      </c>
      <c r="AV50" s="84">
        <v>0</v>
      </c>
      <c r="AW50" s="84">
        <v>0</v>
      </c>
      <c r="AX50" s="84">
        <v>0</v>
      </c>
      <c r="AY50" s="84">
        <v>0</v>
      </c>
      <c r="AZ50" s="84">
        <v>0</v>
      </c>
      <c r="BA50" s="84">
        <v>0</v>
      </c>
      <c r="BB50" s="84">
        <v>0</v>
      </c>
      <c r="BC50" s="84">
        <v>0</v>
      </c>
      <c r="BD50" s="84">
        <v>0</v>
      </c>
      <c r="BE50" s="84">
        <v>0</v>
      </c>
      <c r="BF50" s="84">
        <v>0</v>
      </c>
      <c r="BG50" s="84">
        <v>0</v>
      </c>
      <c r="BH50" s="84">
        <v>0</v>
      </c>
      <c r="BI50" s="73"/>
      <c r="BJ50" s="124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</row>
    <row r="51" spans="1:60" ht="20.25" customHeight="1">
      <c r="A51" s="26"/>
      <c r="B51" s="67" t="s">
        <v>76</v>
      </c>
      <c r="C51" s="29">
        <f t="shared" si="9"/>
        <v>3240224.719999999</v>
      </c>
      <c r="D51" s="31">
        <v>922378.25</v>
      </c>
      <c r="E51" s="31">
        <v>569406.45</v>
      </c>
      <c r="F51" s="31">
        <v>270015.55</v>
      </c>
      <c r="G51" s="31">
        <v>52267.7</v>
      </c>
      <c r="H51" s="31">
        <v>81473</v>
      </c>
      <c r="I51" s="31">
        <v>262731.52</v>
      </c>
      <c r="J51" s="31">
        <v>91960.5</v>
      </c>
      <c r="K51" s="31">
        <v>347189.82</v>
      </c>
      <c r="L51" s="31">
        <v>13925.25</v>
      </c>
      <c r="M51" s="31">
        <v>127895.53</v>
      </c>
      <c r="N51" s="31">
        <v>16909.59</v>
      </c>
      <c r="O51" s="31">
        <v>6395.25</v>
      </c>
      <c r="P51" s="31">
        <v>178504.52</v>
      </c>
      <c r="Q51" s="40">
        <v>22810.52</v>
      </c>
      <c r="R51" s="40">
        <v>13975.01</v>
      </c>
      <c r="S51" s="31">
        <v>793.75</v>
      </c>
      <c r="T51" s="31">
        <v>0</v>
      </c>
      <c r="U51" s="31">
        <v>5552</v>
      </c>
      <c r="V51" s="31">
        <v>7260.5</v>
      </c>
      <c r="W51" s="40">
        <v>6062.5</v>
      </c>
      <c r="X51" s="31">
        <v>2291.5</v>
      </c>
      <c r="Y51" s="31">
        <v>35434.5</v>
      </c>
      <c r="Z51" s="31">
        <v>56.25</v>
      </c>
      <c r="AA51" s="31">
        <v>0</v>
      </c>
      <c r="AB51" s="31">
        <v>0</v>
      </c>
      <c r="AC51" s="31">
        <v>30075</v>
      </c>
      <c r="AD51" s="31">
        <v>0</v>
      </c>
      <c r="AE51" s="31">
        <v>5810.75</v>
      </c>
      <c r="AF51" s="31">
        <v>0</v>
      </c>
      <c r="AG51" s="31">
        <v>3435</v>
      </c>
      <c r="AH51" s="31">
        <v>81.25</v>
      </c>
      <c r="AI51" s="31">
        <v>2406.25</v>
      </c>
      <c r="AJ51" s="31">
        <v>198</v>
      </c>
      <c r="AK51" s="31">
        <v>2825</v>
      </c>
      <c r="AL51" s="31">
        <v>6.25</v>
      </c>
      <c r="AM51" s="31">
        <v>0</v>
      </c>
      <c r="AN51" s="31">
        <v>937.5</v>
      </c>
      <c r="AO51" s="31">
        <v>39862.5</v>
      </c>
      <c r="AP51" s="31">
        <v>950</v>
      </c>
      <c r="AQ51" s="31">
        <v>0</v>
      </c>
      <c r="AR51" s="31">
        <v>11104.25</v>
      </c>
      <c r="AS51" s="31">
        <v>266.75</v>
      </c>
      <c r="AT51" s="31">
        <v>0</v>
      </c>
      <c r="AU51" s="31">
        <v>0</v>
      </c>
      <c r="AV51" s="31">
        <v>225</v>
      </c>
      <c r="AW51" s="31">
        <v>0</v>
      </c>
      <c r="AX51" s="31">
        <v>1398.75</v>
      </c>
      <c r="AY51" s="31">
        <v>2162.5</v>
      </c>
      <c r="AZ51" s="31">
        <v>19009.5</v>
      </c>
      <c r="BA51" s="31">
        <v>0</v>
      </c>
      <c r="BB51" s="31">
        <v>0</v>
      </c>
      <c r="BC51" s="31">
        <v>0</v>
      </c>
      <c r="BD51" s="31">
        <v>150</v>
      </c>
      <c r="BE51" s="31">
        <v>29739.5</v>
      </c>
      <c r="BF51" s="31">
        <v>5912.76</v>
      </c>
      <c r="BG51" s="31">
        <v>37105</v>
      </c>
      <c r="BH51" s="31">
        <v>11273.75</v>
      </c>
    </row>
    <row r="52" spans="1:60" ht="20.25" customHeight="1">
      <c r="A52" s="26"/>
      <c r="B52" s="67" t="s">
        <v>87</v>
      </c>
      <c r="C52" s="29">
        <f t="shared" si="9"/>
        <v>30000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40">
        <v>0</v>
      </c>
      <c r="R52" s="40">
        <v>0</v>
      </c>
      <c r="S52" s="31">
        <v>30000</v>
      </c>
      <c r="T52" s="31">
        <v>0</v>
      </c>
      <c r="U52" s="31">
        <v>0</v>
      </c>
      <c r="V52" s="31">
        <v>0</v>
      </c>
      <c r="W52" s="40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</row>
    <row r="53" spans="1:60" ht="13.5" thickBot="1">
      <c r="A53" s="26"/>
      <c r="B53" s="54"/>
      <c r="C53" s="29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14"/>
      <c r="R53" s="14"/>
      <c r="S53" s="27"/>
      <c r="T53" s="27"/>
      <c r="U53" s="27"/>
      <c r="V53" s="27"/>
      <c r="W53" s="14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</row>
    <row r="54" spans="1:62" s="22" customFormat="1" ht="20.25" customHeight="1" thickBot="1" thickTop="1">
      <c r="A54" s="95" t="s">
        <v>64</v>
      </c>
      <c r="B54" s="69" t="s">
        <v>118</v>
      </c>
      <c r="C54" s="106">
        <f>SUM(D54:BH54)</f>
        <v>117781855.68000005</v>
      </c>
      <c r="D54" s="34">
        <f>SUM(D25,D35)</f>
        <v>5534715.58</v>
      </c>
      <c r="E54" s="34">
        <f aca="true" t="shared" si="10" ref="E54:AI54">SUM(E25,E35)</f>
        <v>637994.95</v>
      </c>
      <c r="F54" s="34">
        <f t="shared" si="10"/>
        <v>1439159.79</v>
      </c>
      <c r="G54" s="34">
        <f t="shared" si="10"/>
        <v>8998390.01</v>
      </c>
      <c r="H54" s="34">
        <f t="shared" si="10"/>
        <v>5296208.27</v>
      </c>
      <c r="I54" s="34">
        <f t="shared" si="10"/>
        <v>1826632.47</v>
      </c>
      <c r="J54" s="34">
        <f t="shared" si="10"/>
        <v>5369484.909999989</v>
      </c>
      <c r="K54" s="34">
        <f t="shared" si="10"/>
        <v>4505507.990000003</v>
      </c>
      <c r="L54" s="34">
        <f t="shared" si="10"/>
        <v>3548867.47</v>
      </c>
      <c r="M54" s="34">
        <f t="shared" si="10"/>
        <v>16691816.85000001</v>
      </c>
      <c r="N54" s="34">
        <f t="shared" si="10"/>
        <v>3102552.4499999997</v>
      </c>
      <c r="O54" s="34">
        <f t="shared" si="10"/>
        <v>4920729.100000001</v>
      </c>
      <c r="P54" s="34">
        <f t="shared" si="10"/>
        <v>23603709.12</v>
      </c>
      <c r="Q54" s="34">
        <f t="shared" si="10"/>
        <v>5969129.21</v>
      </c>
      <c r="R54" s="34">
        <f t="shared" si="10"/>
        <v>224525.38999999975</v>
      </c>
      <c r="S54" s="34">
        <f t="shared" si="10"/>
        <v>150793.75</v>
      </c>
      <c r="T54" s="34">
        <f t="shared" si="10"/>
        <v>1810365.3</v>
      </c>
      <c r="U54" s="34">
        <f t="shared" si="10"/>
        <v>923310.1699999999</v>
      </c>
      <c r="V54" s="34">
        <f t="shared" si="10"/>
        <v>49775.18</v>
      </c>
      <c r="W54" s="34">
        <f t="shared" si="10"/>
        <v>1968700.1400000001</v>
      </c>
      <c r="X54" s="34">
        <f t="shared" si="10"/>
        <v>159049.0599999999</v>
      </c>
      <c r="Y54" s="34">
        <f t="shared" si="10"/>
        <v>2006171.8300000143</v>
      </c>
      <c r="Z54" s="34">
        <f t="shared" si="10"/>
        <v>87879.52</v>
      </c>
      <c r="AA54" s="34">
        <f t="shared" si="10"/>
        <v>17236</v>
      </c>
      <c r="AB54" s="34">
        <f t="shared" si="10"/>
        <v>5240.37</v>
      </c>
      <c r="AC54" s="34">
        <f t="shared" si="10"/>
        <v>319271.27</v>
      </c>
      <c r="AD54" s="34">
        <f t="shared" si="10"/>
        <v>120044.03</v>
      </c>
      <c r="AE54" s="34">
        <f t="shared" si="10"/>
        <v>164580.75</v>
      </c>
      <c r="AF54" s="34">
        <f t="shared" si="10"/>
        <v>53272.28</v>
      </c>
      <c r="AG54" s="34">
        <f t="shared" si="10"/>
        <v>18592.6</v>
      </c>
      <c r="AH54" s="34">
        <f t="shared" si="10"/>
        <v>81.25</v>
      </c>
      <c r="AI54" s="34">
        <f t="shared" si="10"/>
        <v>2174005.2800000003</v>
      </c>
      <c r="AJ54" s="34">
        <f aca="true" t="shared" si="11" ref="AJ54:BH54">SUM(AJ25,AJ35)</f>
        <v>5807.4</v>
      </c>
      <c r="AK54" s="34">
        <f t="shared" si="11"/>
        <v>345190</v>
      </c>
      <c r="AL54" s="34">
        <f t="shared" si="11"/>
        <v>51669.56</v>
      </c>
      <c r="AM54" s="34">
        <f t="shared" si="11"/>
        <v>25000</v>
      </c>
      <c r="AN54" s="34">
        <f t="shared" si="11"/>
        <v>1720915.26</v>
      </c>
      <c r="AO54" s="34">
        <f t="shared" si="11"/>
        <v>1050459.5700000012</v>
      </c>
      <c r="AP54" s="34">
        <f t="shared" si="11"/>
        <v>281010</v>
      </c>
      <c r="AQ54" s="34">
        <f t="shared" si="11"/>
        <v>273587.5</v>
      </c>
      <c r="AR54" s="34">
        <f t="shared" si="11"/>
        <v>556282.2299999997</v>
      </c>
      <c r="AS54" s="34">
        <f t="shared" si="11"/>
        <v>188474.93</v>
      </c>
      <c r="AT54" s="34">
        <f t="shared" si="11"/>
        <v>953255.3799999999</v>
      </c>
      <c r="AU54" s="34">
        <f t="shared" si="11"/>
        <v>1373055.17</v>
      </c>
      <c r="AV54" s="34">
        <f t="shared" si="11"/>
        <v>493099.79000000004</v>
      </c>
      <c r="AW54" s="34">
        <f t="shared" si="11"/>
        <v>683473.45</v>
      </c>
      <c r="AX54" s="34">
        <f t="shared" si="11"/>
        <v>12429.75</v>
      </c>
      <c r="AY54" s="34">
        <f t="shared" si="11"/>
        <v>35681.69</v>
      </c>
      <c r="AZ54" s="34">
        <f t="shared" si="11"/>
        <v>147601.5</v>
      </c>
      <c r="BA54" s="34">
        <f t="shared" si="11"/>
        <v>89719</v>
      </c>
      <c r="BB54" s="34">
        <f t="shared" si="11"/>
        <v>7434.78</v>
      </c>
      <c r="BC54" s="34">
        <f t="shared" si="11"/>
        <v>1502026.000000001</v>
      </c>
      <c r="BD54" s="34">
        <f t="shared" si="11"/>
        <v>16150</v>
      </c>
      <c r="BE54" s="34">
        <f t="shared" si="11"/>
        <v>134388.25</v>
      </c>
      <c r="BF54" s="34">
        <f t="shared" si="11"/>
        <v>5291888.02</v>
      </c>
      <c r="BG54" s="34">
        <f t="shared" si="11"/>
        <v>582051.8099999999</v>
      </c>
      <c r="BH54" s="34">
        <f t="shared" si="11"/>
        <v>263412.3</v>
      </c>
      <c r="BJ54" s="121"/>
    </row>
    <row r="55" spans="1:62" s="25" customFormat="1" ht="17.25" customHeight="1" thickBot="1" thickTop="1">
      <c r="A55" s="96" t="s">
        <v>66</v>
      </c>
      <c r="B55" s="109" t="s">
        <v>119</v>
      </c>
      <c r="C55" s="107">
        <f>SUM(D55:BH55)</f>
        <v>-107363432.66000004</v>
      </c>
      <c r="D55" s="35">
        <f>D21-D54</f>
        <v>-5534715.58</v>
      </c>
      <c r="E55" s="35">
        <f aca="true" t="shared" si="12" ref="E55:AI55">E21-E54</f>
        <v>-603394.95</v>
      </c>
      <c r="F55" s="35">
        <f t="shared" si="12"/>
        <v>-1414785.79</v>
      </c>
      <c r="G55" s="35">
        <f t="shared" si="12"/>
        <v>-8989760.01</v>
      </c>
      <c r="H55" s="35">
        <f t="shared" si="12"/>
        <v>-2297217.7499999995</v>
      </c>
      <c r="I55" s="35">
        <f t="shared" si="12"/>
        <v>-763479.27</v>
      </c>
      <c r="J55" s="35">
        <f t="shared" si="12"/>
        <v>-5369484.909999989</v>
      </c>
      <c r="K55" s="35">
        <f t="shared" si="12"/>
        <v>-4505507.990000003</v>
      </c>
      <c r="L55" s="35">
        <f t="shared" si="12"/>
        <v>-3540037.47</v>
      </c>
      <c r="M55" s="35">
        <f t="shared" si="12"/>
        <v>-16691816.85000001</v>
      </c>
      <c r="N55" s="35">
        <f t="shared" si="12"/>
        <v>-1955314.0799999996</v>
      </c>
      <c r="O55" s="35">
        <f t="shared" si="12"/>
        <v>-4273332.03</v>
      </c>
      <c r="P55" s="35">
        <f t="shared" si="12"/>
        <v>-23603709.12</v>
      </c>
      <c r="Q55" s="113">
        <f t="shared" si="12"/>
        <v>-3903181.09</v>
      </c>
      <c r="R55" s="113">
        <f t="shared" si="12"/>
        <v>-70761.38999999975</v>
      </c>
      <c r="S55" s="35">
        <f t="shared" si="12"/>
        <v>-150793.75</v>
      </c>
      <c r="T55" s="35">
        <f t="shared" si="12"/>
        <v>-1810365.29</v>
      </c>
      <c r="U55" s="35">
        <f t="shared" si="12"/>
        <v>-923310.1699999999</v>
      </c>
      <c r="V55" s="35">
        <f t="shared" si="12"/>
        <v>-49775.18</v>
      </c>
      <c r="W55" s="113">
        <f t="shared" si="12"/>
        <v>-1968700.1400000001</v>
      </c>
      <c r="X55" s="35">
        <f t="shared" si="12"/>
        <v>138866.9400000001</v>
      </c>
      <c r="Y55" s="35">
        <f t="shared" si="12"/>
        <v>-1958671.8300000143</v>
      </c>
      <c r="Z55" s="35">
        <f t="shared" si="12"/>
        <v>-87879.52</v>
      </c>
      <c r="AA55" s="35">
        <f t="shared" si="12"/>
        <v>-17236</v>
      </c>
      <c r="AB55" s="35">
        <f t="shared" si="12"/>
        <v>8049.63</v>
      </c>
      <c r="AC55" s="35">
        <f t="shared" si="12"/>
        <v>115338.35999999999</v>
      </c>
      <c r="AD55" s="35">
        <f t="shared" si="12"/>
        <v>-39215.58</v>
      </c>
      <c r="AE55" s="35">
        <f t="shared" si="12"/>
        <v>-164580.75</v>
      </c>
      <c r="AF55" s="35">
        <f t="shared" si="12"/>
        <v>-16919.03</v>
      </c>
      <c r="AG55" s="35">
        <f t="shared" si="12"/>
        <v>132542.4</v>
      </c>
      <c r="AH55" s="35">
        <f t="shared" si="12"/>
        <v>-81.25</v>
      </c>
      <c r="AI55" s="35">
        <f t="shared" si="12"/>
        <v>-2174005.2800000003</v>
      </c>
      <c r="AJ55" s="35">
        <f aca="true" t="shared" si="13" ref="AJ55:BH55">AJ21-AJ54</f>
        <v>-5807.4</v>
      </c>
      <c r="AK55" s="35">
        <f t="shared" si="13"/>
        <v>-111576.1</v>
      </c>
      <c r="AL55" s="35">
        <f t="shared" si="13"/>
        <v>-51669.56</v>
      </c>
      <c r="AM55" s="35">
        <f t="shared" si="13"/>
        <v>-25000</v>
      </c>
      <c r="AN55" s="35">
        <f t="shared" si="13"/>
        <v>-1720915.26</v>
      </c>
      <c r="AO55" s="35">
        <f t="shared" si="13"/>
        <v>-974246.4200000012</v>
      </c>
      <c r="AP55" s="35">
        <f t="shared" si="13"/>
        <v>-281010</v>
      </c>
      <c r="AQ55" s="35">
        <f t="shared" si="13"/>
        <v>-273587.5</v>
      </c>
      <c r="AR55" s="35">
        <f t="shared" si="13"/>
        <v>-556282.2299999997</v>
      </c>
      <c r="AS55" s="35">
        <f t="shared" si="13"/>
        <v>-188474.93</v>
      </c>
      <c r="AT55" s="35">
        <f t="shared" si="13"/>
        <v>-953255.3799999999</v>
      </c>
      <c r="AU55" s="35">
        <f t="shared" si="13"/>
        <v>-1371878.66</v>
      </c>
      <c r="AV55" s="35">
        <f t="shared" si="13"/>
        <v>-493099.79000000004</v>
      </c>
      <c r="AW55" s="35">
        <f t="shared" si="13"/>
        <v>-683473.45</v>
      </c>
      <c r="AX55" s="35">
        <f t="shared" si="13"/>
        <v>-12429.75</v>
      </c>
      <c r="AY55" s="35">
        <f t="shared" si="13"/>
        <v>-35681.69</v>
      </c>
      <c r="AZ55" s="35">
        <f t="shared" si="13"/>
        <v>100445.76999999999</v>
      </c>
      <c r="BA55" s="35">
        <f t="shared" si="13"/>
        <v>-89719</v>
      </c>
      <c r="BB55" s="35">
        <f t="shared" si="13"/>
        <v>-7353.53</v>
      </c>
      <c r="BC55" s="35">
        <f t="shared" si="13"/>
        <v>-1301333.000000001</v>
      </c>
      <c r="BD55" s="35">
        <f t="shared" si="13"/>
        <v>-16150</v>
      </c>
      <c r="BE55" s="35">
        <f t="shared" si="13"/>
        <v>-119248.25</v>
      </c>
      <c r="BF55" s="35">
        <f t="shared" si="13"/>
        <v>-5291888.02</v>
      </c>
      <c r="BG55" s="35">
        <f t="shared" si="13"/>
        <v>-153151.48999999993</v>
      </c>
      <c r="BH55" s="35">
        <f t="shared" si="13"/>
        <v>-263412.3</v>
      </c>
      <c r="BJ55" s="122"/>
    </row>
    <row r="56" spans="1:60" ht="13.5" hidden="1" thickTop="1">
      <c r="A56" s="12" t="s">
        <v>68</v>
      </c>
      <c r="B56" s="108" t="s">
        <v>73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12"/>
      <c r="R56" s="112"/>
      <c r="S56" s="14"/>
      <c r="T56" s="14"/>
      <c r="U56" s="14"/>
      <c r="V56" s="14"/>
      <c r="W56" s="112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</row>
    <row r="57" spans="1:60" ht="13.5" hidden="1" thickTop="1">
      <c r="A57" s="12"/>
      <c r="B57" s="54" t="s">
        <v>72</v>
      </c>
      <c r="C57" s="13">
        <f aca="true" t="shared" si="14" ref="C57:C62">SUM(D57:BH57)</f>
        <v>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</row>
    <row r="58" spans="1:60" ht="13.5" hidden="1" thickTop="1">
      <c r="A58" s="12"/>
      <c r="B58" s="54" t="s">
        <v>78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</row>
    <row r="59" spans="1:60" ht="13.5" hidden="1" thickTop="1">
      <c r="A59" s="12"/>
      <c r="B59" s="54" t="s">
        <v>79</v>
      </c>
      <c r="C59" s="13">
        <f t="shared" si="14"/>
        <v>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</row>
    <row r="60" spans="1:60" ht="13.5" hidden="1" thickTop="1">
      <c r="A60" s="12"/>
      <c r="B60" s="54" t="s">
        <v>75</v>
      </c>
      <c r="C60" s="13">
        <f t="shared" si="14"/>
        <v>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</row>
    <row r="61" spans="1:60" ht="13.5" hidden="1" thickTop="1">
      <c r="A61" s="12"/>
      <c r="B61" s="70" t="s">
        <v>74</v>
      </c>
      <c r="C61" s="13">
        <f t="shared" si="14"/>
        <v>0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</row>
    <row r="62" spans="1:60" ht="1.5" customHeight="1" thickBot="1" thickTop="1">
      <c r="A62" s="36"/>
      <c r="B62" s="71" t="s">
        <v>80</v>
      </c>
      <c r="C62" s="37">
        <f t="shared" si="14"/>
        <v>0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</row>
    <row r="63" ht="12.75">
      <c r="AW63" s="3"/>
    </row>
    <row r="64" spans="2:60" ht="12.75" hidden="1">
      <c r="B64" s="72" t="s">
        <v>81</v>
      </c>
      <c r="C64" s="42">
        <f aca="true" t="shared" si="15" ref="C64:AH64">SUM(C28:C30)</f>
        <v>3185062.9499999997</v>
      </c>
      <c r="D64" s="42">
        <f t="shared" si="15"/>
        <v>23390</v>
      </c>
      <c r="E64" s="42">
        <f t="shared" si="15"/>
        <v>68060</v>
      </c>
      <c r="F64" s="42">
        <f t="shared" si="15"/>
        <v>0</v>
      </c>
      <c r="G64" s="42">
        <f t="shared" si="15"/>
        <v>1059235.26</v>
      </c>
      <c r="H64" s="42">
        <f t="shared" si="15"/>
        <v>39761.84</v>
      </c>
      <c r="I64" s="42">
        <f t="shared" si="15"/>
        <v>10421</v>
      </c>
      <c r="J64" s="42">
        <f t="shared" si="15"/>
        <v>853717.49</v>
      </c>
      <c r="K64" s="42">
        <f t="shared" si="15"/>
        <v>0</v>
      </c>
      <c r="L64" s="42">
        <f t="shared" si="15"/>
        <v>0</v>
      </c>
      <c r="M64" s="42">
        <f t="shared" si="15"/>
        <v>221493</v>
      </c>
      <c r="N64" s="42">
        <f t="shared" si="15"/>
        <v>0</v>
      </c>
      <c r="O64" s="42">
        <f t="shared" si="15"/>
        <v>0</v>
      </c>
      <c r="P64" s="42">
        <f t="shared" si="15"/>
        <v>338980</v>
      </c>
      <c r="Q64" s="42">
        <f t="shared" si="15"/>
        <v>0</v>
      </c>
      <c r="R64" s="42">
        <f t="shared" si="15"/>
        <v>0</v>
      </c>
      <c r="S64" s="42">
        <f t="shared" si="15"/>
        <v>0</v>
      </c>
      <c r="T64" s="42">
        <f t="shared" si="15"/>
        <v>160293</v>
      </c>
      <c r="U64" s="42">
        <f t="shared" si="15"/>
        <v>409711.36</v>
      </c>
      <c r="V64" s="42">
        <f t="shared" si="15"/>
        <v>0</v>
      </c>
      <c r="W64" s="42">
        <f t="shared" si="15"/>
        <v>0</v>
      </c>
      <c r="X64" s="42">
        <f t="shared" si="15"/>
        <v>0</v>
      </c>
      <c r="Y64" s="42">
        <f t="shared" si="15"/>
        <v>0</v>
      </c>
      <c r="Z64" s="42">
        <f t="shared" si="15"/>
        <v>0</v>
      </c>
      <c r="AA64" s="42">
        <f t="shared" si="15"/>
        <v>0</v>
      </c>
      <c r="AB64" s="42">
        <f t="shared" si="15"/>
        <v>0</v>
      </c>
      <c r="AC64" s="42">
        <f t="shared" si="15"/>
        <v>0</v>
      </c>
      <c r="AD64" s="42">
        <f t="shared" si="15"/>
        <v>0</v>
      </c>
      <c r="AE64" s="42">
        <f t="shared" si="15"/>
        <v>0</v>
      </c>
      <c r="AF64" s="42">
        <f t="shared" si="15"/>
        <v>0</v>
      </c>
      <c r="AG64" s="42">
        <f t="shared" si="15"/>
        <v>0</v>
      </c>
      <c r="AH64" s="42">
        <f t="shared" si="15"/>
        <v>0</v>
      </c>
      <c r="AI64" s="42">
        <f aca="true" t="shared" si="16" ref="AI64:BH64">SUM(AI28:AI30)</f>
        <v>0</v>
      </c>
      <c r="AJ64" s="42">
        <f t="shared" si="16"/>
        <v>0</v>
      </c>
      <c r="AK64" s="42">
        <f t="shared" si="16"/>
        <v>0</v>
      </c>
      <c r="AL64" s="42">
        <f t="shared" si="16"/>
        <v>0</v>
      </c>
      <c r="AM64" s="42">
        <f t="shared" si="16"/>
        <v>0</v>
      </c>
      <c r="AN64" s="42">
        <f t="shared" si="16"/>
        <v>0</v>
      </c>
      <c r="AO64" s="42">
        <f t="shared" si="16"/>
        <v>0</v>
      </c>
      <c r="AP64" s="42">
        <f t="shared" si="16"/>
        <v>0</v>
      </c>
      <c r="AQ64" s="42">
        <f t="shared" si="16"/>
        <v>0</v>
      </c>
      <c r="AR64" s="42">
        <f t="shared" si="16"/>
        <v>0</v>
      </c>
      <c r="AS64" s="42">
        <f t="shared" si="16"/>
        <v>0</v>
      </c>
      <c r="AT64" s="42">
        <f t="shared" si="16"/>
        <v>0</v>
      </c>
      <c r="AU64" s="42">
        <f t="shared" si="16"/>
        <v>0</v>
      </c>
      <c r="AV64" s="42">
        <f t="shared" si="16"/>
        <v>0</v>
      </c>
      <c r="AW64" s="42">
        <f t="shared" si="16"/>
        <v>0</v>
      </c>
      <c r="AX64" s="42">
        <f t="shared" si="16"/>
        <v>0</v>
      </c>
      <c r="AY64" s="42">
        <f t="shared" si="16"/>
        <v>0</v>
      </c>
      <c r="AZ64" s="42">
        <f t="shared" si="16"/>
        <v>0</v>
      </c>
      <c r="BA64" s="42">
        <f t="shared" si="16"/>
        <v>0</v>
      </c>
      <c r="BB64" s="42">
        <f t="shared" si="16"/>
        <v>0</v>
      </c>
      <c r="BC64" s="42">
        <f t="shared" si="16"/>
        <v>0</v>
      </c>
      <c r="BD64" s="42">
        <f t="shared" si="16"/>
        <v>0</v>
      </c>
      <c r="BE64" s="42">
        <f t="shared" si="16"/>
        <v>0</v>
      </c>
      <c r="BF64" s="42">
        <f t="shared" si="16"/>
        <v>0</v>
      </c>
      <c r="BG64" s="42">
        <f t="shared" si="16"/>
        <v>0</v>
      </c>
      <c r="BH64" s="42">
        <f t="shared" si="16"/>
        <v>0</v>
      </c>
    </row>
    <row r="65" spans="2:60" ht="12.75" hidden="1">
      <c r="B65" s="72" t="s">
        <v>82</v>
      </c>
      <c r="C65" s="42">
        <f aca="true" t="shared" si="17" ref="C65:AH65">SUM(C27,C31,C33)</f>
        <v>1414999.48</v>
      </c>
      <c r="D65" s="42">
        <f t="shared" si="17"/>
        <v>0</v>
      </c>
      <c r="E65" s="42">
        <f t="shared" si="17"/>
        <v>1</v>
      </c>
      <c r="F65" s="42">
        <f t="shared" si="17"/>
        <v>0</v>
      </c>
      <c r="G65" s="42">
        <f t="shared" si="17"/>
        <v>0</v>
      </c>
      <c r="H65" s="42">
        <f t="shared" si="17"/>
        <v>242726.13</v>
      </c>
      <c r="I65" s="42">
        <f t="shared" si="17"/>
        <v>0</v>
      </c>
      <c r="J65" s="42">
        <f t="shared" si="17"/>
        <v>0</v>
      </c>
      <c r="K65" s="42">
        <f t="shared" si="17"/>
        <v>0</v>
      </c>
      <c r="L65" s="42">
        <f t="shared" si="17"/>
        <v>0</v>
      </c>
      <c r="M65" s="42">
        <f t="shared" si="17"/>
        <v>0</v>
      </c>
      <c r="N65" s="42">
        <f t="shared" si="17"/>
        <v>134496.75</v>
      </c>
      <c r="O65" s="42">
        <f t="shared" si="17"/>
        <v>327378</v>
      </c>
      <c r="P65" s="42">
        <f t="shared" si="17"/>
        <v>156488.85</v>
      </c>
      <c r="Q65" s="42">
        <f t="shared" si="17"/>
        <v>0</v>
      </c>
      <c r="R65" s="42">
        <f t="shared" si="17"/>
        <v>63352.91</v>
      </c>
      <c r="S65" s="42">
        <f t="shared" si="17"/>
        <v>0</v>
      </c>
      <c r="T65" s="42">
        <f t="shared" si="17"/>
        <v>0</v>
      </c>
      <c r="U65" s="42">
        <f t="shared" si="17"/>
        <v>0</v>
      </c>
      <c r="V65" s="42">
        <f t="shared" si="17"/>
        <v>0</v>
      </c>
      <c r="W65" s="42">
        <f t="shared" si="17"/>
        <v>0</v>
      </c>
      <c r="X65" s="42">
        <f t="shared" si="17"/>
        <v>0</v>
      </c>
      <c r="Y65" s="42">
        <f t="shared" si="17"/>
        <v>10911.98</v>
      </c>
      <c r="Z65" s="42">
        <f t="shared" si="17"/>
        <v>4540.45</v>
      </c>
      <c r="AA65" s="42">
        <f t="shared" si="17"/>
        <v>17236</v>
      </c>
      <c r="AB65" s="42">
        <f t="shared" si="17"/>
        <v>0</v>
      </c>
      <c r="AC65" s="42">
        <f t="shared" si="17"/>
        <v>108979.43</v>
      </c>
      <c r="AD65" s="42">
        <f t="shared" si="17"/>
        <v>10463.6</v>
      </c>
      <c r="AE65" s="42">
        <f t="shared" si="17"/>
        <v>0</v>
      </c>
      <c r="AF65" s="42">
        <f t="shared" si="17"/>
        <v>0</v>
      </c>
      <c r="AG65" s="42">
        <f t="shared" si="17"/>
        <v>0</v>
      </c>
      <c r="AH65" s="42">
        <f t="shared" si="17"/>
        <v>0</v>
      </c>
      <c r="AI65" s="42">
        <f aca="true" t="shared" si="18" ref="AI65:BH65">SUM(AI27,AI31,AI33)</f>
        <v>362</v>
      </c>
      <c r="AJ65" s="42">
        <f t="shared" si="18"/>
        <v>5609.4</v>
      </c>
      <c r="AK65" s="42">
        <f t="shared" si="18"/>
        <v>0</v>
      </c>
      <c r="AL65" s="42">
        <f t="shared" si="18"/>
        <v>4092.02</v>
      </c>
      <c r="AM65" s="42">
        <f t="shared" si="18"/>
        <v>0</v>
      </c>
      <c r="AN65" s="42">
        <f t="shared" si="18"/>
        <v>46183.52</v>
      </c>
      <c r="AO65" s="42">
        <f t="shared" si="18"/>
        <v>9807.44</v>
      </c>
      <c r="AP65" s="42">
        <f t="shared" si="18"/>
        <v>0</v>
      </c>
      <c r="AQ65" s="42">
        <f t="shared" si="18"/>
        <v>0</v>
      </c>
      <c r="AR65" s="42">
        <f t="shared" si="18"/>
        <v>0</v>
      </c>
      <c r="AS65" s="42">
        <f t="shared" si="18"/>
        <v>17509.98</v>
      </c>
      <c r="AT65" s="42">
        <f t="shared" si="18"/>
        <v>35087</v>
      </c>
      <c r="AU65" s="42">
        <f t="shared" si="18"/>
        <v>0</v>
      </c>
      <c r="AV65" s="42">
        <f t="shared" si="18"/>
        <v>21742</v>
      </c>
      <c r="AW65" s="42">
        <f t="shared" si="18"/>
        <v>0</v>
      </c>
      <c r="AX65" s="42">
        <f t="shared" si="18"/>
        <v>11031</v>
      </c>
      <c r="AY65" s="42">
        <f t="shared" si="18"/>
        <v>0</v>
      </c>
      <c r="AZ65" s="42">
        <f t="shared" si="18"/>
        <v>23280</v>
      </c>
      <c r="BA65" s="42">
        <f t="shared" si="18"/>
        <v>0</v>
      </c>
      <c r="BB65" s="42">
        <f t="shared" si="18"/>
        <v>7434.78</v>
      </c>
      <c r="BC65" s="42">
        <f t="shared" si="18"/>
        <v>23106</v>
      </c>
      <c r="BD65" s="42">
        <f t="shared" si="18"/>
        <v>0</v>
      </c>
      <c r="BE65" s="42">
        <f t="shared" si="18"/>
        <v>33068.7</v>
      </c>
      <c r="BF65" s="42">
        <f t="shared" si="18"/>
        <v>6540.44</v>
      </c>
      <c r="BG65" s="42">
        <f t="shared" si="18"/>
        <v>93570.1</v>
      </c>
      <c r="BH65" s="42">
        <f t="shared" si="18"/>
        <v>0</v>
      </c>
    </row>
    <row r="66" ht="12.75" hidden="1">
      <c r="C66" s="42"/>
    </row>
    <row r="67" ht="12.75" hidden="1"/>
    <row r="68" spans="2:62" s="42" customFormat="1" ht="12.75" hidden="1">
      <c r="B68" s="72" t="s">
        <v>90</v>
      </c>
      <c r="C68" s="42" t="e">
        <f>SUM(#REF!-C25)</f>
        <v>#REF!</v>
      </c>
      <c r="D68" s="42" t="e">
        <f>SUM(#REF!-D25)</f>
        <v>#REF!</v>
      </c>
      <c r="E68" s="42" t="e">
        <f>SUM(#REF!-E25)</f>
        <v>#REF!</v>
      </c>
      <c r="F68" s="42" t="e">
        <f>SUM(#REF!-F25)</f>
        <v>#REF!</v>
      </c>
      <c r="G68" s="42" t="e">
        <f>SUM(#REF!-G25)</f>
        <v>#REF!</v>
      </c>
      <c r="H68" s="42" t="e">
        <f>SUM(#REF!-H25)</f>
        <v>#REF!</v>
      </c>
      <c r="I68" s="42" t="e">
        <f>SUM(#REF!-I25)</f>
        <v>#REF!</v>
      </c>
      <c r="J68" s="42" t="e">
        <f>SUM(#REF!-J25)</f>
        <v>#REF!</v>
      </c>
      <c r="K68" s="42" t="e">
        <f>SUM(#REF!-K25)</f>
        <v>#REF!</v>
      </c>
      <c r="L68" s="42" t="e">
        <f>SUM(#REF!-L25)</f>
        <v>#REF!</v>
      </c>
      <c r="M68" s="42" t="e">
        <f>SUM(#REF!-M25)</f>
        <v>#REF!</v>
      </c>
      <c r="N68" s="42" t="e">
        <f>SUM(#REF!-N25)</f>
        <v>#REF!</v>
      </c>
      <c r="O68" s="42" t="e">
        <f>SUM(#REF!-O25)</f>
        <v>#REF!</v>
      </c>
      <c r="P68" s="42" t="e">
        <f>SUM(#REF!-P25)</f>
        <v>#REF!</v>
      </c>
      <c r="Q68" s="42" t="e">
        <f>SUM(#REF!-Q25)</f>
        <v>#REF!</v>
      </c>
      <c r="R68" s="42" t="e">
        <f>SUM(#REF!-R25)</f>
        <v>#REF!</v>
      </c>
      <c r="S68" s="42" t="e">
        <f>SUM(#REF!-S25)</f>
        <v>#REF!</v>
      </c>
      <c r="T68" s="42" t="e">
        <f>SUM(#REF!-T25)</f>
        <v>#REF!</v>
      </c>
      <c r="U68" s="42" t="e">
        <f>SUM(#REF!-U25)</f>
        <v>#REF!</v>
      </c>
      <c r="V68" s="42" t="e">
        <f>SUM(#REF!-V25)</f>
        <v>#REF!</v>
      </c>
      <c r="W68" s="42" t="e">
        <f>SUM(#REF!-W25)</f>
        <v>#REF!</v>
      </c>
      <c r="X68" s="42" t="e">
        <f>SUM(#REF!-X25)</f>
        <v>#REF!</v>
      </c>
      <c r="Y68" s="42" t="e">
        <f>SUM(#REF!-Y25)</f>
        <v>#REF!</v>
      </c>
      <c r="Z68" s="42" t="e">
        <f>SUM(#REF!-Z25)</f>
        <v>#REF!</v>
      </c>
      <c r="AA68" s="42" t="e">
        <f>SUM(#REF!-AA25)</f>
        <v>#REF!</v>
      </c>
      <c r="AB68" s="42" t="e">
        <f>SUM(#REF!-AB25)</f>
        <v>#REF!</v>
      </c>
      <c r="AC68" s="42" t="e">
        <f>SUM(#REF!-AC25)</f>
        <v>#REF!</v>
      </c>
      <c r="AD68" s="42" t="e">
        <f>SUM(#REF!-AD25)</f>
        <v>#REF!</v>
      </c>
      <c r="AE68" s="42" t="e">
        <f>SUM(#REF!-AE25)</f>
        <v>#REF!</v>
      </c>
      <c r="AF68" s="42" t="e">
        <f>SUM(#REF!-AF25)</f>
        <v>#REF!</v>
      </c>
      <c r="AG68" s="42" t="e">
        <f>SUM(#REF!-AG25)</f>
        <v>#REF!</v>
      </c>
      <c r="AH68" s="42" t="e">
        <f>SUM(#REF!-AH25)</f>
        <v>#REF!</v>
      </c>
      <c r="AI68" s="42" t="e">
        <f>SUM(#REF!-AI25)</f>
        <v>#REF!</v>
      </c>
      <c r="AJ68" s="42" t="e">
        <f>SUM(#REF!-AJ25)</f>
        <v>#REF!</v>
      </c>
      <c r="AK68" s="42" t="e">
        <f>SUM(#REF!-AK25)</f>
        <v>#REF!</v>
      </c>
      <c r="AL68" s="42" t="e">
        <f>SUM(#REF!-AL25)</f>
        <v>#REF!</v>
      </c>
      <c r="AM68" s="42" t="e">
        <f>SUM(#REF!-AM25)</f>
        <v>#REF!</v>
      </c>
      <c r="AN68" s="42" t="e">
        <f>SUM(#REF!-AN25)</f>
        <v>#REF!</v>
      </c>
      <c r="AO68" s="42" t="e">
        <f>SUM(#REF!-AO25)</f>
        <v>#REF!</v>
      </c>
      <c r="AP68" s="42" t="e">
        <f>SUM(#REF!-AP25)</f>
        <v>#REF!</v>
      </c>
      <c r="AQ68" s="42" t="e">
        <f>SUM(#REF!-AQ25)</f>
        <v>#REF!</v>
      </c>
      <c r="AR68" s="42" t="e">
        <f>SUM(#REF!-AR25)</f>
        <v>#REF!</v>
      </c>
      <c r="AS68" s="42" t="e">
        <f>SUM(#REF!-AS25)</f>
        <v>#REF!</v>
      </c>
      <c r="AT68" s="42" t="e">
        <f>SUM(#REF!-AT25)</f>
        <v>#REF!</v>
      </c>
      <c r="AU68" s="42" t="e">
        <f>SUM(#REF!-AU25)</f>
        <v>#REF!</v>
      </c>
      <c r="AV68" s="42" t="e">
        <f>SUM(#REF!-AV25)</f>
        <v>#REF!</v>
      </c>
      <c r="AW68" s="42" t="e">
        <f>SUM(#REF!-AW25)</f>
        <v>#REF!</v>
      </c>
      <c r="AX68" s="42" t="e">
        <f>SUM(#REF!-AX25)</f>
        <v>#REF!</v>
      </c>
      <c r="AY68" s="42" t="e">
        <f>SUM(#REF!-AY25)</f>
        <v>#REF!</v>
      </c>
      <c r="AZ68" s="42" t="e">
        <f>SUM(#REF!-AZ25)</f>
        <v>#REF!</v>
      </c>
      <c r="BA68" s="42" t="e">
        <f>SUM(#REF!-BA25)</f>
        <v>#REF!</v>
      </c>
      <c r="BB68" s="42" t="e">
        <f>SUM(#REF!-BB25)</f>
        <v>#REF!</v>
      </c>
      <c r="BC68" s="42" t="e">
        <f>SUM(#REF!-BC25)</f>
        <v>#REF!</v>
      </c>
      <c r="BD68" s="42" t="e">
        <f>SUM(#REF!-BD25)</f>
        <v>#REF!</v>
      </c>
      <c r="BE68" s="42" t="e">
        <f>SUM(#REF!-BE25)</f>
        <v>#REF!</v>
      </c>
      <c r="BF68" s="42" t="e">
        <f>SUM(#REF!-BF25)</f>
        <v>#REF!</v>
      </c>
      <c r="BG68" s="42" t="e">
        <f>SUM(#REF!-BG25)</f>
        <v>#REF!</v>
      </c>
      <c r="BH68" s="42" t="e">
        <f>SUM(#REF!-BH25)</f>
        <v>#REF!</v>
      </c>
      <c r="BJ68" s="125"/>
    </row>
    <row r="69" spans="2:62" s="42" customFormat="1" ht="12.75" hidden="1">
      <c r="B69" s="72" t="s">
        <v>91</v>
      </c>
      <c r="C69" s="42">
        <f aca="true" t="shared" si="19" ref="C69:AH69">SUM(C11-C35)</f>
        <v>-97735909.50000003</v>
      </c>
      <c r="D69" s="42">
        <f t="shared" si="19"/>
        <v>-3988578.58</v>
      </c>
      <c r="E69" s="42">
        <f t="shared" si="19"/>
        <v>-535333.95</v>
      </c>
      <c r="F69" s="42">
        <f t="shared" si="19"/>
        <v>-1414785.79</v>
      </c>
      <c r="G69" s="42">
        <f t="shared" si="19"/>
        <v>-7927282.75</v>
      </c>
      <c r="H69" s="42">
        <f t="shared" si="19"/>
        <v>-1927662.48</v>
      </c>
      <c r="I69" s="42">
        <f t="shared" si="19"/>
        <v>-753058.27</v>
      </c>
      <c r="J69" s="42">
        <f t="shared" si="19"/>
        <v>-4383615.219999989</v>
      </c>
      <c r="K69" s="42">
        <f t="shared" si="19"/>
        <v>-4283507.990000003</v>
      </c>
      <c r="L69" s="42">
        <f t="shared" si="19"/>
        <v>-3540037.47</v>
      </c>
      <c r="M69" s="42">
        <f t="shared" si="19"/>
        <v>-14510881.85000001</v>
      </c>
      <c r="N69" s="42">
        <f t="shared" si="19"/>
        <v>-1494686.9299999997</v>
      </c>
      <c r="O69" s="42">
        <f t="shared" si="19"/>
        <v>-3900936.42</v>
      </c>
      <c r="P69" s="42">
        <f t="shared" si="19"/>
        <v>-23108240.27</v>
      </c>
      <c r="Q69" s="42">
        <f t="shared" si="19"/>
        <v>-3903181.09</v>
      </c>
      <c r="R69" s="42">
        <f t="shared" si="19"/>
        <v>-7408.4799999997485</v>
      </c>
      <c r="S69" s="42">
        <f t="shared" si="19"/>
        <v>-150793.75</v>
      </c>
      <c r="T69" s="42">
        <f t="shared" si="19"/>
        <v>-1650072.29</v>
      </c>
      <c r="U69" s="42">
        <f t="shared" si="19"/>
        <v>-387248.81</v>
      </c>
      <c r="V69" s="42">
        <f t="shared" si="19"/>
        <v>-49775.18</v>
      </c>
      <c r="W69" s="42">
        <f t="shared" si="19"/>
        <v>-1635664.34</v>
      </c>
      <c r="X69" s="42">
        <f t="shared" si="19"/>
        <v>138866.9400000001</v>
      </c>
      <c r="Y69" s="42">
        <f t="shared" si="19"/>
        <v>-1897629.8600000143</v>
      </c>
      <c r="Z69" s="42">
        <f t="shared" si="19"/>
        <v>-83339.07</v>
      </c>
      <c r="AA69" s="42">
        <f t="shared" si="19"/>
        <v>0</v>
      </c>
      <c r="AB69" s="42">
        <f t="shared" si="19"/>
        <v>8049.83</v>
      </c>
      <c r="AC69" s="42">
        <f t="shared" si="19"/>
        <v>224317.79</v>
      </c>
      <c r="AD69" s="42">
        <f t="shared" si="19"/>
        <v>-28751.979999999996</v>
      </c>
      <c r="AE69" s="42">
        <f t="shared" si="19"/>
        <v>-164580.75</v>
      </c>
      <c r="AF69" s="42">
        <f t="shared" si="19"/>
        <v>-16919.03</v>
      </c>
      <c r="AG69" s="42">
        <f t="shared" si="19"/>
        <v>132542.4</v>
      </c>
      <c r="AH69" s="42">
        <f t="shared" si="19"/>
        <v>-81.25</v>
      </c>
      <c r="AI69" s="42">
        <f aca="true" t="shared" si="20" ref="AI69:BH69">SUM(AI11-AI35)</f>
        <v>-2173643.2800000003</v>
      </c>
      <c r="AJ69" s="42">
        <f t="shared" si="20"/>
        <v>-198</v>
      </c>
      <c r="AK69" s="42">
        <f t="shared" si="20"/>
        <v>-111576.1</v>
      </c>
      <c r="AL69" s="42">
        <f t="shared" si="20"/>
        <v>-47577.54</v>
      </c>
      <c r="AM69" s="42">
        <f t="shared" si="20"/>
        <v>-25000</v>
      </c>
      <c r="AN69" s="42">
        <f t="shared" si="20"/>
        <v>-1674731.74</v>
      </c>
      <c r="AO69" s="42">
        <f t="shared" si="20"/>
        <v>-882313.5400000012</v>
      </c>
      <c r="AP69" s="42">
        <f t="shared" si="20"/>
        <v>-281010</v>
      </c>
      <c r="AQ69" s="42">
        <f t="shared" si="20"/>
        <v>-273587.5</v>
      </c>
      <c r="AR69" s="42">
        <f t="shared" si="20"/>
        <v>-556282.2299999997</v>
      </c>
      <c r="AS69" s="42">
        <f t="shared" si="20"/>
        <v>-162056.68</v>
      </c>
      <c r="AT69" s="42">
        <f t="shared" si="20"/>
        <v>-918168.3799999999</v>
      </c>
      <c r="AU69" s="42">
        <f t="shared" si="20"/>
        <v>-1371878.66</v>
      </c>
      <c r="AV69" s="42">
        <f t="shared" si="20"/>
        <v>-471357.79000000004</v>
      </c>
      <c r="AW69" s="42">
        <f t="shared" si="20"/>
        <v>-683473.45</v>
      </c>
      <c r="AX69" s="42">
        <f t="shared" si="20"/>
        <v>-1398.75</v>
      </c>
      <c r="AY69" s="42">
        <f t="shared" si="20"/>
        <v>-35681.69</v>
      </c>
      <c r="AZ69" s="42">
        <f t="shared" si="20"/>
        <v>214197.77</v>
      </c>
      <c r="BA69" s="42">
        <f t="shared" si="20"/>
        <v>-89719</v>
      </c>
      <c r="BB69" s="42">
        <f t="shared" si="20"/>
        <v>81.25</v>
      </c>
      <c r="BC69" s="42">
        <f t="shared" si="20"/>
        <v>-1278227.000000001</v>
      </c>
      <c r="BD69" s="42">
        <f t="shared" si="20"/>
        <v>-16150</v>
      </c>
      <c r="BE69" s="42">
        <f t="shared" si="20"/>
        <v>-86129.5</v>
      </c>
      <c r="BF69" s="42">
        <f t="shared" si="20"/>
        <v>-5246757.109999999</v>
      </c>
      <c r="BG69" s="42">
        <f t="shared" si="20"/>
        <v>-59581.389999999956</v>
      </c>
      <c r="BH69" s="42">
        <f t="shared" si="20"/>
        <v>-263412.3</v>
      </c>
      <c r="BJ69" s="125"/>
    </row>
    <row r="70" ht="12.75" hidden="1"/>
    <row r="71" ht="12.75" hidden="1"/>
    <row r="72" spans="2:62" s="42" customFormat="1" ht="12.75" hidden="1">
      <c r="B72" s="72"/>
      <c r="C72" s="42" t="e">
        <f>SUM(C68:C69)</f>
        <v>#REF!</v>
      </c>
      <c r="D72" s="42" t="e">
        <f aca="true" t="shared" si="21" ref="D72:BH72">SUM(D68:D69)</f>
        <v>#REF!</v>
      </c>
      <c r="E72" s="42" t="e">
        <f t="shared" si="21"/>
        <v>#REF!</v>
      </c>
      <c r="F72" s="42" t="e">
        <f t="shared" si="21"/>
        <v>#REF!</v>
      </c>
      <c r="G72" s="42" t="e">
        <f t="shared" si="21"/>
        <v>#REF!</v>
      </c>
      <c r="H72" s="42" t="e">
        <f t="shared" si="21"/>
        <v>#REF!</v>
      </c>
      <c r="I72" s="42" t="e">
        <f t="shared" si="21"/>
        <v>#REF!</v>
      </c>
      <c r="J72" s="42" t="e">
        <f t="shared" si="21"/>
        <v>#REF!</v>
      </c>
      <c r="K72" s="42" t="e">
        <f t="shared" si="21"/>
        <v>#REF!</v>
      </c>
      <c r="L72" s="42" t="e">
        <f t="shared" si="21"/>
        <v>#REF!</v>
      </c>
      <c r="M72" s="42" t="e">
        <f t="shared" si="21"/>
        <v>#REF!</v>
      </c>
      <c r="N72" s="42" t="e">
        <f t="shared" si="21"/>
        <v>#REF!</v>
      </c>
      <c r="O72" s="42" t="e">
        <f t="shared" si="21"/>
        <v>#REF!</v>
      </c>
      <c r="P72" s="42" t="e">
        <f t="shared" si="21"/>
        <v>#REF!</v>
      </c>
      <c r="Q72" s="42" t="e">
        <f t="shared" si="21"/>
        <v>#REF!</v>
      </c>
      <c r="R72" s="42" t="e">
        <f t="shared" si="21"/>
        <v>#REF!</v>
      </c>
      <c r="S72" s="42" t="e">
        <f t="shared" si="21"/>
        <v>#REF!</v>
      </c>
      <c r="T72" s="42" t="e">
        <f t="shared" si="21"/>
        <v>#REF!</v>
      </c>
      <c r="U72" s="42" t="e">
        <f t="shared" si="21"/>
        <v>#REF!</v>
      </c>
      <c r="V72" s="42" t="e">
        <f t="shared" si="21"/>
        <v>#REF!</v>
      </c>
      <c r="W72" s="42" t="e">
        <f t="shared" si="21"/>
        <v>#REF!</v>
      </c>
      <c r="X72" s="42" t="e">
        <f t="shared" si="21"/>
        <v>#REF!</v>
      </c>
      <c r="Y72" s="42" t="e">
        <f t="shared" si="21"/>
        <v>#REF!</v>
      </c>
      <c r="Z72" s="42" t="e">
        <f t="shared" si="21"/>
        <v>#REF!</v>
      </c>
      <c r="AA72" s="42" t="e">
        <f t="shared" si="21"/>
        <v>#REF!</v>
      </c>
      <c r="AB72" s="42" t="e">
        <f t="shared" si="21"/>
        <v>#REF!</v>
      </c>
      <c r="AC72" s="42" t="e">
        <f t="shared" si="21"/>
        <v>#REF!</v>
      </c>
      <c r="AD72" s="42" t="e">
        <f t="shared" si="21"/>
        <v>#REF!</v>
      </c>
      <c r="AE72" s="42" t="e">
        <f t="shared" si="21"/>
        <v>#REF!</v>
      </c>
      <c r="AF72" s="42" t="e">
        <f t="shared" si="21"/>
        <v>#REF!</v>
      </c>
      <c r="AG72" s="42" t="e">
        <f t="shared" si="21"/>
        <v>#REF!</v>
      </c>
      <c r="AH72" s="42" t="e">
        <f t="shared" si="21"/>
        <v>#REF!</v>
      </c>
      <c r="AI72" s="42" t="e">
        <f t="shared" si="21"/>
        <v>#REF!</v>
      </c>
      <c r="AJ72" s="42" t="e">
        <f t="shared" si="21"/>
        <v>#REF!</v>
      </c>
      <c r="AK72" s="42" t="e">
        <f t="shared" si="21"/>
        <v>#REF!</v>
      </c>
      <c r="AL72" s="42" t="e">
        <f t="shared" si="21"/>
        <v>#REF!</v>
      </c>
      <c r="AM72" s="42" t="e">
        <f t="shared" si="21"/>
        <v>#REF!</v>
      </c>
      <c r="AN72" s="42" t="e">
        <f t="shared" si="21"/>
        <v>#REF!</v>
      </c>
      <c r="AO72" s="42" t="e">
        <f t="shared" si="21"/>
        <v>#REF!</v>
      </c>
      <c r="AP72" s="42" t="e">
        <f t="shared" si="21"/>
        <v>#REF!</v>
      </c>
      <c r="AQ72" s="42" t="e">
        <f t="shared" si="21"/>
        <v>#REF!</v>
      </c>
      <c r="AR72" s="42" t="e">
        <f t="shared" si="21"/>
        <v>#REF!</v>
      </c>
      <c r="AS72" s="42" t="e">
        <f t="shared" si="21"/>
        <v>#REF!</v>
      </c>
      <c r="AT72" s="42" t="e">
        <f t="shared" si="21"/>
        <v>#REF!</v>
      </c>
      <c r="AU72" s="42" t="e">
        <f t="shared" si="21"/>
        <v>#REF!</v>
      </c>
      <c r="AV72" s="42" t="e">
        <f t="shared" si="21"/>
        <v>#REF!</v>
      </c>
      <c r="AW72" s="42" t="e">
        <f t="shared" si="21"/>
        <v>#REF!</v>
      </c>
      <c r="AX72" s="42" t="e">
        <f t="shared" si="21"/>
        <v>#REF!</v>
      </c>
      <c r="AY72" s="42" t="e">
        <f t="shared" si="21"/>
        <v>#REF!</v>
      </c>
      <c r="AZ72" s="42" t="e">
        <f t="shared" si="21"/>
        <v>#REF!</v>
      </c>
      <c r="BA72" s="42" t="e">
        <f t="shared" si="21"/>
        <v>#REF!</v>
      </c>
      <c r="BB72" s="42" t="e">
        <f t="shared" si="21"/>
        <v>#REF!</v>
      </c>
      <c r="BC72" s="42" t="e">
        <f t="shared" si="21"/>
        <v>#REF!</v>
      </c>
      <c r="BD72" s="42" t="e">
        <f t="shared" si="21"/>
        <v>#REF!</v>
      </c>
      <c r="BE72" s="42" t="e">
        <f t="shared" si="21"/>
        <v>#REF!</v>
      </c>
      <c r="BF72" s="42" t="e">
        <f t="shared" si="21"/>
        <v>#REF!</v>
      </c>
      <c r="BG72" s="42" t="e">
        <f t="shared" si="21"/>
        <v>#REF!</v>
      </c>
      <c r="BH72" s="42" t="e">
        <f t="shared" si="21"/>
        <v>#REF!</v>
      </c>
      <c r="BJ72" s="125"/>
    </row>
    <row r="73" ht="12.75" hidden="1"/>
    <row r="75" spans="3:58" ht="12.75">
      <c r="C75" s="42"/>
      <c r="D75" s="42"/>
      <c r="E75" s="42"/>
      <c r="G75" s="42"/>
      <c r="AK75" s="42"/>
      <c r="BF75" s="42"/>
    </row>
    <row r="76" spans="3:58" ht="12.75">
      <c r="C76" s="42"/>
      <c r="D76" s="42"/>
      <c r="E76" s="42"/>
      <c r="G76" s="42"/>
      <c r="BF76" s="42"/>
    </row>
    <row r="77" spans="3:21" ht="12.75">
      <c r="C77" s="42"/>
      <c r="D77" s="42"/>
      <c r="E77" s="42"/>
      <c r="U77" s="42"/>
    </row>
    <row r="78" ht="12.75">
      <c r="AW78" s="3"/>
    </row>
    <row r="79" ht="12.75">
      <c r="AW79" s="3"/>
    </row>
    <row r="85" ht="12.75">
      <c r="AW85" s="42"/>
    </row>
  </sheetData>
  <sheetProtection/>
  <printOptions horizontalCentered="1"/>
  <pageMargins left="0.1968503937007874" right="0" top="0.5905511811023623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Černoch Michail (MHMP, OVO)</cp:lastModifiedBy>
  <cp:lastPrinted>2024-03-21T09:40:10Z</cp:lastPrinted>
  <dcterms:created xsi:type="dcterms:W3CDTF">2006-01-13T12:10:48Z</dcterms:created>
  <dcterms:modified xsi:type="dcterms:W3CDTF">2024-06-21T02:40:17Z</dcterms:modified>
  <cp:category/>
  <cp:version/>
  <cp:contentType/>
  <cp:contentStatus/>
</cp:coreProperties>
</file>