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Příloha usn PVSS MČ - celkem" sheetId="1" r:id="rId1"/>
  </sheets>
  <definedNames>
    <definedName name="_xlnm.Print_Titles" localSheetId="0">'Příloha usn PVSS MČ - celkem'!$6:$9</definedName>
  </definedNames>
  <calcPr fullCalcOnLoad="1"/>
</workbook>
</file>

<file path=xl/sharedStrings.xml><?xml version="1.0" encoding="utf-8"?>
<sst xmlns="http://schemas.openxmlformats.org/spreadsheetml/2006/main" count="90" uniqueCount="89">
  <si>
    <t>v tis. Kč</t>
  </si>
  <si>
    <t>Městská část</t>
  </si>
  <si>
    <t>Ukazatele:</t>
  </si>
  <si>
    <t>počet          obyvatel</t>
  </si>
  <si>
    <t>počet opatrovanců</t>
  </si>
  <si>
    <t>obecný příspěvek na výkon státní správy</t>
  </si>
  <si>
    <t>na veřejné  opatrovnictví</t>
  </si>
  <si>
    <t>na jednotná kontaktní místa</t>
  </si>
  <si>
    <t>na financování  matričních úřadů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</si>
  <si>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</si>
  <si>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</si>
  <si>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</si>
  <si>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</si>
  <si>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</si>
  <si>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</si>
  <si>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</si>
  <si>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</si>
  <si>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</si>
  <si>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</si>
  <si>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</si>
  <si>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</si>
  <si>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</si>
  <si>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</si>
  <si>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</si>
  <si>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</si>
  <si>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</si>
  <si>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</si>
  <si>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</si>
  <si>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</si>
  <si>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</si>
  <si>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</si>
  <si>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</si>
  <si>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</si>
  <si>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</si>
  <si>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</si>
  <si>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</si>
  <si>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</si>
  <si>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</si>
  <si>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</si>
  <si>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</si>
  <si>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</si>
  <si>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</si>
  <si>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</si>
  <si>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</si>
  <si>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</si>
  <si>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</si>
  <si>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</si>
  <si>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</si>
  <si>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</si>
  <si>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</si>
  <si>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</si>
  <si>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</si>
  <si>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</si>
  <si>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</si>
  <si>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</si>
  <si>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</si>
  <si>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</si>
  <si>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</si>
  <si>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</si>
  <si>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</si>
  <si>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</si>
  <si>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</si>
  <si>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</si>
  <si>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</si>
  <si>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</si>
  <si>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</si>
  <si>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MČ HMP</t>
  </si>
  <si>
    <t>počet  žádostí o vydání OP</t>
  </si>
  <si>
    <t>na agendu občanských průkazů</t>
  </si>
  <si>
    <t xml:space="preserve"> 30 500 Kč/ opatrovanec</t>
  </si>
  <si>
    <t>139 Kč /žádost</t>
  </si>
  <si>
    <t>počet aktivací při vydání OP</t>
  </si>
  <si>
    <t xml:space="preserve">žádosti </t>
  </si>
  <si>
    <t>aktivace</t>
  </si>
  <si>
    <t>celkem</t>
  </si>
  <si>
    <t>35 Kč/ aktivace</t>
  </si>
  <si>
    <t>agenda OP</t>
  </si>
  <si>
    <t>počet živnostenských avíz</t>
  </si>
  <si>
    <t>k 1. 1. 2021</t>
  </si>
  <si>
    <t>Příspěvek ze státního rozpočtu na výkon státní správy r. 2022</t>
  </si>
  <si>
    <t>Rozdíl PVSS r. 2022 - r.2021</t>
  </si>
  <si>
    <t>k 31.3. 2021</t>
  </si>
  <si>
    <t>Rozdělení příspěvku na výkon státní správy ze státního rozpočtu městským částem na rok 2022</t>
  </si>
  <si>
    <t xml:space="preserve"> 1.1.2020 - 31.12.2020</t>
  </si>
  <si>
    <t>1.1.2020-31.12.2020</t>
  </si>
  <si>
    <t>na financování živnosten. úřadů 338 Kč / avízo</t>
  </si>
  <si>
    <t xml:space="preserve"> Celkem příspěvek na výkon státní správy r. 2021</t>
  </si>
  <si>
    <t xml:space="preserve"> Celkem příspěvek na výkon státní správy r. 2022</t>
  </si>
  <si>
    <t>Příloha č. 9 k usnesení Zastupitelstva HMP č. 32/1 ze  dne 16. 12. 2021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</si>
</sst>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"/>
    <numFmt numFmtId="169" formatCode="#,##0.000"/>
    <numFmt numFmtId="170" formatCode="_-* #,##0.000\ _K_č_-;\-* #,##0.000\ _K_č_-;_-* &quot;-&quot;??\ _K_č_-;_-@_-"/>
    <numFmt numFmtId="171" formatCode="_-* #,##0.000\ _K_č_-;\-* #,##0.000\ _K_č_-;_-* &quot;-&quot;???\ _K_č_-;_-@_-"/>
    <numFmt numFmtId="172" formatCode="0.0000"/>
    <numFmt numFmtId="173" formatCode="0.000"/>
    <numFmt numFmtId="174" formatCode="0.0"/>
    <numFmt numFmtId="175" formatCode="_-* #,##0.0\ _K_č_-;\-* #,##0.0\ _K_č_-;_-* &quot;-&quot;?\ _K_č_-;_-@_-"/>
    <numFmt numFmtId="176" formatCode="#,##0.0000"/>
    <numFmt numFmtId="177" formatCode="#,##0.00000"/>
    <numFmt numFmtId="178" formatCode="_-* #,##0.00\ _K_č_-;\-* #,##0.00\ _K_č_-;_-* &quot;-&quot;???\ _K_č_-;_-@_-"/>
    <numFmt numFmtId="179" formatCode="_-* #,##0.0\ _K_č_-;\-* #,##0.0\ _K_č_-;_-* &quot;-&quot;???\ _K_č_-;_-@_-"/>
    <numFmt numFmtId="180" formatCode="_-* #,##0\ _K_č_-;\-* #,##0\ _K_č_-;_-* &quot;-&quot;???\ _K_č_-;_-@_-"/>
    <numFmt numFmtId="181" formatCode="0.00000"/>
    <numFmt numFmtId="182" formatCode="#,##0.000000"/>
    <numFmt numFmtId="183" formatCode="#,##0.0000000"/>
    <numFmt numFmtId="184" formatCode="#,##0.00000000"/>
    <numFmt numFmtId="185" formatCode="0.000000"/>
    <numFmt numFmtId="186" formatCode="#,##0_ ;\-#,##0\ "/>
  </numFmts>
  <fonts count="46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u val="single"/>
      <sz val="11"/>
      <name val="Arial C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3" fontId="8" fillId="33" borderId="10" xfId="0" applyNumberFormat="1" applyFont="1" applyFill="1" applyBorder="1" applyAlignment="1">
      <alignment/>
    </xf>
    <xf numFmtId="168" fontId="1" fillId="0" borderId="11" xfId="0" applyNumberFormat="1" applyFont="1" applyBorder="1" applyAlignment="1">
      <alignment horizontal="right" indent="1"/>
    </xf>
    <xf numFmtId="3" fontId="8" fillId="33" borderId="12" xfId="0" applyNumberFormat="1" applyFont="1" applyFill="1" applyBorder="1" applyAlignment="1">
      <alignment/>
    </xf>
    <xf numFmtId="168" fontId="1" fillId="0" borderId="13" xfId="0" applyNumberFormat="1" applyFont="1" applyBorder="1" applyAlignment="1">
      <alignment horizontal="right" indent="1"/>
    </xf>
    <xf numFmtId="3" fontId="5" fillId="33" borderId="14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 horizontal="right" indent="1"/>
    </xf>
    <xf numFmtId="168" fontId="8" fillId="0" borderId="16" xfId="0" applyNumberFormat="1" applyFont="1" applyBorder="1" applyAlignment="1">
      <alignment horizontal="right" indent="1"/>
    </xf>
    <xf numFmtId="0" fontId="10" fillId="0" borderId="0" xfId="0" applyFont="1" applyFill="1" applyBorder="1" applyAlignment="1">
      <alignment/>
    </xf>
    <xf numFmtId="168" fontId="8" fillId="0" borderId="17" xfId="0" applyNumberFormat="1" applyFont="1" applyBorder="1" applyAlignment="1">
      <alignment horizontal="right" indent="1"/>
    </xf>
    <xf numFmtId="168" fontId="8" fillId="0" borderId="18" xfId="0" applyNumberFormat="1" applyFont="1" applyBorder="1" applyAlignment="1">
      <alignment horizontal="right" indent="1"/>
    </xf>
    <xf numFmtId="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8" fillId="0" borderId="19" xfId="0" applyNumberFormat="1" applyFont="1" applyBorder="1" applyAlignment="1">
      <alignment horizontal="center" wrapText="1"/>
    </xf>
    <xf numFmtId="168" fontId="8" fillId="33" borderId="10" xfId="0" applyNumberFormat="1" applyFont="1" applyFill="1" applyBorder="1" applyAlignment="1">
      <alignment/>
    </xf>
    <xf numFmtId="186" fontId="1" fillId="0" borderId="20" xfId="35" applyNumberFormat="1" applyFont="1" applyBorder="1" applyAlignment="1">
      <alignment horizontal="right"/>
    </xf>
    <xf numFmtId="168" fontId="8" fillId="33" borderId="12" xfId="0" applyNumberFormat="1" applyFont="1" applyFill="1" applyBorder="1" applyAlignment="1">
      <alignment/>
    </xf>
    <xf numFmtId="3" fontId="1" fillId="0" borderId="21" xfId="35" applyNumberFormat="1" applyFont="1" applyBorder="1" applyAlignment="1">
      <alignment horizontal="right"/>
    </xf>
    <xf numFmtId="168" fontId="1" fillId="0" borderId="22" xfId="0" applyNumberFormat="1" applyFont="1" applyBorder="1" applyAlignment="1">
      <alignment horizontal="right" indent="1"/>
    </xf>
    <xf numFmtId="3" fontId="8" fillId="33" borderId="23" xfId="0" applyNumberFormat="1" applyFont="1" applyFill="1" applyBorder="1" applyAlignment="1">
      <alignment/>
    </xf>
    <xf numFmtId="168" fontId="8" fillId="33" borderId="23" xfId="0" applyNumberFormat="1" applyFont="1" applyFill="1" applyBorder="1" applyAlignment="1">
      <alignment/>
    </xf>
    <xf numFmtId="3" fontId="1" fillId="0" borderId="18" xfId="35" applyNumberFormat="1" applyFont="1" applyBorder="1" applyAlignment="1">
      <alignment horizontal="right"/>
    </xf>
    <xf numFmtId="186" fontId="1" fillId="0" borderId="24" xfId="35" applyNumberFormat="1" applyFont="1" applyBorder="1" applyAlignment="1">
      <alignment horizontal="right"/>
    </xf>
    <xf numFmtId="168" fontId="8" fillId="33" borderId="25" xfId="0" applyNumberFormat="1" applyFont="1" applyFill="1" applyBorder="1" applyAlignment="1">
      <alignment/>
    </xf>
    <xf numFmtId="168" fontId="8" fillId="33" borderId="26" xfId="0" applyNumberFormat="1" applyFont="1" applyFill="1" applyBorder="1" applyAlignment="1">
      <alignment/>
    </xf>
    <xf numFmtId="168" fontId="8" fillId="0" borderId="14" xfId="0" applyNumberFormat="1" applyFont="1" applyBorder="1" applyAlignment="1">
      <alignment horizontal="right" indent="1"/>
    </xf>
    <xf numFmtId="3" fontId="1" fillId="0" borderId="27" xfId="35" applyNumberFormat="1" applyFont="1" applyBorder="1" applyAlignment="1">
      <alignment horizontal="right"/>
    </xf>
    <xf numFmtId="168" fontId="1" fillId="0" borderId="19" xfId="0" applyNumberFormat="1" applyFont="1" applyBorder="1" applyAlignment="1">
      <alignment horizontal="right" indent="1"/>
    </xf>
    <xf numFmtId="3" fontId="8" fillId="33" borderId="28" xfId="0" applyNumberFormat="1" applyFont="1" applyFill="1" applyBorder="1" applyAlignment="1">
      <alignment/>
    </xf>
    <xf numFmtId="168" fontId="8" fillId="33" borderId="28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 horizontal="right" indent="1"/>
    </xf>
    <xf numFmtId="168" fontId="1" fillId="0" borderId="29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 indent="1"/>
    </xf>
    <xf numFmtId="168" fontId="8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 indent="1"/>
    </xf>
    <xf numFmtId="4" fontId="1" fillId="0" borderId="33" xfId="0" applyNumberFormat="1" applyFont="1" applyBorder="1" applyAlignment="1">
      <alignment horizontal="right" indent="1"/>
    </xf>
    <xf numFmtId="168" fontId="1" fillId="0" borderId="22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right" indent="1"/>
    </xf>
    <xf numFmtId="4" fontId="8" fillId="0" borderId="24" xfId="0" applyNumberFormat="1" applyFont="1" applyBorder="1" applyAlignment="1">
      <alignment horizontal="right" indent="1"/>
    </xf>
    <xf numFmtId="4" fontId="8" fillId="0" borderId="34" xfId="0" applyNumberFormat="1" applyFont="1" applyBorder="1" applyAlignment="1">
      <alignment horizontal="right" indent="1"/>
    </xf>
    <xf numFmtId="4" fontId="1" fillId="0" borderId="35" xfId="0" applyNumberFormat="1" applyFont="1" applyBorder="1" applyAlignment="1">
      <alignment horizontal="right" indent="1"/>
    </xf>
    <xf numFmtId="4" fontId="1" fillId="0" borderId="36" xfId="0" applyNumberFormat="1" applyFont="1" applyBorder="1" applyAlignment="1">
      <alignment horizontal="right" indent="1"/>
    </xf>
    <xf numFmtId="168" fontId="8" fillId="0" borderId="37" xfId="0" applyNumberFormat="1" applyFont="1" applyBorder="1" applyAlignment="1">
      <alignment horizontal="right" indent="1"/>
    </xf>
    <xf numFmtId="168" fontId="8" fillId="0" borderId="38" xfId="0" applyNumberFormat="1" applyFont="1" applyBorder="1" applyAlignment="1">
      <alignment horizontal="right" indent="1"/>
    </xf>
    <xf numFmtId="168" fontId="8" fillId="0" borderId="39" xfId="0" applyNumberFormat="1" applyFont="1" applyBorder="1" applyAlignment="1">
      <alignment horizontal="right" indent="1"/>
    </xf>
    <xf numFmtId="186" fontId="1" fillId="0" borderId="32" xfId="35" applyNumberFormat="1" applyFont="1" applyBorder="1" applyAlignment="1">
      <alignment horizontal="right"/>
    </xf>
    <xf numFmtId="186" fontId="1" fillId="0" borderId="40" xfId="35" applyNumberFormat="1" applyFont="1" applyBorder="1" applyAlignment="1">
      <alignment horizontal="right"/>
    </xf>
    <xf numFmtId="186" fontId="1" fillId="0" borderId="22" xfId="35" applyNumberFormat="1" applyFont="1" applyBorder="1" applyAlignment="1">
      <alignment horizontal="right"/>
    </xf>
    <xf numFmtId="186" fontId="1" fillId="0" borderId="41" xfId="35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 indent="1"/>
    </xf>
    <xf numFmtId="186" fontId="1" fillId="0" borderId="34" xfId="35" applyNumberFormat="1" applyFont="1" applyBorder="1" applyAlignment="1">
      <alignment horizontal="right"/>
    </xf>
    <xf numFmtId="186" fontId="1" fillId="0" borderId="31" xfId="35" applyNumberFormat="1" applyFont="1" applyBorder="1" applyAlignment="1">
      <alignment horizontal="right"/>
    </xf>
    <xf numFmtId="186" fontId="1" fillId="0" borderId="33" xfId="35" applyNumberFormat="1" applyFont="1" applyBorder="1" applyAlignment="1">
      <alignment horizontal="right"/>
    </xf>
    <xf numFmtId="186" fontId="1" fillId="0" borderId="19" xfId="35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 indent="1"/>
    </xf>
    <xf numFmtId="4" fontId="1" fillId="0" borderId="43" xfId="0" applyNumberFormat="1" applyFont="1" applyBorder="1" applyAlignment="1">
      <alignment horizontal="right" indent="1"/>
    </xf>
    <xf numFmtId="4" fontId="1" fillId="0" borderId="44" xfId="0" applyNumberFormat="1" applyFont="1" applyBorder="1" applyAlignment="1">
      <alignment horizontal="right" indent="1"/>
    </xf>
    <xf numFmtId="168" fontId="1" fillId="0" borderId="45" xfId="0" applyNumberFormat="1" applyFont="1" applyBorder="1" applyAlignment="1">
      <alignment horizontal="right" indent="1"/>
    </xf>
    <xf numFmtId="168" fontId="1" fillId="0" borderId="46" xfId="0" applyNumberFormat="1" applyFont="1" applyBorder="1" applyAlignment="1">
      <alignment horizontal="right" indent="1"/>
    </xf>
    <xf numFmtId="4" fontId="4" fillId="0" borderId="0" xfId="0" applyNumberFormat="1" applyFont="1" applyAlignment="1">
      <alignment horizontal="right"/>
    </xf>
    <xf numFmtId="4" fontId="8" fillId="33" borderId="12" xfId="0" applyNumberFormat="1" applyFont="1" applyFill="1" applyBorder="1" applyAlignment="1">
      <alignment horizontal="right" indent="1"/>
    </xf>
    <xf numFmtId="4" fontId="8" fillId="33" borderId="23" xfId="0" applyNumberFormat="1" applyFont="1" applyFill="1" applyBorder="1" applyAlignment="1">
      <alignment horizontal="right" indent="1"/>
    </xf>
    <xf numFmtId="4" fontId="8" fillId="33" borderId="47" xfId="0" applyNumberFormat="1" applyFont="1" applyFill="1" applyBorder="1" applyAlignment="1">
      <alignment horizontal="right" indent="1"/>
    </xf>
    <xf numFmtId="4" fontId="8" fillId="0" borderId="16" xfId="0" applyNumberFormat="1" applyFont="1" applyBorder="1" applyAlignment="1">
      <alignment horizontal="right" indent="1"/>
    </xf>
    <xf numFmtId="3" fontId="8" fillId="0" borderId="13" xfId="0" applyNumberFormat="1" applyFont="1" applyFill="1" applyBorder="1" applyAlignment="1">
      <alignment horizontal="center" wrapText="1"/>
    </xf>
    <xf numFmtId="3" fontId="8" fillId="0" borderId="25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right" indent="1"/>
    </xf>
    <xf numFmtId="186" fontId="1" fillId="0" borderId="48" xfId="35" applyNumberFormat="1" applyFont="1" applyBorder="1" applyAlignment="1">
      <alignment horizontal="right"/>
    </xf>
    <xf numFmtId="186" fontId="1" fillId="0" borderId="11" xfId="35" applyNumberFormat="1" applyFont="1" applyBorder="1" applyAlignment="1">
      <alignment horizontal="right"/>
    </xf>
    <xf numFmtId="186" fontId="1" fillId="0" borderId="49" xfId="35" applyNumberFormat="1" applyFont="1" applyBorder="1" applyAlignment="1">
      <alignment horizontal="right"/>
    </xf>
    <xf numFmtId="186" fontId="1" fillId="0" borderId="50" xfId="35" applyNumberFormat="1" applyFont="1" applyBorder="1" applyAlignment="1">
      <alignment horizontal="right"/>
    </xf>
    <xf numFmtId="49" fontId="8" fillId="0" borderId="19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4" fontId="8" fillId="0" borderId="51" xfId="0" applyNumberFormat="1" applyFont="1" applyBorder="1" applyAlignment="1">
      <alignment horizontal="right" indent="1"/>
    </xf>
    <xf numFmtId="168" fontId="8" fillId="0" borderId="52" xfId="0" applyNumberFormat="1" applyFont="1" applyFill="1" applyBorder="1" applyAlignment="1">
      <alignment horizontal="right" indent="1"/>
    </xf>
    <xf numFmtId="168" fontId="8" fillId="0" borderId="53" xfId="0" applyNumberFormat="1" applyFont="1" applyFill="1" applyBorder="1" applyAlignment="1">
      <alignment horizontal="right" indent="1"/>
    </xf>
    <xf numFmtId="168" fontId="8" fillId="0" borderId="54" xfId="0" applyNumberFormat="1" applyFont="1" applyFill="1" applyBorder="1" applyAlignment="1">
      <alignment horizontal="right" indent="1"/>
    </xf>
    <xf numFmtId="168" fontId="8" fillId="0" borderId="11" xfId="0" applyNumberFormat="1" applyFont="1" applyFill="1" applyBorder="1" applyAlignment="1">
      <alignment horizontal="right" indent="1"/>
    </xf>
    <xf numFmtId="168" fontId="8" fillId="0" borderId="13" xfId="0" applyNumberFormat="1" applyFont="1" applyFill="1" applyBorder="1" applyAlignment="1">
      <alignment horizontal="right" indent="1"/>
    </xf>
    <xf numFmtId="168" fontId="8" fillId="0" borderId="26" xfId="0" applyNumberFormat="1" applyFont="1" applyFill="1" applyBorder="1" applyAlignment="1">
      <alignment horizontal="right" indent="1"/>
    </xf>
    <xf numFmtId="0" fontId="4" fillId="0" borderId="0" xfId="0" applyFont="1" applyAlignment="1">
      <alignment horizontal="left"/>
    </xf>
    <xf numFmtId="186" fontId="8" fillId="0" borderId="16" xfId="35" applyNumberFormat="1" applyFont="1" applyBorder="1" applyAlignment="1">
      <alignment horizontal="right"/>
    </xf>
    <xf numFmtId="168" fontId="8" fillId="0" borderId="24" xfId="0" applyNumberFormat="1" applyFont="1" applyBorder="1" applyAlignment="1">
      <alignment horizontal="center" vertical="center" wrapText="1"/>
    </xf>
    <xf numFmtId="4" fontId="8" fillId="33" borderId="28" xfId="0" applyNumberFormat="1" applyFont="1" applyFill="1" applyBorder="1" applyAlignment="1">
      <alignment horizontal="right" indent="1"/>
    </xf>
    <xf numFmtId="168" fontId="8" fillId="0" borderId="52" xfId="0" applyNumberFormat="1" applyFont="1" applyBorder="1" applyAlignment="1">
      <alignment horizontal="right" indent="1"/>
    </xf>
    <xf numFmtId="4" fontId="8" fillId="0" borderId="32" xfId="0" applyNumberFormat="1" applyFont="1" applyBorder="1" applyAlignment="1">
      <alignment horizontal="right" indent="1"/>
    </xf>
    <xf numFmtId="168" fontId="8" fillId="0" borderId="55" xfId="0" applyNumberFormat="1" applyFont="1" applyBorder="1" applyAlignment="1">
      <alignment horizontal="right" indent="1"/>
    </xf>
    <xf numFmtId="4" fontId="8" fillId="0" borderId="22" xfId="0" applyNumberFormat="1" applyFont="1" applyBorder="1" applyAlignment="1">
      <alignment horizontal="right" indent="1"/>
    </xf>
    <xf numFmtId="4" fontId="8" fillId="0" borderId="40" xfId="0" applyNumberFormat="1" applyFont="1" applyBorder="1" applyAlignment="1">
      <alignment horizontal="right" indent="1"/>
    </xf>
    <xf numFmtId="168" fontId="8" fillId="0" borderId="56" xfId="0" applyNumberFormat="1" applyFont="1" applyBorder="1" applyAlignment="1">
      <alignment horizontal="right" indent="1"/>
    </xf>
    <xf numFmtId="4" fontId="8" fillId="0" borderId="33" xfId="0" applyNumberFormat="1" applyFont="1" applyBorder="1" applyAlignment="1">
      <alignment horizontal="right" indent="1"/>
    </xf>
    <xf numFmtId="4" fontId="8" fillId="0" borderId="57" xfId="0" applyNumberFormat="1" applyFont="1" applyBorder="1" applyAlignment="1">
      <alignment horizontal="right" indent="1"/>
    </xf>
    <xf numFmtId="168" fontId="8" fillId="0" borderId="21" xfId="0" applyNumberFormat="1" applyFont="1" applyBorder="1" applyAlignment="1">
      <alignment horizontal="right" indent="1"/>
    </xf>
    <xf numFmtId="168" fontId="8" fillId="0" borderId="27" xfId="0" applyNumberFormat="1" applyFont="1" applyBorder="1" applyAlignment="1">
      <alignment horizontal="right" indent="1"/>
    </xf>
    <xf numFmtId="4" fontId="8" fillId="0" borderId="19" xfId="0" applyNumberFormat="1" applyFont="1" applyBorder="1" applyAlignment="1">
      <alignment horizontal="right" indent="1"/>
    </xf>
    <xf numFmtId="168" fontId="1" fillId="0" borderId="26" xfId="0" applyNumberFormat="1" applyFont="1" applyBorder="1" applyAlignment="1">
      <alignment horizontal="right" indent="1"/>
    </xf>
    <xf numFmtId="168" fontId="1" fillId="0" borderId="16" xfId="0" applyNumberFormat="1" applyFont="1" applyBorder="1" applyAlignment="1">
      <alignment horizontal="right" indent="1"/>
    </xf>
    <xf numFmtId="0" fontId="8" fillId="33" borderId="58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" fontId="8" fillId="33" borderId="58" xfId="0" applyNumberFormat="1" applyFont="1" applyFill="1" applyBorder="1" applyAlignment="1">
      <alignment horizontal="center" vertical="center" wrapText="1"/>
    </xf>
    <xf numFmtId="4" fontId="8" fillId="33" borderId="59" xfId="0" applyNumberFormat="1" applyFont="1" applyFill="1" applyBorder="1" applyAlignment="1">
      <alignment horizontal="center" vertical="center" wrapText="1"/>
    </xf>
    <xf numFmtId="168" fontId="8" fillId="0" borderId="58" xfId="0" applyNumberFormat="1" applyFont="1" applyFill="1" applyBorder="1" applyAlignment="1">
      <alignment horizontal="center" vertical="center" wrapText="1"/>
    </xf>
    <xf numFmtId="168" fontId="8" fillId="0" borderId="59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68" fontId="8" fillId="0" borderId="60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wrapText="1"/>
    </xf>
    <xf numFmtId="3" fontId="8" fillId="0" borderId="5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168" fontId="8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62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8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25390625" style="2" customWidth="1"/>
    <col min="2" max="2" width="10.00390625" style="2" customWidth="1"/>
    <col min="3" max="3" width="9.75390625" style="9" customWidth="1"/>
    <col min="4" max="4" width="6.125" style="2" customWidth="1"/>
    <col min="5" max="7" width="9.125" style="2" customWidth="1"/>
    <col min="8" max="8" width="11.00390625" style="4" customWidth="1"/>
    <col min="9" max="9" width="9.875" style="4" customWidth="1"/>
    <col min="10" max="10" width="8.875" style="5" customWidth="1"/>
    <col min="11" max="11" width="8.625" style="5" customWidth="1"/>
    <col min="12" max="12" width="9.75390625" style="5" customWidth="1"/>
    <col min="13" max="13" width="8.125" style="5" customWidth="1"/>
    <col min="14" max="14" width="9.625" style="6" customWidth="1"/>
    <col min="15" max="15" width="10.875" style="6" customWidth="1"/>
    <col min="16" max="16" width="11.375" style="6" customWidth="1"/>
    <col min="17" max="17" width="9.75390625" style="21" customWidth="1"/>
  </cols>
  <sheetData>
    <row r="1" spans="1:17" s="22" customFormat="1" ht="15.75">
      <c r="A1" s="146" t="s">
        <v>88</v>
      </c>
      <c r="C1" s="23"/>
      <c r="H1" s="23"/>
      <c r="I1" s="23"/>
      <c r="J1" s="24"/>
      <c r="K1" s="24"/>
      <c r="L1" s="24"/>
      <c r="M1" s="24"/>
      <c r="N1" s="20"/>
      <c r="O1" s="20"/>
      <c r="P1" s="20"/>
      <c r="Q1" s="25"/>
    </row>
    <row r="3" spans="1:2" ht="15">
      <c r="A3" s="8" t="s">
        <v>82</v>
      </c>
      <c r="B3" s="8"/>
    </row>
    <row r="4" spans="1:2" ht="12.75">
      <c r="A4" s="3"/>
      <c r="B4" s="3"/>
    </row>
    <row r="5" spans="16:17" ht="15.75" customHeight="1" thickBot="1">
      <c r="P5" s="73"/>
      <c r="Q5" s="95" t="s">
        <v>0</v>
      </c>
    </row>
    <row r="6" spans="1:17" ht="18" customHeight="1">
      <c r="A6" s="112" t="s">
        <v>1</v>
      </c>
      <c r="B6" s="112" t="s">
        <v>86</v>
      </c>
      <c r="C6" s="131" t="s">
        <v>2</v>
      </c>
      <c r="D6" s="132"/>
      <c r="E6" s="128"/>
      <c r="F6" s="129"/>
      <c r="G6" s="130"/>
      <c r="H6" s="126" t="s">
        <v>79</v>
      </c>
      <c r="I6" s="127"/>
      <c r="J6" s="127"/>
      <c r="K6" s="127"/>
      <c r="L6" s="127"/>
      <c r="M6" s="128"/>
      <c r="N6" s="129"/>
      <c r="O6" s="130"/>
      <c r="P6" s="115" t="s">
        <v>87</v>
      </c>
      <c r="Q6" s="117" t="s">
        <v>80</v>
      </c>
    </row>
    <row r="7" spans="1:17" ht="15" customHeight="1">
      <c r="A7" s="113"/>
      <c r="B7" s="114"/>
      <c r="C7" s="119" t="s">
        <v>3</v>
      </c>
      <c r="D7" s="121" t="s">
        <v>4</v>
      </c>
      <c r="E7" s="123" t="s">
        <v>67</v>
      </c>
      <c r="F7" s="123" t="s">
        <v>71</v>
      </c>
      <c r="G7" s="144" t="s">
        <v>77</v>
      </c>
      <c r="H7" s="124" t="s">
        <v>5</v>
      </c>
      <c r="I7" s="136" t="s">
        <v>6</v>
      </c>
      <c r="J7" s="141" t="s">
        <v>68</v>
      </c>
      <c r="K7" s="142"/>
      <c r="L7" s="143"/>
      <c r="M7" s="138" t="s">
        <v>7</v>
      </c>
      <c r="N7" s="133" t="s">
        <v>8</v>
      </c>
      <c r="O7" s="133" t="s">
        <v>85</v>
      </c>
      <c r="P7" s="116"/>
      <c r="Q7" s="118"/>
    </row>
    <row r="8" spans="1:17" ht="21.75" customHeight="1">
      <c r="A8" s="113"/>
      <c r="B8" s="114"/>
      <c r="C8" s="120"/>
      <c r="D8" s="122"/>
      <c r="E8" s="122"/>
      <c r="F8" s="140"/>
      <c r="G8" s="145"/>
      <c r="H8" s="125"/>
      <c r="I8" s="137"/>
      <c r="J8" s="44" t="s">
        <v>72</v>
      </c>
      <c r="K8" s="50" t="s">
        <v>73</v>
      </c>
      <c r="L8" s="97" t="s">
        <v>74</v>
      </c>
      <c r="M8" s="139"/>
      <c r="N8" s="134"/>
      <c r="O8" s="134"/>
      <c r="P8" s="116"/>
      <c r="Q8" s="118"/>
    </row>
    <row r="9" spans="1:17" ht="37.5" customHeight="1" thickBot="1">
      <c r="A9" s="113"/>
      <c r="B9" s="114"/>
      <c r="C9" s="78" t="s">
        <v>78</v>
      </c>
      <c r="D9" s="85" t="s">
        <v>81</v>
      </c>
      <c r="E9" s="86" t="s">
        <v>83</v>
      </c>
      <c r="F9" s="86" t="s">
        <v>83</v>
      </c>
      <c r="G9" s="87" t="s">
        <v>84</v>
      </c>
      <c r="H9" s="125"/>
      <c r="I9" s="79" t="s">
        <v>69</v>
      </c>
      <c r="J9" s="45" t="s">
        <v>70</v>
      </c>
      <c r="K9" s="26" t="s">
        <v>75</v>
      </c>
      <c r="L9" s="47" t="s">
        <v>76</v>
      </c>
      <c r="M9" s="139"/>
      <c r="N9" s="135"/>
      <c r="O9" s="135"/>
      <c r="P9" s="116"/>
      <c r="Q9" s="118"/>
    </row>
    <row r="10" spans="1:17" s="1" customFormat="1" ht="12.75">
      <c r="A10" s="41" t="s">
        <v>9</v>
      </c>
      <c r="B10" s="42">
        <v>35155.600000000006</v>
      </c>
      <c r="C10" s="81">
        <v>30202</v>
      </c>
      <c r="D10" s="59">
        <v>25</v>
      </c>
      <c r="E10" s="59">
        <v>4053</v>
      </c>
      <c r="F10" s="59">
        <v>1139</v>
      </c>
      <c r="G10" s="28">
        <v>29545</v>
      </c>
      <c r="H10" s="89">
        <v>18402.8</v>
      </c>
      <c r="I10" s="56">
        <f>D10*30.5</f>
        <v>762.5</v>
      </c>
      <c r="J10" s="54">
        <f>E10*0.139</f>
        <v>563.3670000000001</v>
      </c>
      <c r="K10" s="48">
        <f>F10*0.035</f>
        <v>39.865</v>
      </c>
      <c r="L10" s="51">
        <f>ROUND(J10+K10,1)</f>
        <v>603.2</v>
      </c>
      <c r="M10" s="99">
        <v>2304</v>
      </c>
      <c r="N10" s="100">
        <v>2185.703</v>
      </c>
      <c r="O10" s="100">
        <f aca="true" t="shared" si="0" ref="O10:O28">ROUND(G10*0.338,1)</f>
        <v>9986.2</v>
      </c>
      <c r="P10" s="98">
        <f aca="true" t="shared" si="1" ref="P10:P41">H10+I10+L10+M10+N10+O10</f>
        <v>34244.403000000006</v>
      </c>
      <c r="Q10" s="68">
        <f aca="true" t="shared" si="2" ref="Q10:Q41">P10-B10</f>
        <v>-911.1970000000001</v>
      </c>
    </row>
    <row r="11" spans="1:17" s="1" customFormat="1" ht="12.75">
      <c r="A11" s="12" t="s">
        <v>10</v>
      </c>
      <c r="B11" s="29">
        <v>44385.5</v>
      </c>
      <c r="C11" s="82">
        <v>50901</v>
      </c>
      <c r="D11" s="61">
        <v>50</v>
      </c>
      <c r="E11" s="61">
        <v>5567</v>
      </c>
      <c r="F11" s="61">
        <v>1491</v>
      </c>
      <c r="G11" s="35">
        <v>16642</v>
      </c>
      <c r="H11" s="90">
        <v>30172.7</v>
      </c>
      <c r="I11" s="57">
        <f aca="true" t="shared" si="3" ref="I11:I31">D11*30.5</f>
        <v>1525</v>
      </c>
      <c r="J11" s="46">
        <f aca="true" t="shared" si="4" ref="J11:J31">E11*0.139</f>
        <v>773.8130000000001</v>
      </c>
      <c r="K11" s="43">
        <f aca="true" t="shared" si="5" ref="K11:K31">F11*0.035</f>
        <v>52.185</v>
      </c>
      <c r="L11" s="52">
        <f>ROUND(J11+K11,1)</f>
        <v>826</v>
      </c>
      <c r="M11" s="101"/>
      <c r="N11" s="102">
        <v>5198.8</v>
      </c>
      <c r="O11" s="103">
        <f t="shared" si="0"/>
        <v>5625</v>
      </c>
      <c r="P11" s="74">
        <f t="shared" si="1"/>
        <v>43347.5</v>
      </c>
      <c r="Q11" s="69">
        <f t="shared" si="2"/>
        <v>-1038</v>
      </c>
    </row>
    <row r="12" spans="1:17" s="1" customFormat="1" ht="12.75">
      <c r="A12" s="12" t="s">
        <v>11</v>
      </c>
      <c r="B12" s="29">
        <v>54077</v>
      </c>
      <c r="C12" s="82">
        <v>76729</v>
      </c>
      <c r="D12" s="61">
        <v>43</v>
      </c>
      <c r="E12" s="61">
        <v>6151</v>
      </c>
      <c r="F12" s="61">
        <v>867</v>
      </c>
      <c r="G12" s="35">
        <v>15558</v>
      </c>
      <c r="H12" s="90">
        <v>45511.4</v>
      </c>
      <c r="I12" s="57">
        <f t="shared" si="3"/>
        <v>1311.5</v>
      </c>
      <c r="J12" s="46">
        <f t="shared" si="4"/>
        <v>854.989</v>
      </c>
      <c r="K12" s="43">
        <f t="shared" si="5"/>
        <v>30.345000000000002</v>
      </c>
      <c r="L12" s="52">
        <f>ROUND(J12+K12,1)</f>
        <v>885.3</v>
      </c>
      <c r="M12" s="101"/>
      <c r="N12" s="102">
        <v>846.9</v>
      </c>
      <c r="O12" s="103">
        <f t="shared" si="0"/>
        <v>5258.6</v>
      </c>
      <c r="P12" s="74">
        <f t="shared" si="1"/>
        <v>53813.700000000004</v>
      </c>
      <c r="Q12" s="69">
        <f t="shared" si="2"/>
        <v>-263.29999999999563</v>
      </c>
    </row>
    <row r="13" spans="1:17" s="1" customFormat="1" ht="12.75">
      <c r="A13" s="12" t="s">
        <v>12</v>
      </c>
      <c r="B13" s="29">
        <v>109997.8</v>
      </c>
      <c r="C13" s="82">
        <v>131863</v>
      </c>
      <c r="D13" s="61">
        <v>134</v>
      </c>
      <c r="E13" s="61">
        <v>13204</v>
      </c>
      <c r="F13" s="61">
        <v>1949</v>
      </c>
      <c r="G13" s="35">
        <v>21403</v>
      </c>
      <c r="H13" s="90">
        <v>87043.6</v>
      </c>
      <c r="I13" s="57">
        <f t="shared" si="3"/>
        <v>4087</v>
      </c>
      <c r="J13" s="46">
        <f t="shared" si="4"/>
        <v>1835.3560000000002</v>
      </c>
      <c r="K13" s="43">
        <f t="shared" si="5"/>
        <v>68.215</v>
      </c>
      <c r="L13" s="52">
        <f>ROUND(J13+K13,1)</f>
        <v>1903.6</v>
      </c>
      <c r="M13" s="101"/>
      <c r="N13" s="102">
        <v>8766.3</v>
      </c>
      <c r="O13" s="103">
        <f t="shared" si="0"/>
        <v>7234.2</v>
      </c>
      <c r="P13" s="74">
        <f t="shared" si="1"/>
        <v>109034.70000000001</v>
      </c>
      <c r="Q13" s="69">
        <f t="shared" si="2"/>
        <v>-963.0999999999913</v>
      </c>
    </row>
    <row r="14" spans="1:17" s="1" customFormat="1" ht="12.75">
      <c r="A14" s="12" t="s">
        <v>13</v>
      </c>
      <c r="B14" s="29">
        <v>71956</v>
      </c>
      <c r="C14" s="82">
        <v>89405</v>
      </c>
      <c r="D14" s="61">
        <v>40</v>
      </c>
      <c r="E14" s="61">
        <v>8581</v>
      </c>
      <c r="F14" s="61">
        <v>1443</v>
      </c>
      <c r="G14" s="35">
        <v>15709</v>
      </c>
      <c r="H14" s="90">
        <v>59583.9</v>
      </c>
      <c r="I14" s="57">
        <f t="shared" si="3"/>
        <v>1220</v>
      </c>
      <c r="J14" s="46">
        <f t="shared" si="4"/>
        <v>1192.759</v>
      </c>
      <c r="K14" s="43">
        <f t="shared" si="5"/>
        <v>50.505</v>
      </c>
      <c r="L14" s="52">
        <f>ROUND(J14+K14,1)</f>
        <v>1243.3</v>
      </c>
      <c r="M14" s="101"/>
      <c r="N14" s="102">
        <v>4841</v>
      </c>
      <c r="O14" s="103">
        <f t="shared" si="0"/>
        <v>5309.6</v>
      </c>
      <c r="P14" s="74">
        <f t="shared" si="1"/>
        <v>72197.80000000002</v>
      </c>
      <c r="Q14" s="69">
        <f t="shared" si="2"/>
        <v>241.80000000001746</v>
      </c>
    </row>
    <row r="15" spans="1:17" s="1" customFormat="1" ht="12.75">
      <c r="A15" s="12" t="s">
        <v>14</v>
      </c>
      <c r="B15" s="29">
        <v>90828.2</v>
      </c>
      <c r="C15" s="82">
        <v>107603</v>
      </c>
      <c r="D15" s="61">
        <v>72</v>
      </c>
      <c r="E15" s="61">
        <v>11408</v>
      </c>
      <c r="F15" s="61">
        <v>3307</v>
      </c>
      <c r="G15" s="35">
        <v>15200</v>
      </c>
      <c r="H15" s="90">
        <v>78373.7</v>
      </c>
      <c r="I15" s="57">
        <f t="shared" si="3"/>
        <v>2196</v>
      </c>
      <c r="J15" s="46">
        <f t="shared" si="4"/>
        <v>1585.7120000000002</v>
      </c>
      <c r="K15" s="43">
        <f t="shared" si="5"/>
        <v>115.745</v>
      </c>
      <c r="L15" s="52">
        <v>1701.4</v>
      </c>
      <c r="M15" s="101"/>
      <c r="N15" s="102">
        <v>2436.9</v>
      </c>
      <c r="O15" s="103">
        <f t="shared" si="0"/>
        <v>5137.6</v>
      </c>
      <c r="P15" s="74">
        <f t="shared" si="1"/>
        <v>89845.59999999999</v>
      </c>
      <c r="Q15" s="69">
        <f t="shared" si="2"/>
        <v>-982.6000000000058</v>
      </c>
    </row>
    <row r="16" spans="1:17" s="1" customFormat="1" ht="12.75">
      <c r="A16" s="12" t="s">
        <v>15</v>
      </c>
      <c r="B16" s="29">
        <v>34461</v>
      </c>
      <c r="C16" s="82">
        <v>45786</v>
      </c>
      <c r="D16" s="61">
        <v>39</v>
      </c>
      <c r="E16" s="61">
        <v>4624</v>
      </c>
      <c r="F16" s="61">
        <v>1175</v>
      </c>
      <c r="G16" s="35">
        <v>8120</v>
      </c>
      <c r="H16" s="90">
        <v>29026.8</v>
      </c>
      <c r="I16" s="57">
        <f t="shared" si="3"/>
        <v>1189.5</v>
      </c>
      <c r="J16" s="46">
        <f t="shared" si="4"/>
        <v>642.7360000000001</v>
      </c>
      <c r="K16" s="43">
        <f t="shared" si="5"/>
        <v>41.12500000000001</v>
      </c>
      <c r="L16" s="52">
        <f>ROUND(J16+K16,1)</f>
        <v>683.9</v>
      </c>
      <c r="M16" s="101">
        <v>720</v>
      </c>
      <c r="N16" s="102">
        <v>551.1</v>
      </c>
      <c r="O16" s="103">
        <f t="shared" si="0"/>
        <v>2744.6</v>
      </c>
      <c r="P16" s="74">
        <f t="shared" si="1"/>
        <v>34915.9</v>
      </c>
      <c r="Q16" s="69">
        <f t="shared" si="2"/>
        <v>454.90000000000146</v>
      </c>
    </row>
    <row r="17" spans="1:17" s="1" customFormat="1" ht="12.75">
      <c r="A17" s="12" t="s">
        <v>16</v>
      </c>
      <c r="B17" s="29">
        <v>88792.6</v>
      </c>
      <c r="C17" s="82">
        <v>106188</v>
      </c>
      <c r="D17" s="61">
        <v>119</v>
      </c>
      <c r="E17" s="61">
        <v>9186</v>
      </c>
      <c r="F17" s="61">
        <v>1327</v>
      </c>
      <c r="G17" s="35">
        <v>16260</v>
      </c>
      <c r="H17" s="90">
        <v>73317.1</v>
      </c>
      <c r="I17" s="57">
        <f t="shared" si="3"/>
        <v>3629.5</v>
      </c>
      <c r="J17" s="46">
        <f t="shared" si="4"/>
        <v>1276.854</v>
      </c>
      <c r="K17" s="43">
        <f t="shared" si="5"/>
        <v>46.44500000000001</v>
      </c>
      <c r="L17" s="52">
        <f>ROUND(J17+K17,1)</f>
        <v>1323.3</v>
      </c>
      <c r="M17" s="101"/>
      <c r="N17" s="102">
        <v>4761.2</v>
      </c>
      <c r="O17" s="103">
        <f t="shared" si="0"/>
        <v>5495.9</v>
      </c>
      <c r="P17" s="74">
        <f t="shared" si="1"/>
        <v>88527</v>
      </c>
      <c r="Q17" s="69">
        <f t="shared" si="2"/>
        <v>-265.6000000000058</v>
      </c>
    </row>
    <row r="18" spans="1:17" s="1" customFormat="1" ht="12.75">
      <c r="A18" s="12" t="s">
        <v>17</v>
      </c>
      <c r="B18" s="29">
        <v>42462.9</v>
      </c>
      <c r="C18" s="82">
        <v>61772</v>
      </c>
      <c r="D18" s="61">
        <v>42</v>
      </c>
      <c r="E18" s="61">
        <v>6244</v>
      </c>
      <c r="F18" s="61">
        <v>1208</v>
      </c>
      <c r="G18" s="35">
        <v>6986</v>
      </c>
      <c r="H18" s="90">
        <v>37963</v>
      </c>
      <c r="I18" s="57">
        <f t="shared" si="3"/>
        <v>1281</v>
      </c>
      <c r="J18" s="46">
        <f t="shared" si="4"/>
        <v>867.916</v>
      </c>
      <c r="K18" s="43">
        <f t="shared" si="5"/>
        <v>42.28</v>
      </c>
      <c r="L18" s="52">
        <f>ROUND(J18+K18,1)</f>
        <v>910.2</v>
      </c>
      <c r="M18" s="101"/>
      <c r="N18" s="102">
        <v>766.2</v>
      </c>
      <c r="O18" s="103">
        <f t="shared" si="0"/>
        <v>2361.3</v>
      </c>
      <c r="P18" s="74">
        <f t="shared" si="1"/>
        <v>43281.7</v>
      </c>
      <c r="Q18" s="69">
        <f t="shared" si="2"/>
        <v>818.7999999999956</v>
      </c>
    </row>
    <row r="19" spans="1:17" s="1" customFormat="1" ht="12.75">
      <c r="A19" s="12" t="s">
        <v>18</v>
      </c>
      <c r="B19" s="29">
        <v>79935.9</v>
      </c>
      <c r="C19" s="82">
        <v>113279</v>
      </c>
      <c r="D19" s="61">
        <v>86</v>
      </c>
      <c r="E19" s="61">
        <v>11621</v>
      </c>
      <c r="F19" s="61">
        <v>3450</v>
      </c>
      <c r="G19" s="35">
        <v>15826</v>
      </c>
      <c r="H19" s="90">
        <v>68668.5</v>
      </c>
      <c r="I19" s="57">
        <f t="shared" si="3"/>
        <v>2623</v>
      </c>
      <c r="J19" s="46">
        <f t="shared" si="4"/>
        <v>1615.3190000000002</v>
      </c>
      <c r="K19" s="43">
        <f t="shared" si="5"/>
        <v>120.75000000000001</v>
      </c>
      <c r="L19" s="52">
        <f>ROUND(J19+K19,1)</f>
        <v>1736.1</v>
      </c>
      <c r="M19" s="101"/>
      <c r="N19" s="102">
        <v>3589.4</v>
      </c>
      <c r="O19" s="103">
        <f t="shared" si="0"/>
        <v>5349.2</v>
      </c>
      <c r="P19" s="74">
        <f t="shared" si="1"/>
        <v>81966.2</v>
      </c>
      <c r="Q19" s="69">
        <f t="shared" si="2"/>
        <v>2030.300000000003</v>
      </c>
    </row>
    <row r="20" spans="1:17" s="1" customFormat="1" ht="12.75">
      <c r="A20" s="12" t="s">
        <v>19</v>
      </c>
      <c r="B20" s="29">
        <v>57269.5</v>
      </c>
      <c r="C20" s="82">
        <v>76786</v>
      </c>
      <c r="D20" s="61">
        <v>31</v>
      </c>
      <c r="E20" s="61">
        <v>6024</v>
      </c>
      <c r="F20" s="61">
        <v>709</v>
      </c>
      <c r="G20" s="35">
        <v>6607</v>
      </c>
      <c r="H20" s="90">
        <v>52453.5</v>
      </c>
      <c r="I20" s="57">
        <f t="shared" si="3"/>
        <v>945.5</v>
      </c>
      <c r="J20" s="46">
        <f t="shared" si="4"/>
        <v>837.3360000000001</v>
      </c>
      <c r="K20" s="43">
        <f t="shared" si="5"/>
        <v>24.815</v>
      </c>
      <c r="L20" s="52">
        <v>862.1</v>
      </c>
      <c r="M20" s="101"/>
      <c r="N20" s="102">
        <v>707.9</v>
      </c>
      <c r="O20" s="103">
        <f t="shared" si="0"/>
        <v>2233.2</v>
      </c>
      <c r="P20" s="74">
        <f t="shared" si="1"/>
        <v>57202.2</v>
      </c>
      <c r="Q20" s="69">
        <f t="shared" si="2"/>
        <v>-67.30000000000291</v>
      </c>
    </row>
    <row r="21" spans="1:17" s="1" customFormat="1" ht="12.75">
      <c r="A21" s="12" t="s">
        <v>20</v>
      </c>
      <c r="B21" s="29">
        <v>47864.3</v>
      </c>
      <c r="C21" s="82">
        <v>57999</v>
      </c>
      <c r="D21" s="61">
        <v>23</v>
      </c>
      <c r="E21" s="61">
        <v>5288</v>
      </c>
      <c r="F21" s="61">
        <v>645</v>
      </c>
      <c r="G21" s="35">
        <v>5857</v>
      </c>
      <c r="H21" s="90">
        <v>44097.4</v>
      </c>
      <c r="I21" s="57">
        <f t="shared" si="3"/>
        <v>701.5</v>
      </c>
      <c r="J21" s="46">
        <f t="shared" si="4"/>
        <v>735.032</v>
      </c>
      <c r="K21" s="43">
        <f t="shared" si="5"/>
        <v>22.575000000000003</v>
      </c>
      <c r="L21" s="52">
        <f aca="true" t="shared" si="6" ref="L21:L66">ROUND(J21+K21,1)</f>
        <v>757.6</v>
      </c>
      <c r="M21" s="101"/>
      <c r="N21" s="102">
        <v>492.3</v>
      </c>
      <c r="O21" s="103">
        <f t="shared" si="0"/>
        <v>1979.7</v>
      </c>
      <c r="P21" s="74">
        <f t="shared" si="1"/>
        <v>48028.5</v>
      </c>
      <c r="Q21" s="69">
        <f t="shared" si="2"/>
        <v>164.1999999999971</v>
      </c>
    </row>
    <row r="22" spans="1:17" s="1" customFormat="1" ht="12.75">
      <c r="A22" s="12" t="s">
        <v>21</v>
      </c>
      <c r="B22" s="29">
        <v>48543</v>
      </c>
      <c r="C22" s="82">
        <v>63742</v>
      </c>
      <c r="D22" s="61">
        <v>46</v>
      </c>
      <c r="E22" s="61">
        <v>6629</v>
      </c>
      <c r="F22" s="61">
        <v>1029</v>
      </c>
      <c r="G22" s="35">
        <v>6674</v>
      </c>
      <c r="H22" s="90">
        <v>43773.7</v>
      </c>
      <c r="I22" s="57">
        <f t="shared" si="3"/>
        <v>1403</v>
      </c>
      <c r="J22" s="46">
        <f t="shared" si="4"/>
        <v>921.431</v>
      </c>
      <c r="K22" s="43">
        <f t="shared" si="5"/>
        <v>36.015</v>
      </c>
      <c r="L22" s="52">
        <f t="shared" si="6"/>
        <v>957.4</v>
      </c>
      <c r="M22" s="101"/>
      <c r="N22" s="102">
        <v>647.9</v>
      </c>
      <c r="O22" s="103">
        <f t="shared" si="0"/>
        <v>2255.8</v>
      </c>
      <c r="P22" s="74">
        <f t="shared" si="1"/>
        <v>49037.8</v>
      </c>
      <c r="Q22" s="69">
        <f t="shared" si="2"/>
        <v>494.8000000000029</v>
      </c>
    </row>
    <row r="23" spans="1:17" s="1" customFormat="1" ht="12.75">
      <c r="A23" s="12" t="s">
        <v>22</v>
      </c>
      <c r="B23" s="29">
        <v>35780.200000000004</v>
      </c>
      <c r="C23" s="82">
        <v>47925</v>
      </c>
      <c r="D23" s="61">
        <v>37</v>
      </c>
      <c r="E23" s="61">
        <v>3949</v>
      </c>
      <c r="F23" s="61">
        <v>1014</v>
      </c>
      <c r="G23" s="35">
        <v>4166</v>
      </c>
      <c r="H23" s="90">
        <v>32438.6</v>
      </c>
      <c r="I23" s="57">
        <f t="shared" si="3"/>
        <v>1128.5</v>
      </c>
      <c r="J23" s="46">
        <f t="shared" si="4"/>
        <v>548.9110000000001</v>
      </c>
      <c r="K23" s="43">
        <f t="shared" si="5"/>
        <v>35.49</v>
      </c>
      <c r="L23" s="52">
        <f t="shared" si="6"/>
        <v>584.4</v>
      </c>
      <c r="M23" s="101"/>
      <c r="N23" s="102">
        <v>447.3</v>
      </c>
      <c r="O23" s="103">
        <f t="shared" si="0"/>
        <v>1408.1</v>
      </c>
      <c r="P23" s="74">
        <f t="shared" si="1"/>
        <v>36006.9</v>
      </c>
      <c r="Q23" s="69">
        <f t="shared" si="2"/>
        <v>226.6999999999971</v>
      </c>
    </row>
    <row r="24" spans="1:17" s="1" customFormat="1" ht="12.75">
      <c r="A24" s="12" t="s">
        <v>23</v>
      </c>
      <c r="B24" s="29">
        <v>37664.2</v>
      </c>
      <c r="C24" s="82">
        <v>34891</v>
      </c>
      <c r="D24" s="61">
        <v>25</v>
      </c>
      <c r="E24" s="61">
        <v>3971</v>
      </c>
      <c r="F24" s="61">
        <v>912</v>
      </c>
      <c r="G24" s="35">
        <v>7150</v>
      </c>
      <c r="H24" s="90">
        <v>33672.3</v>
      </c>
      <c r="I24" s="57">
        <f t="shared" si="3"/>
        <v>762.5</v>
      </c>
      <c r="J24" s="46">
        <f t="shared" si="4"/>
        <v>551.969</v>
      </c>
      <c r="K24" s="43">
        <f t="shared" si="5"/>
        <v>31.92</v>
      </c>
      <c r="L24" s="52">
        <f t="shared" si="6"/>
        <v>583.9</v>
      </c>
      <c r="M24" s="101"/>
      <c r="N24" s="102">
        <v>559.7</v>
      </c>
      <c r="O24" s="103">
        <f t="shared" si="0"/>
        <v>2416.7</v>
      </c>
      <c r="P24" s="74">
        <f t="shared" si="1"/>
        <v>37995.1</v>
      </c>
      <c r="Q24" s="69">
        <f t="shared" si="2"/>
        <v>330.90000000000146</v>
      </c>
    </row>
    <row r="25" spans="1:17" s="1" customFormat="1" ht="12.75">
      <c r="A25" s="12" t="s">
        <v>24</v>
      </c>
      <c r="B25" s="29">
        <v>21511.899999999998</v>
      </c>
      <c r="C25" s="82">
        <v>8817</v>
      </c>
      <c r="D25" s="61">
        <v>13</v>
      </c>
      <c r="E25" s="61">
        <v>2402</v>
      </c>
      <c r="F25" s="61">
        <v>423</v>
      </c>
      <c r="G25" s="35">
        <v>2342</v>
      </c>
      <c r="H25" s="90">
        <v>20021.9</v>
      </c>
      <c r="I25" s="57">
        <f t="shared" si="3"/>
        <v>396.5</v>
      </c>
      <c r="J25" s="46">
        <f t="shared" si="4"/>
        <v>333.87800000000004</v>
      </c>
      <c r="K25" s="43">
        <f t="shared" si="5"/>
        <v>14.805000000000001</v>
      </c>
      <c r="L25" s="52">
        <f t="shared" si="6"/>
        <v>348.7</v>
      </c>
      <c r="M25" s="101"/>
      <c r="N25" s="102">
        <v>281.1</v>
      </c>
      <c r="O25" s="103">
        <f t="shared" si="0"/>
        <v>791.6</v>
      </c>
      <c r="P25" s="74">
        <f t="shared" si="1"/>
        <v>21839.8</v>
      </c>
      <c r="Q25" s="69">
        <f t="shared" si="2"/>
        <v>327.90000000000146</v>
      </c>
    </row>
    <row r="26" spans="1:17" s="1" customFormat="1" ht="12.75">
      <c r="A26" s="12" t="s">
        <v>25</v>
      </c>
      <c r="B26" s="29">
        <v>21639.1</v>
      </c>
      <c r="C26" s="82">
        <v>23978</v>
      </c>
      <c r="D26" s="61">
        <v>17</v>
      </c>
      <c r="E26" s="61">
        <v>2815</v>
      </c>
      <c r="F26" s="61">
        <v>625</v>
      </c>
      <c r="G26" s="35">
        <v>2908</v>
      </c>
      <c r="H26" s="90">
        <v>19710.9</v>
      </c>
      <c r="I26" s="57">
        <f t="shared" si="3"/>
        <v>518.5</v>
      </c>
      <c r="J26" s="46">
        <f t="shared" si="4"/>
        <v>391.285</v>
      </c>
      <c r="K26" s="43">
        <f t="shared" si="5"/>
        <v>21.875000000000004</v>
      </c>
      <c r="L26" s="52">
        <f t="shared" si="6"/>
        <v>413.2</v>
      </c>
      <c r="M26" s="101"/>
      <c r="N26" s="102">
        <v>271</v>
      </c>
      <c r="O26" s="103">
        <f t="shared" si="0"/>
        <v>982.9</v>
      </c>
      <c r="P26" s="74">
        <f t="shared" si="1"/>
        <v>21896.500000000004</v>
      </c>
      <c r="Q26" s="69">
        <f t="shared" si="2"/>
        <v>257.4000000000051</v>
      </c>
    </row>
    <row r="27" spans="1:17" s="1" customFormat="1" ht="12.75">
      <c r="A27" s="12" t="s">
        <v>26</v>
      </c>
      <c r="B27" s="29">
        <v>23510.3</v>
      </c>
      <c r="C27" s="82">
        <v>21992</v>
      </c>
      <c r="D27" s="61">
        <v>14</v>
      </c>
      <c r="E27" s="61">
        <v>3197</v>
      </c>
      <c r="F27" s="61">
        <v>937</v>
      </c>
      <c r="G27" s="35">
        <v>3085</v>
      </c>
      <c r="H27" s="90">
        <v>21943.3</v>
      </c>
      <c r="I27" s="57">
        <f t="shared" si="3"/>
        <v>427</v>
      </c>
      <c r="J27" s="46">
        <f t="shared" si="4"/>
        <v>444.38300000000004</v>
      </c>
      <c r="K27" s="43">
        <f t="shared" si="5"/>
        <v>32.795</v>
      </c>
      <c r="L27" s="52">
        <f t="shared" si="6"/>
        <v>477.2</v>
      </c>
      <c r="M27" s="101"/>
      <c r="N27" s="102">
        <v>277.1</v>
      </c>
      <c r="O27" s="103">
        <f t="shared" si="0"/>
        <v>1042.7</v>
      </c>
      <c r="P27" s="74">
        <f t="shared" si="1"/>
        <v>24167.3</v>
      </c>
      <c r="Q27" s="69">
        <f t="shared" si="2"/>
        <v>657</v>
      </c>
    </row>
    <row r="28" spans="1:17" s="1" customFormat="1" ht="12.75">
      <c r="A28" s="12" t="s">
        <v>27</v>
      </c>
      <c r="B28" s="29">
        <v>11736.3</v>
      </c>
      <c r="C28" s="82">
        <v>7379</v>
      </c>
      <c r="D28" s="61">
        <v>2</v>
      </c>
      <c r="E28" s="61">
        <v>1386</v>
      </c>
      <c r="F28" s="61">
        <v>304</v>
      </c>
      <c r="G28" s="35">
        <v>1236</v>
      </c>
      <c r="H28" s="90">
        <v>10778.4</v>
      </c>
      <c r="I28" s="57">
        <f t="shared" si="3"/>
        <v>61</v>
      </c>
      <c r="J28" s="46">
        <f t="shared" si="4"/>
        <v>192.65400000000002</v>
      </c>
      <c r="K28" s="43">
        <f t="shared" si="5"/>
        <v>10.64</v>
      </c>
      <c r="L28" s="52">
        <f t="shared" si="6"/>
        <v>203.3</v>
      </c>
      <c r="M28" s="101"/>
      <c r="N28" s="102">
        <v>207.7</v>
      </c>
      <c r="O28" s="103">
        <f t="shared" si="0"/>
        <v>417.8</v>
      </c>
      <c r="P28" s="74">
        <f t="shared" si="1"/>
        <v>11668.199999999999</v>
      </c>
      <c r="Q28" s="69">
        <f t="shared" si="2"/>
        <v>-68.10000000000036</v>
      </c>
    </row>
    <row r="29" spans="1:17" s="1" customFormat="1" ht="12.75">
      <c r="A29" s="12" t="s">
        <v>28</v>
      </c>
      <c r="B29" s="29">
        <v>13589.599999999999</v>
      </c>
      <c r="C29" s="82">
        <v>15849</v>
      </c>
      <c r="D29" s="61">
        <v>18</v>
      </c>
      <c r="E29" s="61">
        <v>1892</v>
      </c>
      <c r="F29" s="61">
        <v>374</v>
      </c>
      <c r="G29" s="35">
        <v>1413</v>
      </c>
      <c r="H29" s="90">
        <v>11952.9</v>
      </c>
      <c r="I29" s="57">
        <f t="shared" si="3"/>
        <v>549</v>
      </c>
      <c r="J29" s="46">
        <f t="shared" si="4"/>
        <v>262.988</v>
      </c>
      <c r="K29" s="43">
        <f t="shared" si="5"/>
        <v>13.090000000000002</v>
      </c>
      <c r="L29" s="52">
        <f t="shared" si="6"/>
        <v>276.1</v>
      </c>
      <c r="M29" s="101"/>
      <c r="N29" s="102">
        <v>447.8</v>
      </c>
      <c r="O29" s="103">
        <v>477.6</v>
      </c>
      <c r="P29" s="74">
        <f t="shared" si="1"/>
        <v>13703.4</v>
      </c>
      <c r="Q29" s="69">
        <f t="shared" si="2"/>
        <v>113.80000000000109</v>
      </c>
    </row>
    <row r="30" spans="1:17" s="1" customFormat="1" ht="12.75">
      <c r="A30" s="12" t="s">
        <v>29</v>
      </c>
      <c r="B30" s="29">
        <v>16229</v>
      </c>
      <c r="C30" s="82">
        <v>10919</v>
      </c>
      <c r="D30" s="61">
        <v>5</v>
      </c>
      <c r="E30" s="61">
        <v>2357</v>
      </c>
      <c r="F30" s="61">
        <v>903</v>
      </c>
      <c r="G30" s="35">
        <v>1790</v>
      </c>
      <c r="H30" s="90">
        <v>15212.4</v>
      </c>
      <c r="I30" s="57">
        <f t="shared" si="3"/>
        <v>152.5</v>
      </c>
      <c r="J30" s="46">
        <f t="shared" si="4"/>
        <v>327.62300000000005</v>
      </c>
      <c r="K30" s="43">
        <f t="shared" si="5"/>
        <v>31.605000000000004</v>
      </c>
      <c r="L30" s="52">
        <f t="shared" si="6"/>
        <v>359.2</v>
      </c>
      <c r="M30" s="101"/>
      <c r="N30" s="102">
        <v>191.9</v>
      </c>
      <c r="O30" s="103">
        <f>ROUND(G30*0.338,1)</f>
        <v>605</v>
      </c>
      <c r="P30" s="74">
        <f t="shared" si="1"/>
        <v>16521</v>
      </c>
      <c r="Q30" s="69">
        <f t="shared" si="2"/>
        <v>292</v>
      </c>
    </row>
    <row r="31" spans="1:17" s="1" customFormat="1" ht="13.5" thickBot="1">
      <c r="A31" s="32" t="s">
        <v>30</v>
      </c>
      <c r="B31" s="33">
        <v>17298.399999999998</v>
      </c>
      <c r="C31" s="83">
        <v>13143</v>
      </c>
      <c r="D31" s="66">
        <v>6</v>
      </c>
      <c r="E31" s="66">
        <v>1938</v>
      </c>
      <c r="F31" s="66">
        <v>307</v>
      </c>
      <c r="G31" s="64">
        <v>1690</v>
      </c>
      <c r="H31" s="91">
        <v>16076.8</v>
      </c>
      <c r="I31" s="58">
        <f t="shared" si="3"/>
        <v>183</v>
      </c>
      <c r="J31" s="55">
        <f t="shared" si="4"/>
        <v>269.382</v>
      </c>
      <c r="K31" s="49">
        <f t="shared" si="5"/>
        <v>10.745000000000001</v>
      </c>
      <c r="L31" s="53">
        <f t="shared" si="6"/>
        <v>280.1</v>
      </c>
      <c r="M31" s="104"/>
      <c r="N31" s="105">
        <v>351.7</v>
      </c>
      <c r="O31" s="106">
        <f>ROUND(G31*0.338,1)</f>
        <v>571.2</v>
      </c>
      <c r="P31" s="75">
        <f t="shared" si="1"/>
        <v>17462.8</v>
      </c>
      <c r="Q31" s="70">
        <f t="shared" si="2"/>
        <v>164.40000000000146</v>
      </c>
    </row>
    <row r="32" spans="1:17" s="1" customFormat="1" ht="12.75">
      <c r="A32" s="10" t="s">
        <v>31</v>
      </c>
      <c r="B32" s="27">
        <v>87.1</v>
      </c>
      <c r="C32" s="82">
        <v>2776</v>
      </c>
      <c r="D32" s="34"/>
      <c r="E32" s="61"/>
      <c r="F32" s="61"/>
      <c r="G32" s="35"/>
      <c r="H32" s="92">
        <v>89.1</v>
      </c>
      <c r="I32" s="19">
        <f>D32*30.5</f>
        <v>0</v>
      </c>
      <c r="J32" s="11">
        <v>0</v>
      </c>
      <c r="K32" s="31"/>
      <c r="L32" s="52">
        <f t="shared" si="6"/>
        <v>0</v>
      </c>
      <c r="M32" s="19"/>
      <c r="N32" s="102">
        <v>0</v>
      </c>
      <c r="O32" s="102"/>
      <c r="P32" s="80">
        <f t="shared" si="1"/>
        <v>89.1</v>
      </c>
      <c r="Q32" s="71">
        <f t="shared" si="2"/>
        <v>2</v>
      </c>
    </row>
    <row r="33" spans="1:17" s="1" customFormat="1" ht="12.75">
      <c r="A33" s="12" t="s">
        <v>32</v>
      </c>
      <c r="B33" s="29">
        <v>22.4</v>
      </c>
      <c r="C33" s="82">
        <v>716</v>
      </c>
      <c r="D33" s="30"/>
      <c r="E33" s="60"/>
      <c r="F33" s="61"/>
      <c r="G33" s="35"/>
      <c r="H33" s="92">
        <v>23</v>
      </c>
      <c r="I33" s="19">
        <f>D33*30.5</f>
        <v>0</v>
      </c>
      <c r="J33" s="11">
        <v>0</v>
      </c>
      <c r="K33" s="31"/>
      <c r="L33" s="52">
        <f t="shared" si="6"/>
        <v>0</v>
      </c>
      <c r="M33" s="107"/>
      <c r="N33" s="102">
        <v>0</v>
      </c>
      <c r="O33" s="102"/>
      <c r="P33" s="74">
        <f t="shared" si="1"/>
        <v>23</v>
      </c>
      <c r="Q33" s="71">
        <f t="shared" si="2"/>
        <v>0.6000000000000014</v>
      </c>
    </row>
    <row r="34" spans="1:17" s="1" customFormat="1" ht="12.75">
      <c r="A34" s="12" t="s">
        <v>33</v>
      </c>
      <c r="B34" s="29">
        <v>55.9</v>
      </c>
      <c r="C34" s="82">
        <v>1845</v>
      </c>
      <c r="D34" s="30"/>
      <c r="E34" s="60"/>
      <c r="F34" s="61"/>
      <c r="G34" s="35"/>
      <c r="H34" s="92">
        <v>59.2</v>
      </c>
      <c r="I34" s="19">
        <f aca="true" t="shared" si="7" ref="I34:I66">D34*30.5</f>
        <v>0</v>
      </c>
      <c r="J34" s="11">
        <v>0</v>
      </c>
      <c r="K34" s="31"/>
      <c r="L34" s="52">
        <f t="shared" si="6"/>
        <v>0</v>
      </c>
      <c r="M34" s="107"/>
      <c r="N34" s="102">
        <v>0</v>
      </c>
      <c r="O34" s="102"/>
      <c r="P34" s="74">
        <f t="shared" si="1"/>
        <v>59.2</v>
      </c>
      <c r="Q34" s="71">
        <f t="shared" si="2"/>
        <v>3.3000000000000043</v>
      </c>
    </row>
    <row r="35" spans="1:17" s="1" customFormat="1" ht="12.75">
      <c r="A35" s="12" t="s">
        <v>34</v>
      </c>
      <c r="B35" s="29">
        <v>378.4</v>
      </c>
      <c r="C35" s="82">
        <v>12096</v>
      </c>
      <c r="D35" s="30"/>
      <c r="E35" s="60"/>
      <c r="F35" s="61"/>
      <c r="G35" s="35"/>
      <c r="H35" s="92">
        <v>388</v>
      </c>
      <c r="I35" s="19">
        <f t="shared" si="7"/>
        <v>0</v>
      </c>
      <c r="J35" s="11">
        <v>0</v>
      </c>
      <c r="K35" s="31"/>
      <c r="L35" s="52">
        <f t="shared" si="6"/>
        <v>0</v>
      </c>
      <c r="M35" s="107"/>
      <c r="N35" s="102">
        <v>0</v>
      </c>
      <c r="O35" s="102"/>
      <c r="P35" s="74">
        <f t="shared" si="1"/>
        <v>388</v>
      </c>
      <c r="Q35" s="71">
        <f t="shared" si="2"/>
        <v>9.600000000000023</v>
      </c>
    </row>
    <row r="36" spans="1:17" s="1" customFormat="1" ht="12.75">
      <c r="A36" s="12" t="s">
        <v>35</v>
      </c>
      <c r="B36" s="29">
        <v>116.3</v>
      </c>
      <c r="C36" s="82">
        <v>3678</v>
      </c>
      <c r="D36" s="30"/>
      <c r="E36" s="60"/>
      <c r="F36" s="61"/>
      <c r="G36" s="35"/>
      <c r="H36" s="92">
        <v>118</v>
      </c>
      <c r="I36" s="19">
        <f t="shared" si="7"/>
        <v>0</v>
      </c>
      <c r="J36" s="11">
        <v>0</v>
      </c>
      <c r="K36" s="31"/>
      <c r="L36" s="52">
        <f t="shared" si="6"/>
        <v>0</v>
      </c>
      <c r="M36" s="107"/>
      <c r="N36" s="102">
        <v>0</v>
      </c>
      <c r="O36" s="102"/>
      <c r="P36" s="74">
        <f t="shared" si="1"/>
        <v>118</v>
      </c>
      <c r="Q36" s="71">
        <f t="shared" si="2"/>
        <v>1.7000000000000028</v>
      </c>
    </row>
    <row r="37" spans="1:17" s="1" customFormat="1" ht="12.75">
      <c r="A37" s="12" t="s">
        <v>36</v>
      </c>
      <c r="B37" s="29">
        <v>153.1</v>
      </c>
      <c r="C37" s="82">
        <v>4815</v>
      </c>
      <c r="D37" s="30"/>
      <c r="E37" s="60"/>
      <c r="F37" s="61"/>
      <c r="G37" s="35"/>
      <c r="H37" s="92">
        <v>154.5</v>
      </c>
      <c r="I37" s="19">
        <f t="shared" si="7"/>
        <v>0</v>
      </c>
      <c r="J37" s="11">
        <v>0</v>
      </c>
      <c r="K37" s="31"/>
      <c r="L37" s="52">
        <f t="shared" si="6"/>
        <v>0</v>
      </c>
      <c r="M37" s="107"/>
      <c r="N37" s="102">
        <v>0</v>
      </c>
      <c r="O37" s="102"/>
      <c r="P37" s="74">
        <f t="shared" si="1"/>
        <v>154.5</v>
      </c>
      <c r="Q37" s="71">
        <f t="shared" si="2"/>
        <v>1.4000000000000057</v>
      </c>
    </row>
    <row r="38" spans="1:17" s="1" customFormat="1" ht="12.75">
      <c r="A38" s="12" t="s">
        <v>37</v>
      </c>
      <c r="B38" s="29">
        <v>105.7</v>
      </c>
      <c r="C38" s="82">
        <v>3658</v>
      </c>
      <c r="D38" s="30"/>
      <c r="E38" s="60"/>
      <c r="F38" s="61"/>
      <c r="G38" s="35"/>
      <c r="H38" s="92">
        <v>117.4</v>
      </c>
      <c r="I38" s="19">
        <f t="shared" si="7"/>
        <v>0</v>
      </c>
      <c r="J38" s="11">
        <v>0</v>
      </c>
      <c r="K38" s="31"/>
      <c r="L38" s="52">
        <f t="shared" si="6"/>
        <v>0</v>
      </c>
      <c r="M38" s="107"/>
      <c r="N38" s="102">
        <v>0</v>
      </c>
      <c r="O38" s="102"/>
      <c r="P38" s="74">
        <f t="shared" si="1"/>
        <v>117.4</v>
      </c>
      <c r="Q38" s="71">
        <f t="shared" si="2"/>
        <v>11.700000000000003</v>
      </c>
    </row>
    <row r="39" spans="1:17" s="1" customFormat="1" ht="12.75">
      <c r="A39" s="12" t="s">
        <v>38</v>
      </c>
      <c r="B39" s="29">
        <v>86.4</v>
      </c>
      <c r="C39" s="82">
        <v>2775</v>
      </c>
      <c r="D39" s="30"/>
      <c r="E39" s="60"/>
      <c r="F39" s="61"/>
      <c r="G39" s="35"/>
      <c r="H39" s="92">
        <v>89</v>
      </c>
      <c r="I39" s="19">
        <f t="shared" si="7"/>
        <v>0</v>
      </c>
      <c r="J39" s="11">
        <v>0</v>
      </c>
      <c r="K39" s="31"/>
      <c r="L39" s="52">
        <f t="shared" si="6"/>
        <v>0</v>
      </c>
      <c r="M39" s="107"/>
      <c r="N39" s="102">
        <v>0</v>
      </c>
      <c r="O39" s="102"/>
      <c r="P39" s="74">
        <f t="shared" si="1"/>
        <v>89</v>
      </c>
      <c r="Q39" s="71">
        <f t="shared" si="2"/>
        <v>2.5999999999999943</v>
      </c>
    </row>
    <row r="40" spans="1:17" s="1" customFormat="1" ht="12.75">
      <c r="A40" s="12" t="s">
        <v>39</v>
      </c>
      <c r="B40" s="29">
        <v>128.3</v>
      </c>
      <c r="C40" s="82">
        <v>4061</v>
      </c>
      <c r="D40" s="30"/>
      <c r="E40" s="60"/>
      <c r="F40" s="61"/>
      <c r="G40" s="35"/>
      <c r="H40" s="92">
        <v>130.3</v>
      </c>
      <c r="I40" s="19">
        <f t="shared" si="7"/>
        <v>0</v>
      </c>
      <c r="J40" s="11">
        <v>0</v>
      </c>
      <c r="K40" s="31"/>
      <c r="L40" s="52">
        <f t="shared" si="6"/>
        <v>0</v>
      </c>
      <c r="M40" s="107"/>
      <c r="N40" s="102">
        <v>0</v>
      </c>
      <c r="O40" s="102"/>
      <c r="P40" s="74">
        <f t="shared" si="1"/>
        <v>130.3</v>
      </c>
      <c r="Q40" s="71">
        <f t="shared" si="2"/>
        <v>2</v>
      </c>
    </row>
    <row r="41" spans="1:17" s="1" customFormat="1" ht="12.75">
      <c r="A41" s="12" t="s">
        <v>40</v>
      </c>
      <c r="B41" s="29">
        <v>119.8</v>
      </c>
      <c r="C41" s="82">
        <v>3867</v>
      </c>
      <c r="D41" s="30"/>
      <c r="E41" s="60"/>
      <c r="F41" s="61"/>
      <c r="G41" s="35"/>
      <c r="H41" s="92">
        <v>124.1</v>
      </c>
      <c r="I41" s="19">
        <f t="shared" si="7"/>
        <v>0</v>
      </c>
      <c r="J41" s="11">
        <v>0</v>
      </c>
      <c r="K41" s="31"/>
      <c r="L41" s="52">
        <f t="shared" si="6"/>
        <v>0</v>
      </c>
      <c r="M41" s="107"/>
      <c r="N41" s="102">
        <v>0</v>
      </c>
      <c r="O41" s="102"/>
      <c r="P41" s="74">
        <f t="shared" si="1"/>
        <v>124.1</v>
      </c>
      <c r="Q41" s="71">
        <f t="shared" si="2"/>
        <v>4.299999999999997</v>
      </c>
    </row>
    <row r="42" spans="1:17" s="1" customFormat="1" ht="12.75">
      <c r="A42" s="12" t="s">
        <v>41</v>
      </c>
      <c r="B42" s="29">
        <v>50.4</v>
      </c>
      <c r="C42" s="82">
        <v>1633</v>
      </c>
      <c r="D42" s="30"/>
      <c r="E42" s="60"/>
      <c r="F42" s="61"/>
      <c r="G42" s="35"/>
      <c r="H42" s="92">
        <v>52.4</v>
      </c>
      <c r="I42" s="19">
        <f t="shared" si="7"/>
        <v>0</v>
      </c>
      <c r="J42" s="11">
        <v>0</v>
      </c>
      <c r="K42" s="31"/>
      <c r="L42" s="52">
        <f t="shared" si="6"/>
        <v>0</v>
      </c>
      <c r="M42" s="107"/>
      <c r="N42" s="102">
        <v>0</v>
      </c>
      <c r="O42" s="102"/>
      <c r="P42" s="74">
        <f aca="true" t="shared" si="8" ref="P42:P66">H42+I42+L42+M42+N42+O42</f>
        <v>52.4</v>
      </c>
      <c r="Q42" s="71">
        <f aca="true" t="shared" si="9" ref="Q42:Q67">P42-B42</f>
        <v>2</v>
      </c>
    </row>
    <row r="43" spans="1:17" s="1" customFormat="1" ht="12.75">
      <c r="A43" s="12" t="s">
        <v>42</v>
      </c>
      <c r="B43" s="29">
        <v>124.7</v>
      </c>
      <c r="C43" s="82">
        <v>3938</v>
      </c>
      <c r="D43" s="30"/>
      <c r="E43" s="60"/>
      <c r="F43" s="61"/>
      <c r="G43" s="35"/>
      <c r="H43" s="92">
        <v>126.3</v>
      </c>
      <c r="I43" s="19">
        <f t="shared" si="7"/>
        <v>0</v>
      </c>
      <c r="J43" s="11">
        <v>0</v>
      </c>
      <c r="K43" s="31"/>
      <c r="L43" s="52">
        <f t="shared" si="6"/>
        <v>0</v>
      </c>
      <c r="M43" s="107"/>
      <c r="N43" s="102">
        <v>0</v>
      </c>
      <c r="O43" s="102"/>
      <c r="P43" s="74">
        <f t="shared" si="8"/>
        <v>126.3</v>
      </c>
      <c r="Q43" s="71">
        <f t="shared" si="9"/>
        <v>1.5999999999999943</v>
      </c>
    </row>
    <row r="44" spans="1:17" s="1" customFormat="1" ht="12.75">
      <c r="A44" s="12" t="s">
        <v>43</v>
      </c>
      <c r="B44" s="29">
        <v>13</v>
      </c>
      <c r="C44" s="82">
        <v>415</v>
      </c>
      <c r="D44" s="30"/>
      <c r="E44" s="60"/>
      <c r="F44" s="61"/>
      <c r="G44" s="35"/>
      <c r="H44" s="92">
        <v>13.3</v>
      </c>
      <c r="I44" s="19">
        <f t="shared" si="7"/>
        <v>0</v>
      </c>
      <c r="J44" s="11">
        <v>0</v>
      </c>
      <c r="K44" s="31"/>
      <c r="L44" s="52">
        <f t="shared" si="6"/>
        <v>0</v>
      </c>
      <c r="M44" s="107"/>
      <c r="N44" s="102">
        <v>0</v>
      </c>
      <c r="O44" s="102"/>
      <c r="P44" s="74">
        <f t="shared" si="8"/>
        <v>13.3</v>
      </c>
      <c r="Q44" s="71">
        <f t="shared" si="9"/>
        <v>0.3000000000000007</v>
      </c>
    </row>
    <row r="45" spans="1:17" s="1" customFormat="1" ht="12.75">
      <c r="A45" s="12" t="s">
        <v>44</v>
      </c>
      <c r="B45" s="29">
        <v>35.6</v>
      </c>
      <c r="C45" s="82">
        <v>1118</v>
      </c>
      <c r="D45" s="30"/>
      <c r="E45" s="60"/>
      <c r="F45" s="61"/>
      <c r="G45" s="35"/>
      <c r="H45" s="92">
        <v>35.9</v>
      </c>
      <c r="I45" s="19">
        <f t="shared" si="7"/>
        <v>0</v>
      </c>
      <c r="J45" s="11">
        <v>0</v>
      </c>
      <c r="K45" s="31"/>
      <c r="L45" s="52">
        <f t="shared" si="6"/>
        <v>0</v>
      </c>
      <c r="M45" s="107"/>
      <c r="N45" s="102">
        <v>0</v>
      </c>
      <c r="O45" s="102"/>
      <c r="P45" s="74">
        <f t="shared" si="8"/>
        <v>35.9</v>
      </c>
      <c r="Q45" s="71">
        <f t="shared" si="9"/>
        <v>0.29999999999999716</v>
      </c>
    </row>
    <row r="46" spans="1:17" s="1" customFormat="1" ht="12.75">
      <c r="A46" s="12" t="s">
        <v>45</v>
      </c>
      <c r="B46" s="29">
        <v>319.5</v>
      </c>
      <c r="C46" s="82">
        <v>9810</v>
      </c>
      <c r="D46" s="30"/>
      <c r="E46" s="60"/>
      <c r="F46" s="61"/>
      <c r="G46" s="35"/>
      <c r="H46" s="92">
        <v>314.7</v>
      </c>
      <c r="I46" s="19">
        <f t="shared" si="7"/>
        <v>0</v>
      </c>
      <c r="J46" s="11">
        <v>0</v>
      </c>
      <c r="K46" s="31"/>
      <c r="L46" s="52">
        <f t="shared" si="6"/>
        <v>0</v>
      </c>
      <c r="M46" s="107"/>
      <c r="N46" s="102">
        <v>0</v>
      </c>
      <c r="O46" s="102"/>
      <c r="P46" s="74">
        <f t="shared" si="8"/>
        <v>314.7</v>
      </c>
      <c r="Q46" s="71">
        <f t="shared" si="9"/>
        <v>-4.800000000000011</v>
      </c>
    </row>
    <row r="47" spans="1:17" s="1" customFormat="1" ht="12.75">
      <c r="A47" s="12" t="s">
        <v>46</v>
      </c>
      <c r="B47" s="29">
        <v>338.7</v>
      </c>
      <c r="C47" s="82">
        <v>10646</v>
      </c>
      <c r="D47" s="30"/>
      <c r="E47" s="60"/>
      <c r="F47" s="61"/>
      <c r="G47" s="35"/>
      <c r="H47" s="92">
        <v>341.5</v>
      </c>
      <c r="I47" s="19">
        <f t="shared" si="7"/>
        <v>0</v>
      </c>
      <c r="J47" s="11">
        <v>0</v>
      </c>
      <c r="K47" s="31"/>
      <c r="L47" s="52">
        <f t="shared" si="6"/>
        <v>0</v>
      </c>
      <c r="M47" s="107"/>
      <c r="N47" s="102">
        <v>0</v>
      </c>
      <c r="O47" s="102"/>
      <c r="P47" s="74">
        <f t="shared" si="8"/>
        <v>341.5</v>
      </c>
      <c r="Q47" s="71">
        <f t="shared" si="9"/>
        <v>2.8000000000000114</v>
      </c>
    </row>
    <row r="48" spans="1:17" s="1" customFormat="1" ht="12.75">
      <c r="A48" s="12" t="s">
        <v>47</v>
      </c>
      <c r="B48" s="29">
        <v>123.3</v>
      </c>
      <c r="C48" s="82">
        <v>2969</v>
      </c>
      <c r="D48" s="30"/>
      <c r="E48" s="60"/>
      <c r="F48" s="61"/>
      <c r="G48" s="35"/>
      <c r="H48" s="92">
        <v>95.3</v>
      </c>
      <c r="I48" s="19">
        <f t="shared" si="7"/>
        <v>0</v>
      </c>
      <c r="J48" s="11">
        <v>0</v>
      </c>
      <c r="K48" s="31"/>
      <c r="L48" s="52">
        <f t="shared" si="6"/>
        <v>0</v>
      </c>
      <c r="M48" s="107"/>
      <c r="N48" s="102">
        <v>0</v>
      </c>
      <c r="O48" s="102"/>
      <c r="P48" s="74">
        <f t="shared" si="8"/>
        <v>95.3</v>
      </c>
      <c r="Q48" s="71">
        <f t="shared" si="9"/>
        <v>-28</v>
      </c>
    </row>
    <row r="49" spans="1:17" s="1" customFormat="1" ht="12.75">
      <c r="A49" s="12" t="s">
        <v>48</v>
      </c>
      <c r="B49" s="29">
        <v>26.4</v>
      </c>
      <c r="C49" s="82">
        <v>843</v>
      </c>
      <c r="D49" s="30"/>
      <c r="E49" s="60"/>
      <c r="F49" s="61"/>
      <c r="G49" s="35"/>
      <c r="H49" s="92">
        <v>27</v>
      </c>
      <c r="I49" s="19">
        <f t="shared" si="7"/>
        <v>0</v>
      </c>
      <c r="J49" s="11">
        <v>0</v>
      </c>
      <c r="K49" s="31"/>
      <c r="L49" s="52">
        <f t="shared" si="6"/>
        <v>0</v>
      </c>
      <c r="M49" s="107"/>
      <c r="N49" s="102">
        <v>0</v>
      </c>
      <c r="O49" s="102"/>
      <c r="P49" s="74">
        <f t="shared" si="8"/>
        <v>27</v>
      </c>
      <c r="Q49" s="71">
        <f t="shared" si="9"/>
        <v>0.6000000000000014</v>
      </c>
    </row>
    <row r="50" spans="1:17" s="1" customFormat="1" ht="12.75">
      <c r="A50" s="12" t="s">
        <v>49</v>
      </c>
      <c r="B50" s="29">
        <v>78.6</v>
      </c>
      <c r="C50" s="82">
        <v>1511</v>
      </c>
      <c r="D50" s="30">
        <v>1</v>
      </c>
      <c r="E50" s="60"/>
      <c r="F50" s="61"/>
      <c r="G50" s="35"/>
      <c r="H50" s="92">
        <v>48.5</v>
      </c>
      <c r="I50" s="19">
        <f t="shared" si="7"/>
        <v>30.5</v>
      </c>
      <c r="J50" s="11">
        <v>0</v>
      </c>
      <c r="K50" s="31"/>
      <c r="L50" s="52">
        <f t="shared" si="6"/>
        <v>0</v>
      </c>
      <c r="M50" s="107"/>
      <c r="N50" s="102">
        <v>0</v>
      </c>
      <c r="O50" s="102"/>
      <c r="P50" s="74">
        <f t="shared" si="8"/>
        <v>79</v>
      </c>
      <c r="Q50" s="71">
        <f t="shared" si="9"/>
        <v>0.4000000000000057</v>
      </c>
    </row>
    <row r="51" spans="1:17" s="1" customFormat="1" ht="12.75">
      <c r="A51" s="12" t="s">
        <v>50</v>
      </c>
      <c r="B51" s="29">
        <v>107.5</v>
      </c>
      <c r="C51" s="82">
        <v>3360</v>
      </c>
      <c r="D51" s="30"/>
      <c r="E51" s="60"/>
      <c r="F51" s="61"/>
      <c r="G51" s="35"/>
      <c r="H51" s="92">
        <v>107.8</v>
      </c>
      <c r="I51" s="19">
        <f t="shared" si="7"/>
        <v>0</v>
      </c>
      <c r="J51" s="11">
        <v>0</v>
      </c>
      <c r="K51" s="31"/>
      <c r="L51" s="52">
        <f t="shared" si="6"/>
        <v>0</v>
      </c>
      <c r="M51" s="107"/>
      <c r="N51" s="102">
        <v>0</v>
      </c>
      <c r="O51" s="102"/>
      <c r="P51" s="74">
        <f t="shared" si="8"/>
        <v>107.8</v>
      </c>
      <c r="Q51" s="71">
        <f t="shared" si="9"/>
        <v>0.29999999999999716</v>
      </c>
    </row>
    <row r="52" spans="1:17" s="1" customFormat="1" ht="12.75">
      <c r="A52" s="12" t="s">
        <v>51</v>
      </c>
      <c r="B52" s="29">
        <v>10.6</v>
      </c>
      <c r="C52" s="82">
        <v>332</v>
      </c>
      <c r="D52" s="30"/>
      <c r="E52" s="60"/>
      <c r="F52" s="61"/>
      <c r="G52" s="35"/>
      <c r="H52" s="92">
        <v>10.7</v>
      </c>
      <c r="I52" s="19">
        <f t="shared" si="7"/>
        <v>0</v>
      </c>
      <c r="J52" s="11">
        <v>0</v>
      </c>
      <c r="K52" s="31"/>
      <c r="L52" s="52">
        <f t="shared" si="6"/>
        <v>0</v>
      </c>
      <c r="M52" s="107"/>
      <c r="N52" s="102">
        <v>0</v>
      </c>
      <c r="O52" s="102"/>
      <c r="P52" s="74">
        <f t="shared" si="8"/>
        <v>10.7</v>
      </c>
      <c r="Q52" s="71">
        <f t="shared" si="9"/>
        <v>0.09999999999999964</v>
      </c>
    </row>
    <row r="53" spans="1:17" s="1" customFormat="1" ht="12.75">
      <c r="A53" s="12" t="s">
        <v>52</v>
      </c>
      <c r="B53" s="29">
        <v>222.9</v>
      </c>
      <c r="C53" s="84">
        <v>5999</v>
      </c>
      <c r="D53" s="30">
        <v>1</v>
      </c>
      <c r="E53" s="60"/>
      <c r="F53" s="61"/>
      <c r="G53" s="35"/>
      <c r="H53" s="92">
        <v>192.4</v>
      </c>
      <c r="I53" s="19">
        <f t="shared" si="7"/>
        <v>30.5</v>
      </c>
      <c r="J53" s="11">
        <v>0</v>
      </c>
      <c r="K53" s="31"/>
      <c r="L53" s="52">
        <f t="shared" si="6"/>
        <v>0</v>
      </c>
      <c r="M53" s="107"/>
      <c r="N53" s="102">
        <v>0</v>
      </c>
      <c r="O53" s="102"/>
      <c r="P53" s="74">
        <f t="shared" si="8"/>
        <v>222.9</v>
      </c>
      <c r="Q53" s="71">
        <f t="shared" si="9"/>
        <v>0</v>
      </c>
    </row>
    <row r="54" spans="1:17" s="1" customFormat="1" ht="12.75">
      <c r="A54" s="12" t="s">
        <v>53</v>
      </c>
      <c r="B54" s="29">
        <v>22.1</v>
      </c>
      <c r="C54" s="82">
        <v>690</v>
      </c>
      <c r="D54" s="30"/>
      <c r="E54" s="60"/>
      <c r="F54" s="61"/>
      <c r="G54" s="35"/>
      <c r="H54" s="92">
        <v>22.1</v>
      </c>
      <c r="I54" s="19">
        <f t="shared" si="7"/>
        <v>0</v>
      </c>
      <c r="J54" s="11">
        <v>0</v>
      </c>
      <c r="K54" s="31"/>
      <c r="L54" s="52">
        <f t="shared" si="6"/>
        <v>0</v>
      </c>
      <c r="M54" s="107"/>
      <c r="N54" s="102">
        <v>0</v>
      </c>
      <c r="O54" s="102"/>
      <c r="P54" s="74">
        <f t="shared" si="8"/>
        <v>22.1</v>
      </c>
      <c r="Q54" s="71">
        <f t="shared" si="9"/>
        <v>0</v>
      </c>
    </row>
    <row r="55" spans="1:17" s="1" customFormat="1" ht="12.75">
      <c r="A55" s="12" t="s">
        <v>54</v>
      </c>
      <c r="B55" s="29">
        <v>165.9</v>
      </c>
      <c r="C55" s="82">
        <v>5605</v>
      </c>
      <c r="D55" s="30"/>
      <c r="E55" s="60"/>
      <c r="F55" s="61"/>
      <c r="G55" s="35"/>
      <c r="H55" s="92">
        <v>179.8</v>
      </c>
      <c r="I55" s="19">
        <f t="shared" si="7"/>
        <v>0</v>
      </c>
      <c r="J55" s="11">
        <v>0</v>
      </c>
      <c r="K55" s="31"/>
      <c r="L55" s="52">
        <f t="shared" si="6"/>
        <v>0</v>
      </c>
      <c r="M55" s="107"/>
      <c r="N55" s="102">
        <v>0</v>
      </c>
      <c r="O55" s="102"/>
      <c r="P55" s="74">
        <f t="shared" si="8"/>
        <v>179.8</v>
      </c>
      <c r="Q55" s="71">
        <f t="shared" si="9"/>
        <v>13.900000000000006</v>
      </c>
    </row>
    <row r="56" spans="1:17" s="1" customFormat="1" ht="12.75">
      <c r="A56" s="12" t="s">
        <v>55</v>
      </c>
      <c r="B56" s="29">
        <v>81.3</v>
      </c>
      <c r="C56" s="82">
        <v>2587</v>
      </c>
      <c r="D56" s="30"/>
      <c r="E56" s="60"/>
      <c r="F56" s="61"/>
      <c r="G56" s="35"/>
      <c r="H56" s="92">
        <v>83</v>
      </c>
      <c r="I56" s="19">
        <f t="shared" si="7"/>
        <v>0</v>
      </c>
      <c r="J56" s="11">
        <v>0</v>
      </c>
      <c r="K56" s="31"/>
      <c r="L56" s="52">
        <f t="shared" si="6"/>
        <v>0</v>
      </c>
      <c r="M56" s="107"/>
      <c r="N56" s="102">
        <v>0</v>
      </c>
      <c r="O56" s="102"/>
      <c r="P56" s="74">
        <f t="shared" si="8"/>
        <v>83</v>
      </c>
      <c r="Q56" s="71">
        <f t="shared" si="9"/>
        <v>1.7000000000000028</v>
      </c>
    </row>
    <row r="57" spans="1:17" s="1" customFormat="1" ht="12.75">
      <c r="A57" s="12" t="s">
        <v>56</v>
      </c>
      <c r="B57" s="29">
        <v>117.8</v>
      </c>
      <c r="C57" s="82">
        <v>3744</v>
      </c>
      <c r="D57" s="30"/>
      <c r="E57" s="60"/>
      <c r="F57" s="61"/>
      <c r="G57" s="35"/>
      <c r="H57" s="92">
        <v>120.1</v>
      </c>
      <c r="I57" s="19">
        <f t="shared" si="7"/>
        <v>0</v>
      </c>
      <c r="J57" s="11">
        <v>0</v>
      </c>
      <c r="K57" s="31"/>
      <c r="L57" s="52">
        <f t="shared" si="6"/>
        <v>0</v>
      </c>
      <c r="M57" s="107"/>
      <c r="N57" s="102">
        <v>0</v>
      </c>
      <c r="O57" s="102"/>
      <c r="P57" s="74">
        <f t="shared" si="8"/>
        <v>120.1</v>
      </c>
      <c r="Q57" s="71">
        <f t="shared" si="9"/>
        <v>2.299999999999997</v>
      </c>
    </row>
    <row r="58" spans="1:17" s="1" customFormat="1" ht="12.75">
      <c r="A58" s="12" t="s">
        <v>57</v>
      </c>
      <c r="B58" s="29">
        <v>230.3</v>
      </c>
      <c r="C58" s="82">
        <v>6964</v>
      </c>
      <c r="D58" s="30"/>
      <c r="E58" s="60"/>
      <c r="F58" s="61"/>
      <c r="G58" s="35"/>
      <c r="H58" s="92">
        <v>223.4</v>
      </c>
      <c r="I58" s="19">
        <f t="shared" si="7"/>
        <v>0</v>
      </c>
      <c r="J58" s="11">
        <v>0</v>
      </c>
      <c r="K58" s="31"/>
      <c r="L58" s="52">
        <f t="shared" si="6"/>
        <v>0</v>
      </c>
      <c r="M58" s="107"/>
      <c r="N58" s="102">
        <v>0</v>
      </c>
      <c r="O58" s="102"/>
      <c r="P58" s="74">
        <f t="shared" si="8"/>
        <v>223.4</v>
      </c>
      <c r="Q58" s="71">
        <f t="shared" si="9"/>
        <v>-6.900000000000006</v>
      </c>
    </row>
    <row r="59" spans="1:17" s="1" customFormat="1" ht="12.75">
      <c r="A59" s="12" t="s">
        <v>58</v>
      </c>
      <c r="B59" s="29">
        <v>105.5</v>
      </c>
      <c r="C59" s="82">
        <v>3282</v>
      </c>
      <c r="D59" s="30"/>
      <c r="E59" s="60"/>
      <c r="F59" s="61"/>
      <c r="G59" s="35"/>
      <c r="H59" s="92">
        <v>105.3</v>
      </c>
      <c r="I59" s="19">
        <f t="shared" si="7"/>
        <v>0</v>
      </c>
      <c r="J59" s="11">
        <v>0</v>
      </c>
      <c r="K59" s="31"/>
      <c r="L59" s="52">
        <f t="shared" si="6"/>
        <v>0</v>
      </c>
      <c r="M59" s="107"/>
      <c r="N59" s="102">
        <v>0</v>
      </c>
      <c r="O59" s="102"/>
      <c r="P59" s="74">
        <f t="shared" si="8"/>
        <v>105.3</v>
      </c>
      <c r="Q59" s="71">
        <f t="shared" si="9"/>
        <v>-0.20000000000000284</v>
      </c>
    </row>
    <row r="60" spans="1:17" s="1" customFormat="1" ht="12.75">
      <c r="A60" s="12" t="s">
        <v>59</v>
      </c>
      <c r="B60" s="29">
        <v>75.5</v>
      </c>
      <c r="C60" s="82">
        <v>2426</v>
      </c>
      <c r="D60" s="30"/>
      <c r="E60" s="60"/>
      <c r="F60" s="61"/>
      <c r="G60" s="35"/>
      <c r="H60" s="92">
        <v>77.8</v>
      </c>
      <c r="I60" s="19">
        <f t="shared" si="7"/>
        <v>0</v>
      </c>
      <c r="J60" s="11">
        <v>0</v>
      </c>
      <c r="K60" s="31"/>
      <c r="L60" s="52">
        <f t="shared" si="6"/>
        <v>0</v>
      </c>
      <c r="M60" s="107"/>
      <c r="N60" s="102">
        <v>0</v>
      </c>
      <c r="O60" s="102"/>
      <c r="P60" s="74">
        <f t="shared" si="8"/>
        <v>77.8</v>
      </c>
      <c r="Q60" s="71">
        <f t="shared" si="9"/>
        <v>2.299999999999997</v>
      </c>
    </row>
    <row r="61" spans="1:17" s="1" customFormat="1" ht="12.75">
      <c r="A61" s="12" t="s">
        <v>60</v>
      </c>
      <c r="B61" s="29">
        <v>45.5</v>
      </c>
      <c r="C61" s="82">
        <v>1443</v>
      </c>
      <c r="D61" s="30"/>
      <c r="E61" s="60"/>
      <c r="F61" s="61"/>
      <c r="G61" s="35"/>
      <c r="H61" s="92">
        <v>46.3</v>
      </c>
      <c r="I61" s="19">
        <f t="shared" si="7"/>
        <v>0</v>
      </c>
      <c r="J61" s="11">
        <v>0</v>
      </c>
      <c r="K61" s="31"/>
      <c r="L61" s="52">
        <f t="shared" si="6"/>
        <v>0</v>
      </c>
      <c r="M61" s="107"/>
      <c r="N61" s="102">
        <v>0</v>
      </c>
      <c r="O61" s="102"/>
      <c r="P61" s="74">
        <f t="shared" si="8"/>
        <v>46.3</v>
      </c>
      <c r="Q61" s="71">
        <f t="shared" si="9"/>
        <v>0.7999999999999972</v>
      </c>
    </row>
    <row r="62" spans="1:17" s="1" customFormat="1" ht="12.75">
      <c r="A62" s="12" t="s">
        <v>61</v>
      </c>
      <c r="B62" s="29">
        <v>111.5</v>
      </c>
      <c r="C62" s="82">
        <v>3606</v>
      </c>
      <c r="D62" s="30"/>
      <c r="E62" s="60"/>
      <c r="F62" s="61"/>
      <c r="G62" s="35"/>
      <c r="H62" s="92">
        <v>115.7</v>
      </c>
      <c r="I62" s="19">
        <f t="shared" si="7"/>
        <v>0</v>
      </c>
      <c r="J62" s="11">
        <v>0</v>
      </c>
      <c r="K62" s="31"/>
      <c r="L62" s="52">
        <f t="shared" si="6"/>
        <v>0</v>
      </c>
      <c r="M62" s="107"/>
      <c r="N62" s="102">
        <v>0</v>
      </c>
      <c r="O62" s="102"/>
      <c r="P62" s="74">
        <f t="shared" si="8"/>
        <v>115.7</v>
      </c>
      <c r="Q62" s="71">
        <f t="shared" si="9"/>
        <v>4.200000000000003</v>
      </c>
    </row>
    <row r="63" spans="1:17" s="1" customFormat="1" ht="12.75">
      <c r="A63" s="12" t="s">
        <v>62</v>
      </c>
      <c r="B63" s="29">
        <v>80.7</v>
      </c>
      <c r="C63" s="82">
        <v>2610</v>
      </c>
      <c r="D63" s="30"/>
      <c r="E63" s="60"/>
      <c r="F63" s="61"/>
      <c r="G63" s="35"/>
      <c r="H63" s="92">
        <v>83.7</v>
      </c>
      <c r="I63" s="19">
        <f t="shared" si="7"/>
        <v>0</v>
      </c>
      <c r="J63" s="11">
        <v>0</v>
      </c>
      <c r="K63" s="31"/>
      <c r="L63" s="52">
        <f t="shared" si="6"/>
        <v>0</v>
      </c>
      <c r="M63" s="107"/>
      <c r="N63" s="102">
        <v>0</v>
      </c>
      <c r="O63" s="102"/>
      <c r="P63" s="74">
        <f t="shared" si="8"/>
        <v>83.7</v>
      </c>
      <c r="Q63" s="71">
        <f t="shared" si="9"/>
        <v>3</v>
      </c>
    </row>
    <row r="64" spans="1:17" s="1" customFormat="1" ht="12.75">
      <c r="A64" s="12" t="s">
        <v>63</v>
      </c>
      <c r="B64" s="29">
        <v>145.3</v>
      </c>
      <c r="C64" s="82">
        <v>4574</v>
      </c>
      <c r="D64" s="30"/>
      <c r="E64" s="60"/>
      <c r="F64" s="61"/>
      <c r="G64" s="35"/>
      <c r="H64" s="92">
        <v>146.7</v>
      </c>
      <c r="I64" s="19">
        <f t="shared" si="7"/>
        <v>0</v>
      </c>
      <c r="J64" s="11">
        <v>0</v>
      </c>
      <c r="K64" s="31"/>
      <c r="L64" s="52">
        <f t="shared" si="6"/>
        <v>0</v>
      </c>
      <c r="M64" s="107"/>
      <c r="N64" s="102">
        <v>0</v>
      </c>
      <c r="O64" s="102"/>
      <c r="P64" s="74">
        <f t="shared" si="8"/>
        <v>146.7</v>
      </c>
      <c r="Q64" s="71">
        <f t="shared" si="9"/>
        <v>1.3999999999999773</v>
      </c>
    </row>
    <row r="65" spans="1:17" s="1" customFormat="1" ht="12.75">
      <c r="A65" s="12" t="s">
        <v>64</v>
      </c>
      <c r="B65" s="29">
        <v>472.9</v>
      </c>
      <c r="C65" s="82">
        <v>10025</v>
      </c>
      <c r="D65" s="30">
        <v>5</v>
      </c>
      <c r="E65" s="60"/>
      <c r="F65" s="61"/>
      <c r="G65" s="35"/>
      <c r="H65" s="92">
        <v>321.6</v>
      </c>
      <c r="I65" s="19">
        <f t="shared" si="7"/>
        <v>152.5</v>
      </c>
      <c r="J65" s="11">
        <v>0</v>
      </c>
      <c r="K65" s="31"/>
      <c r="L65" s="52">
        <f t="shared" si="6"/>
        <v>0</v>
      </c>
      <c r="M65" s="107"/>
      <c r="N65" s="102">
        <v>0</v>
      </c>
      <c r="O65" s="102"/>
      <c r="P65" s="74">
        <f t="shared" si="8"/>
        <v>474.1</v>
      </c>
      <c r="Q65" s="71">
        <f t="shared" si="9"/>
        <v>1.2000000000000455</v>
      </c>
    </row>
    <row r="66" spans="1:17" s="1" customFormat="1" ht="13.5" thickBot="1">
      <c r="A66" s="12" t="s">
        <v>65</v>
      </c>
      <c r="B66" s="36">
        <v>231.4</v>
      </c>
      <c r="C66" s="83">
        <v>7519</v>
      </c>
      <c r="D66" s="39"/>
      <c r="E66" s="62"/>
      <c r="F66" s="67"/>
      <c r="G66" s="65"/>
      <c r="H66" s="93">
        <v>241.2</v>
      </c>
      <c r="I66" s="19">
        <f t="shared" si="7"/>
        <v>0</v>
      </c>
      <c r="J66" s="13">
        <v>0</v>
      </c>
      <c r="K66" s="40"/>
      <c r="L66" s="52">
        <f t="shared" si="6"/>
        <v>0</v>
      </c>
      <c r="M66" s="108"/>
      <c r="N66" s="109">
        <v>0</v>
      </c>
      <c r="O66" s="109"/>
      <c r="P66" s="75">
        <f t="shared" si="8"/>
        <v>241.2</v>
      </c>
      <c r="Q66" s="72">
        <f t="shared" si="9"/>
        <v>9.799999999999983</v>
      </c>
    </row>
    <row r="67" spans="1:17" s="1" customFormat="1" ht="18.75" customHeight="1" thickBot="1">
      <c r="A67" s="14" t="s">
        <v>66</v>
      </c>
      <c r="B67" s="37">
        <f>SUM(B10:B66)</f>
        <v>1009278.6000000004</v>
      </c>
      <c r="C67" s="96">
        <f aca="true" t="shared" si="10" ref="C67:N67">SUM(C10:C66)</f>
        <v>1335084</v>
      </c>
      <c r="D67" s="15">
        <f t="shared" si="10"/>
        <v>894</v>
      </c>
      <c r="E67" s="63">
        <f t="shared" si="10"/>
        <v>122487</v>
      </c>
      <c r="F67" s="63">
        <f t="shared" si="10"/>
        <v>25538</v>
      </c>
      <c r="G67" s="63">
        <f t="shared" si="10"/>
        <v>206167</v>
      </c>
      <c r="H67" s="94">
        <f t="shared" si="10"/>
        <v>854620.7000000003</v>
      </c>
      <c r="I67" s="16">
        <f t="shared" si="10"/>
        <v>27267</v>
      </c>
      <c r="J67" s="110">
        <f t="shared" si="10"/>
        <v>17025.693000000003</v>
      </c>
      <c r="K67" s="111">
        <f t="shared" si="10"/>
        <v>893.83</v>
      </c>
      <c r="L67" s="88">
        <f t="shared" si="10"/>
        <v>17919.5</v>
      </c>
      <c r="M67" s="18">
        <f t="shared" si="10"/>
        <v>3024</v>
      </c>
      <c r="N67" s="77">
        <f t="shared" si="10"/>
        <v>38826.903000000006</v>
      </c>
      <c r="O67" s="77">
        <f>SUM(O10:O66)</f>
        <v>69684.5</v>
      </c>
      <c r="P67" s="76">
        <f>SUM(P10:P66)</f>
        <v>1011342.6030000001</v>
      </c>
      <c r="Q67" s="38">
        <f t="shared" si="9"/>
        <v>2064.002999999677</v>
      </c>
    </row>
    <row r="69" spans="1:2" ht="12.75">
      <c r="A69" s="17"/>
      <c r="B69" s="17"/>
    </row>
    <row r="71" ht="12.75">
      <c r="H71" s="7"/>
    </row>
  </sheetData>
  <sheetProtection/>
  <mergeCells count="17">
    <mergeCell ref="O7:O9"/>
    <mergeCell ref="I7:I8"/>
    <mergeCell ref="M7:M9"/>
    <mergeCell ref="N7:N9"/>
    <mergeCell ref="F7:F8"/>
    <mergeCell ref="J7:L7"/>
    <mergeCell ref="G7:G8"/>
    <mergeCell ref="A6:A9"/>
    <mergeCell ref="B6:B9"/>
    <mergeCell ref="P6:P9"/>
    <mergeCell ref="Q6:Q9"/>
    <mergeCell ref="C7:C8"/>
    <mergeCell ref="D7:D8"/>
    <mergeCell ref="E7:E8"/>
    <mergeCell ref="H7:H9"/>
    <mergeCell ref="H6:O6"/>
    <mergeCell ref="C6:G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Rada zastupitelstva MHMP (MHMP)</cp:lastModifiedBy>
  <cp:lastPrinted>2021-09-16T10:13:38Z</cp:lastPrinted>
  <dcterms:created xsi:type="dcterms:W3CDTF">2008-10-23T11:55:11Z</dcterms:created>
  <dcterms:modified xsi:type="dcterms:W3CDTF">2021-12-16T12:06:16Z</dcterms:modified>
  <cp:category/>
  <cp:version/>
  <cp:contentType/>
  <cp:contentStatus/>
</cp:coreProperties>
</file>