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tabRatio="609" activeTab="0"/>
  </bookViews>
  <sheets>
    <sheet name="FV aktuálního roku" sheetId="1" r:id="rId1"/>
    <sheet name="FV ponechaných" sheetId="2" r:id="rId2"/>
    <sheet name="vratka" sheetId="3" r:id="rId3"/>
  </sheets>
  <definedNames/>
  <calcPr fullCalcOnLoad="1"/>
</workbook>
</file>

<file path=xl/sharedStrings.xml><?xml version="1.0" encoding="utf-8"?>
<sst xmlns="http://schemas.openxmlformats.org/spreadsheetml/2006/main" count="143" uniqueCount="75">
  <si>
    <t>Dopravní podnik hl. m. Prahy, akciová společnost</t>
  </si>
  <si>
    <t>a</t>
  </si>
  <si>
    <t>b</t>
  </si>
  <si>
    <t>c</t>
  </si>
  <si>
    <t>4534</t>
  </si>
  <si>
    <t>Investiční účelové dotace z rozpočtu HMP - kap. 03</t>
  </si>
  <si>
    <t>dotace ze SR na provoz ochranných systémů metra - kap.07</t>
  </si>
  <si>
    <t>98116</t>
  </si>
  <si>
    <t>Dotace celkem</t>
  </si>
  <si>
    <t xml:space="preserve">Název </t>
  </si>
  <si>
    <t xml:space="preserve">Neinvestiční dotace z rozpočtu HMP vč. transferů ze SR </t>
  </si>
  <si>
    <t>Vypracoval:</t>
  </si>
  <si>
    <t>Telefon:</t>
  </si>
  <si>
    <t>Datum:</t>
  </si>
  <si>
    <t>Razítko organizace:</t>
  </si>
  <si>
    <t>Podpis ředitele organizace:</t>
  </si>
  <si>
    <t xml:space="preserve">Přehled finančního vypořádání dotací z rozpočtu hl. m. Prahy vč. transferů ze SR poskytnutých prostřednictvím HMP </t>
  </si>
  <si>
    <t xml:space="preserve">Trasa metra A (Dejvická - Motol) </t>
  </si>
  <si>
    <t>00094</t>
  </si>
  <si>
    <t xml:space="preserve">Účelový </t>
  </si>
  <si>
    <t>znak</t>
  </si>
  <si>
    <t>Rozpočet</t>
  </si>
  <si>
    <t>(v tis. Kč)</t>
  </si>
  <si>
    <t>(v Kč)</t>
  </si>
  <si>
    <t>Poskytnuto  HMP</t>
  </si>
  <si>
    <t xml:space="preserve">Přijato DP   </t>
  </si>
  <si>
    <t xml:space="preserve">Vráceno DP           </t>
  </si>
  <si>
    <t>v průběhu roku</t>
  </si>
  <si>
    <t xml:space="preserve">Skutečně použito </t>
  </si>
  <si>
    <t xml:space="preserve">Číslo </t>
  </si>
  <si>
    <t>akce</t>
  </si>
  <si>
    <t>odvede</t>
  </si>
  <si>
    <t>k ponechání</t>
  </si>
  <si>
    <t>Organizace</t>
  </si>
  <si>
    <t>k 31.12.2014</t>
  </si>
  <si>
    <t>42176</t>
  </si>
  <si>
    <t>Bezbariérová opatření</t>
  </si>
  <si>
    <t>Ponecháno  HMP</t>
  </si>
  <si>
    <t>1</t>
  </si>
  <si>
    <t>2</t>
  </si>
  <si>
    <t>3</t>
  </si>
  <si>
    <t>4</t>
  </si>
  <si>
    <t>5</t>
  </si>
  <si>
    <t>v průběhu</t>
  </si>
  <si>
    <t>TT Sídliště Barrandov - Holyně- Slivenec</t>
  </si>
  <si>
    <t>RTT Vršovická (Otakarova - Kubánské náměstí)</t>
  </si>
  <si>
    <t>Bezbarier. zpřístup. st. metra Karlovo nám.</t>
  </si>
  <si>
    <t>42487</t>
  </si>
  <si>
    <t>42489</t>
  </si>
  <si>
    <t>42493</t>
  </si>
  <si>
    <t>42495</t>
  </si>
  <si>
    <t>k 31.12.2015</t>
  </si>
  <si>
    <t>NEINVESTIČNÍ DOTACE CELKEM</t>
  </si>
  <si>
    <t>INVESTIČNÍ DOTACE CELKEM</t>
  </si>
  <si>
    <t>DOTACE CELKEM</t>
  </si>
  <si>
    <t>Investiční účelová dotace z rozpočtu HMP - kap. 03</t>
  </si>
  <si>
    <t>Vratka DP</t>
  </si>
  <si>
    <t>v průběhu r. 2015</t>
  </si>
  <si>
    <t>za rok 2016</t>
  </si>
  <si>
    <t>k 31.12.2016</t>
  </si>
  <si>
    <t>DP k 31.12.2016</t>
  </si>
  <si>
    <t>42829</t>
  </si>
  <si>
    <t>RTT Nuselská - U Plynárny</t>
  </si>
  <si>
    <t>42923</t>
  </si>
  <si>
    <t xml:space="preserve">Příprava I. provoz. úseku trasy D metra </t>
  </si>
  <si>
    <t>TT Sídliště Barrandov - Holyně - Slivenec</t>
  </si>
  <si>
    <t xml:space="preserve">TT Divoká Šárka - Dědinská </t>
  </si>
  <si>
    <t>r. 2016 (v Kč)</t>
  </si>
  <si>
    <t>v průběhu r. 2016</t>
  </si>
  <si>
    <t>- vratka finančních prostředků na základě přijetí dotace z EU</t>
  </si>
  <si>
    <t xml:space="preserve">Finanční vypořádání dotací z rozpočtu hl. m. Prahy </t>
  </si>
  <si>
    <t>za rok 2016 - ponechané finanční prostředky z minulých let</t>
  </si>
  <si>
    <t>Zůstatek</t>
  </si>
  <si>
    <t>Finální vyúčtování včetně finančního vypořádání proběhne po definitivním skončení předmětné investiční akce.</t>
  </si>
  <si>
    <t>Příloha č. 3 k usnesení Zastupitelstva HMP č. 28/13 ze dne 15. 6.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</si>
</sst>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u val="single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3" borderId="8" applyNumberFormat="0" applyAlignment="0" applyProtection="0"/>
    <xf numFmtId="0" fontId="22" fillId="13" borderId="9" applyNumberFormat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4" fontId="11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65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5" fontId="10" fillId="0" borderId="20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9" fontId="12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0" fillId="0" borderId="26" xfId="0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0" borderId="34" xfId="0" applyNumberFormat="1" applyFont="1" applyBorder="1" applyAlignment="1">
      <alignment horizontal="right"/>
    </xf>
    <xf numFmtId="4" fontId="11" fillId="0" borderId="3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11" fillId="0" borderId="36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1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49" fontId="10" fillId="0" borderId="31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9" fontId="10" fillId="0" borderId="30" xfId="0" applyNumberFormat="1" applyFont="1" applyBorder="1" applyAlignment="1">
      <alignment horizontal="right"/>
    </xf>
    <xf numFmtId="0" fontId="10" fillId="0" borderId="31" xfId="0" applyFont="1" applyBorder="1" applyAlignment="1">
      <alignment/>
    </xf>
    <xf numFmtId="49" fontId="10" fillId="0" borderId="4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0" fillId="0" borderId="4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4" fontId="12" fillId="0" borderId="23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5" fontId="10" fillId="0" borderId="42" xfId="0" applyNumberFormat="1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165" fontId="10" fillId="0" borderId="43" xfId="0" applyNumberFormat="1" applyFont="1" applyBorder="1" applyAlignment="1">
      <alignment horizontal="center" wrapText="1"/>
    </xf>
    <xf numFmtId="165" fontId="10" fillId="0" borderId="44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375" style="4" customWidth="1"/>
    <col min="2" max="2" width="47.125" style="0" customWidth="1"/>
    <col min="3" max="3" width="8.375" style="4" customWidth="1"/>
    <col min="4" max="4" width="13.25390625" style="0" customWidth="1"/>
    <col min="5" max="6" width="15.25390625" style="6" customWidth="1"/>
    <col min="7" max="7" width="13.25390625" style="0" bestFit="1" customWidth="1"/>
    <col min="8" max="8" width="15.125" style="0" customWidth="1"/>
    <col min="9" max="9" width="14.25390625" style="0" customWidth="1"/>
    <col min="10" max="10" width="14.625" style="0" customWidth="1"/>
    <col min="12" max="12" width="13.875" style="0" bestFit="1" customWidth="1"/>
    <col min="15" max="15" width="12.25390625" style="0" bestFit="1" customWidth="1"/>
  </cols>
  <sheetData>
    <row r="1" spans="1:2" ht="15.75">
      <c r="A1" s="124" t="s">
        <v>74</v>
      </c>
      <c r="B1" s="35"/>
    </row>
    <row r="2" ht="12.75">
      <c r="B2" s="35"/>
    </row>
    <row r="3" spans="1:10" s="1" customFormat="1" ht="12.7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" customFormat="1" ht="13.5" customHeight="1">
      <c r="A4" s="125" t="s">
        <v>58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s="1" customFormat="1" ht="13.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s="1" customFormat="1" ht="13.5" customHeight="1" thickBot="1">
      <c r="A6" s="5"/>
      <c r="C6" s="5"/>
      <c r="E6" s="7"/>
      <c r="F6" s="7"/>
      <c r="J6" s="5"/>
    </row>
    <row r="7" spans="1:10" s="16" customFormat="1" ht="13.5" customHeight="1" thickBot="1">
      <c r="A7" s="44"/>
      <c r="B7" s="45"/>
      <c r="C7" s="45"/>
      <c r="D7" s="45"/>
      <c r="E7" s="46" t="s">
        <v>24</v>
      </c>
      <c r="F7" s="46" t="s">
        <v>25</v>
      </c>
      <c r="G7" s="46" t="s">
        <v>26</v>
      </c>
      <c r="H7" s="60" t="s">
        <v>28</v>
      </c>
      <c r="I7" s="126" t="s">
        <v>33</v>
      </c>
      <c r="J7" s="127"/>
    </row>
    <row r="8" spans="1:10" s="16" customFormat="1" ht="13.5" customHeight="1">
      <c r="A8" s="47" t="s">
        <v>29</v>
      </c>
      <c r="B8" s="41" t="s">
        <v>9</v>
      </c>
      <c r="C8" s="41" t="s">
        <v>19</v>
      </c>
      <c r="D8" s="41" t="s">
        <v>21</v>
      </c>
      <c r="E8" s="42" t="s">
        <v>59</v>
      </c>
      <c r="F8" s="42" t="s">
        <v>59</v>
      </c>
      <c r="G8" s="42" t="s">
        <v>27</v>
      </c>
      <c r="H8" s="43" t="s">
        <v>60</v>
      </c>
      <c r="I8" s="62" t="s">
        <v>31</v>
      </c>
      <c r="J8" s="48" t="s">
        <v>32</v>
      </c>
    </row>
    <row r="9" spans="1:10" s="16" customFormat="1" ht="13.5" customHeight="1" thickBot="1">
      <c r="A9" s="47" t="s">
        <v>30</v>
      </c>
      <c r="B9" s="41"/>
      <c r="C9" s="41" t="s">
        <v>20</v>
      </c>
      <c r="D9" s="41" t="s">
        <v>22</v>
      </c>
      <c r="E9" s="42" t="s">
        <v>23</v>
      </c>
      <c r="F9" s="42" t="s">
        <v>23</v>
      </c>
      <c r="G9" s="42" t="s">
        <v>23</v>
      </c>
      <c r="H9" s="43" t="s">
        <v>23</v>
      </c>
      <c r="I9" s="62" t="s">
        <v>23</v>
      </c>
      <c r="J9" s="48" t="s">
        <v>23</v>
      </c>
    </row>
    <row r="10" spans="1:10" s="15" customFormat="1" ht="12.75" thickBot="1">
      <c r="A10" s="75" t="s">
        <v>1</v>
      </c>
      <c r="B10" s="76" t="s">
        <v>2</v>
      </c>
      <c r="C10" s="76" t="s">
        <v>3</v>
      </c>
      <c r="D10" s="76">
        <v>1</v>
      </c>
      <c r="E10" s="77">
        <v>2</v>
      </c>
      <c r="F10" s="77">
        <v>3</v>
      </c>
      <c r="G10" s="77">
        <v>4</v>
      </c>
      <c r="H10" s="78">
        <v>5</v>
      </c>
      <c r="I10" s="79">
        <v>6</v>
      </c>
      <c r="J10" s="80">
        <v>7</v>
      </c>
    </row>
    <row r="11" spans="1:10" s="8" customFormat="1" ht="15" customHeight="1">
      <c r="A11" s="54"/>
      <c r="B11" s="68"/>
      <c r="C11" s="69"/>
      <c r="D11" s="70"/>
      <c r="E11" s="70"/>
      <c r="F11" s="70"/>
      <c r="G11" s="71"/>
      <c r="H11" s="72"/>
      <c r="I11" s="73"/>
      <c r="J11" s="74"/>
    </row>
    <row r="12" spans="1:10" s="20" customFormat="1" ht="15" customHeight="1">
      <c r="A12" s="49"/>
      <c r="B12" s="17" t="s">
        <v>10</v>
      </c>
      <c r="C12" s="18"/>
      <c r="D12" s="19"/>
      <c r="E12" s="19"/>
      <c r="F12" s="19"/>
      <c r="G12" s="19"/>
      <c r="H12" s="37"/>
      <c r="I12" s="63"/>
      <c r="J12" s="50"/>
    </row>
    <row r="13" spans="1:10" s="20" customFormat="1" ht="15" customHeight="1" thickBot="1">
      <c r="A13" s="92"/>
      <c r="B13" s="93" t="s">
        <v>6</v>
      </c>
      <c r="C13" s="94" t="s">
        <v>7</v>
      </c>
      <c r="D13" s="95">
        <v>40000</v>
      </c>
      <c r="E13" s="95">
        <v>40000000</v>
      </c>
      <c r="F13" s="95">
        <v>40000000</v>
      </c>
      <c r="G13" s="95">
        <v>0</v>
      </c>
      <c r="H13" s="96">
        <v>40000000</v>
      </c>
      <c r="I13" s="97">
        <f>SUM(F13-G13-H13)</f>
        <v>0</v>
      </c>
      <c r="J13" s="98"/>
    </row>
    <row r="14" spans="1:10" s="91" customFormat="1" ht="15" customHeight="1" thickBot="1">
      <c r="A14" s="79"/>
      <c r="B14" s="99" t="s">
        <v>52</v>
      </c>
      <c r="C14" s="100"/>
      <c r="D14" s="101">
        <f>SUM(D13)</f>
        <v>40000</v>
      </c>
      <c r="E14" s="101">
        <f aca="true" t="shared" si="0" ref="E14:J14">SUM(E13)</f>
        <v>40000000</v>
      </c>
      <c r="F14" s="101">
        <f t="shared" si="0"/>
        <v>40000000</v>
      </c>
      <c r="G14" s="101">
        <f t="shared" si="0"/>
        <v>0</v>
      </c>
      <c r="H14" s="102">
        <f t="shared" si="0"/>
        <v>40000000</v>
      </c>
      <c r="I14" s="103">
        <f t="shared" si="0"/>
        <v>0</v>
      </c>
      <c r="J14" s="104">
        <f t="shared" si="0"/>
        <v>0</v>
      </c>
    </row>
    <row r="15" spans="1:10" s="20" customFormat="1" ht="15" customHeight="1">
      <c r="A15" s="49"/>
      <c r="B15" s="21"/>
      <c r="C15" s="18"/>
      <c r="D15" s="19"/>
      <c r="E15" s="19"/>
      <c r="F15" s="19"/>
      <c r="G15" s="19"/>
      <c r="H15" s="37"/>
      <c r="I15" s="63"/>
      <c r="J15" s="50"/>
    </row>
    <row r="16" spans="1:10" s="20" customFormat="1" ht="15" customHeight="1">
      <c r="A16" s="49"/>
      <c r="B16" s="17" t="s">
        <v>5</v>
      </c>
      <c r="C16" s="18"/>
      <c r="D16" s="19"/>
      <c r="E16" s="19"/>
      <c r="F16" s="19"/>
      <c r="G16" s="19"/>
      <c r="H16" s="37"/>
      <c r="I16" s="63"/>
      <c r="J16" s="50"/>
    </row>
    <row r="17" spans="1:15" s="20" customFormat="1" ht="15" customHeight="1">
      <c r="A17" s="51" t="s">
        <v>35</v>
      </c>
      <c r="B17" s="22" t="s">
        <v>36</v>
      </c>
      <c r="C17" s="18" t="s">
        <v>18</v>
      </c>
      <c r="D17" s="19">
        <v>8538</v>
      </c>
      <c r="E17" s="19">
        <v>8538000</v>
      </c>
      <c r="F17" s="19">
        <v>8538000</v>
      </c>
      <c r="G17" s="19">
        <v>0</v>
      </c>
      <c r="H17" s="37">
        <f>1315213.64+1594012+94000+96000+92000+199500+182000+564778.78</f>
        <v>4137504.42</v>
      </c>
      <c r="I17" s="63">
        <v>663721.22</v>
      </c>
      <c r="J17" s="50">
        <f>5932589.44-0.08-'FV ponechaných'!H17</f>
        <v>3736774.3600000003</v>
      </c>
      <c r="L17" s="121"/>
      <c r="M17" s="121"/>
      <c r="O17" s="121"/>
    </row>
    <row r="18" spans="1:15" s="20" customFormat="1" ht="15" customHeight="1">
      <c r="A18" s="51" t="s">
        <v>47</v>
      </c>
      <c r="B18" s="22" t="s">
        <v>44</v>
      </c>
      <c r="C18" s="18" t="s">
        <v>18</v>
      </c>
      <c r="D18" s="19">
        <v>108837</v>
      </c>
      <c r="E18" s="19">
        <v>108837000</v>
      </c>
      <c r="F18" s="19">
        <v>108837000</v>
      </c>
      <c r="G18" s="19">
        <v>0</v>
      </c>
      <c r="H18" s="37">
        <v>1850000</v>
      </c>
      <c r="I18" s="63">
        <v>0</v>
      </c>
      <c r="J18" s="50">
        <v>106987000</v>
      </c>
      <c r="L18" s="121"/>
      <c r="M18" s="121"/>
      <c r="O18" s="121"/>
    </row>
    <row r="19" spans="1:15" s="20" customFormat="1" ht="15" customHeight="1">
      <c r="A19" s="51" t="s">
        <v>48</v>
      </c>
      <c r="B19" s="22" t="s">
        <v>45</v>
      </c>
      <c r="C19" s="18" t="s">
        <v>18</v>
      </c>
      <c r="D19" s="19">
        <v>100000</v>
      </c>
      <c r="E19" s="19">
        <v>100000000</v>
      </c>
      <c r="F19" s="19">
        <v>100000000</v>
      </c>
      <c r="G19" s="19">
        <v>0</v>
      </c>
      <c r="H19" s="37">
        <v>100000000</v>
      </c>
      <c r="I19" s="63">
        <f>SUM(F19-G19-H19)</f>
        <v>0</v>
      </c>
      <c r="J19" s="50"/>
      <c r="L19" s="121"/>
      <c r="M19" s="121"/>
      <c r="O19" s="121"/>
    </row>
    <row r="20" spans="1:13" s="20" customFormat="1" ht="15" customHeight="1" thickBot="1">
      <c r="A20" s="51" t="s">
        <v>50</v>
      </c>
      <c r="B20" s="22" t="s">
        <v>46</v>
      </c>
      <c r="C20" s="18" t="s">
        <v>18</v>
      </c>
      <c r="D20" s="19">
        <v>5000</v>
      </c>
      <c r="E20" s="19">
        <v>5000000</v>
      </c>
      <c r="F20" s="19">
        <v>5000000</v>
      </c>
      <c r="G20" s="19">
        <v>0</v>
      </c>
      <c r="H20" s="37">
        <v>5000000</v>
      </c>
      <c r="I20" s="63">
        <f>SUM(F20-G20-H20)</f>
        <v>0</v>
      </c>
      <c r="J20" s="50"/>
      <c r="L20" s="121"/>
      <c r="M20" s="121"/>
    </row>
    <row r="21" spans="1:15" s="20" customFormat="1" ht="15" customHeight="1">
      <c r="A21" s="51" t="s">
        <v>61</v>
      </c>
      <c r="B21" s="22" t="s">
        <v>62</v>
      </c>
      <c r="C21" s="18" t="s">
        <v>18</v>
      </c>
      <c r="D21" s="19">
        <v>128837</v>
      </c>
      <c r="E21" s="19">
        <v>128837000</v>
      </c>
      <c r="F21" s="19">
        <v>128837000</v>
      </c>
      <c r="G21" s="19">
        <v>0</v>
      </c>
      <c r="H21" s="37">
        <v>128837000</v>
      </c>
      <c r="I21" s="63">
        <f>SUM(F21-G21-H21)</f>
        <v>0</v>
      </c>
      <c r="J21" s="50"/>
      <c r="L21" s="121"/>
      <c r="M21" s="121"/>
      <c r="O21" s="121"/>
    </row>
    <row r="22" spans="1:15" s="20" customFormat="1" ht="15" customHeight="1">
      <c r="A22" s="114"/>
      <c r="B22" s="115"/>
      <c r="C22" s="116"/>
      <c r="D22" s="26"/>
      <c r="E22" s="26"/>
      <c r="F22" s="26"/>
      <c r="G22" s="26"/>
      <c r="H22" s="38"/>
      <c r="I22" s="64"/>
      <c r="J22" s="52"/>
      <c r="O22" s="121"/>
    </row>
    <row r="23" spans="1:10" s="20" customFormat="1" ht="15" customHeight="1" thickBot="1">
      <c r="A23" s="108"/>
      <c r="B23" s="109"/>
      <c r="C23" s="94"/>
      <c r="D23" s="95"/>
      <c r="E23" s="95"/>
      <c r="F23" s="95"/>
      <c r="G23" s="95"/>
      <c r="H23" s="96"/>
      <c r="I23" s="97"/>
      <c r="J23" s="98"/>
    </row>
    <row r="24" spans="1:12" s="91" customFormat="1" ht="15" customHeight="1" thickBot="1">
      <c r="A24" s="105"/>
      <c r="B24" s="106" t="s">
        <v>53</v>
      </c>
      <c r="C24" s="107"/>
      <c r="D24" s="101">
        <f>SUM(D17:D21)</f>
        <v>351212</v>
      </c>
      <c r="E24" s="101">
        <f aca="true" t="shared" si="1" ref="E24:J24">SUM(E17:E21)</f>
        <v>351212000</v>
      </c>
      <c r="F24" s="101">
        <f t="shared" si="1"/>
        <v>351212000</v>
      </c>
      <c r="G24" s="101">
        <f t="shared" si="1"/>
        <v>0</v>
      </c>
      <c r="H24" s="102">
        <f t="shared" si="1"/>
        <v>239824504.42000002</v>
      </c>
      <c r="I24" s="103">
        <f t="shared" si="1"/>
        <v>663721.22</v>
      </c>
      <c r="J24" s="104">
        <f t="shared" si="1"/>
        <v>110723774.36</v>
      </c>
      <c r="L24" s="122"/>
    </row>
    <row r="25" spans="1:12" s="8" customFormat="1" ht="15" customHeight="1" thickBot="1">
      <c r="A25" s="54"/>
      <c r="B25" s="9"/>
      <c r="C25" s="10"/>
      <c r="D25" s="11"/>
      <c r="E25" s="11"/>
      <c r="F25" s="11"/>
      <c r="G25" s="12"/>
      <c r="H25" s="40"/>
      <c r="I25" s="65"/>
      <c r="J25" s="55"/>
      <c r="L25" s="123"/>
    </row>
    <row r="26" spans="1:10" s="8" customFormat="1" ht="18.75" customHeight="1" thickBot="1" thickTop="1">
      <c r="A26" s="56"/>
      <c r="B26" s="57" t="s">
        <v>54</v>
      </c>
      <c r="C26" s="58"/>
      <c r="D26" s="59">
        <f aca="true" t="shared" si="2" ref="D26:J26">SUM(D14+D24)</f>
        <v>391212</v>
      </c>
      <c r="E26" s="59">
        <f t="shared" si="2"/>
        <v>391212000</v>
      </c>
      <c r="F26" s="59">
        <f t="shared" si="2"/>
        <v>391212000</v>
      </c>
      <c r="G26" s="59">
        <f t="shared" si="2"/>
        <v>0</v>
      </c>
      <c r="H26" s="61">
        <f t="shared" si="2"/>
        <v>279824504.42</v>
      </c>
      <c r="I26" s="66">
        <f t="shared" si="2"/>
        <v>663721.22</v>
      </c>
      <c r="J26" s="82">
        <f t="shared" si="2"/>
        <v>110723774.36</v>
      </c>
    </row>
    <row r="27" spans="1:6" s="8" customFormat="1" ht="12.75">
      <c r="A27" s="13"/>
      <c r="C27" s="13"/>
      <c r="E27" s="14"/>
      <c r="F27" s="14"/>
    </row>
    <row r="28" spans="1:6" s="8" customFormat="1" ht="12.75" hidden="1">
      <c r="A28" s="13"/>
      <c r="C28" s="13"/>
      <c r="E28" s="14"/>
      <c r="F28" s="14"/>
    </row>
    <row r="29" spans="1:8" s="20" customFormat="1" ht="12" hidden="1">
      <c r="A29" s="20" t="s">
        <v>11</v>
      </c>
      <c r="C29" s="34" t="s">
        <v>12</v>
      </c>
      <c r="D29" s="33" t="s">
        <v>13</v>
      </c>
      <c r="F29" s="20" t="s">
        <v>14</v>
      </c>
      <c r="H29" s="20" t="s">
        <v>15</v>
      </c>
    </row>
    <row r="30" ht="12.75" hidden="1"/>
    <row r="31" spans="1:4" ht="12.75">
      <c r="A31" s="36"/>
      <c r="C31" s="36"/>
      <c r="D31" s="4"/>
    </row>
    <row r="34" ht="12.75">
      <c r="D34" s="81"/>
    </row>
  </sheetData>
  <sheetProtection/>
  <mergeCells count="4">
    <mergeCell ref="A3:J3"/>
    <mergeCell ref="A4:J4"/>
    <mergeCell ref="I7:J7"/>
    <mergeCell ref="A5:J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75390625" style="4" customWidth="1"/>
    <col min="2" max="2" width="46.375" style="0" customWidth="1"/>
    <col min="3" max="3" width="8.375" style="4" customWidth="1"/>
    <col min="4" max="4" width="15.125" style="6" customWidth="1"/>
    <col min="5" max="5" width="13.125" style="0" customWidth="1"/>
    <col min="6" max="6" width="15.125" style="0" customWidth="1"/>
    <col min="7" max="7" width="15.00390625" style="0" customWidth="1"/>
    <col min="8" max="8" width="15.125" style="0" customWidth="1"/>
  </cols>
  <sheetData>
    <row r="1" ht="12.75">
      <c r="B1" s="35"/>
    </row>
    <row r="2" ht="12.75">
      <c r="A2" s="32"/>
    </row>
    <row r="3" spans="1:8" s="1" customFormat="1" ht="24" customHeight="1">
      <c r="A3" s="125" t="s">
        <v>16</v>
      </c>
      <c r="B3" s="125"/>
      <c r="C3" s="125"/>
      <c r="D3" s="125"/>
      <c r="E3" s="125"/>
      <c r="F3" s="125"/>
      <c r="G3" s="125"/>
      <c r="H3" s="125"/>
    </row>
    <row r="4" spans="1:8" s="1" customFormat="1" ht="13.5" customHeight="1">
      <c r="A4" s="125" t="s">
        <v>71</v>
      </c>
      <c r="B4" s="125"/>
      <c r="C4" s="125"/>
      <c r="D4" s="125"/>
      <c r="E4" s="125"/>
      <c r="F4" s="125"/>
      <c r="G4" s="125"/>
      <c r="H4" s="125"/>
    </row>
    <row r="5" spans="1:6" s="1" customFormat="1" ht="13.5" customHeight="1">
      <c r="A5" s="3"/>
      <c r="B5" s="2"/>
      <c r="C5" s="2"/>
      <c r="D5" s="2"/>
      <c r="E5" s="2"/>
      <c r="F5" s="2"/>
    </row>
    <row r="6" spans="1:8" s="1" customFormat="1" ht="13.5" customHeight="1">
      <c r="A6" s="128" t="s">
        <v>0</v>
      </c>
      <c r="B6" s="128"/>
      <c r="C6" s="128"/>
      <c r="D6" s="128"/>
      <c r="E6" s="128"/>
      <c r="F6" s="128"/>
      <c r="G6" s="128"/>
      <c r="H6" s="128"/>
    </row>
    <row r="7" spans="1:8" s="1" customFormat="1" ht="13.5" customHeight="1">
      <c r="A7" s="67"/>
      <c r="B7" s="67"/>
      <c r="C7" s="67"/>
      <c r="D7" s="67"/>
      <c r="E7" s="67"/>
      <c r="F7" s="67"/>
      <c r="G7" s="67"/>
      <c r="H7" s="67"/>
    </row>
    <row r="8" spans="1:7" s="1" customFormat="1" ht="13.5" customHeight="1" thickBot="1">
      <c r="A8" s="5"/>
      <c r="C8" s="5"/>
      <c r="D8" s="7"/>
      <c r="G8" s="5"/>
    </row>
    <row r="9" spans="1:8" s="16" customFormat="1" ht="13.5" customHeight="1" thickBot="1">
      <c r="A9" s="44"/>
      <c r="B9" s="45"/>
      <c r="C9" s="45"/>
      <c r="D9" s="46" t="s">
        <v>37</v>
      </c>
      <c r="E9" s="46" t="s">
        <v>26</v>
      </c>
      <c r="F9" s="60" t="s">
        <v>28</v>
      </c>
      <c r="G9" s="126" t="s">
        <v>33</v>
      </c>
      <c r="H9" s="127"/>
    </row>
    <row r="10" spans="1:8" s="16" customFormat="1" ht="13.5" customHeight="1">
      <c r="A10" s="47" t="s">
        <v>29</v>
      </c>
      <c r="B10" s="41" t="s">
        <v>9</v>
      </c>
      <c r="C10" s="41" t="s">
        <v>19</v>
      </c>
      <c r="D10" s="42" t="s">
        <v>51</v>
      </c>
      <c r="E10" s="42" t="s">
        <v>43</v>
      </c>
      <c r="F10" s="43" t="s">
        <v>60</v>
      </c>
      <c r="G10" s="62" t="s">
        <v>31</v>
      </c>
      <c r="H10" s="48" t="s">
        <v>32</v>
      </c>
    </row>
    <row r="11" spans="1:8" s="16" customFormat="1" ht="13.5" customHeight="1" thickBot="1">
      <c r="A11" s="47" t="s">
        <v>30</v>
      </c>
      <c r="B11" s="41"/>
      <c r="C11" s="41" t="s">
        <v>20</v>
      </c>
      <c r="D11" s="42" t="s">
        <v>23</v>
      </c>
      <c r="E11" s="42" t="s">
        <v>67</v>
      </c>
      <c r="F11" s="43" t="s">
        <v>23</v>
      </c>
      <c r="G11" s="62" t="s">
        <v>23</v>
      </c>
      <c r="H11" s="48" t="s">
        <v>23</v>
      </c>
    </row>
    <row r="12" spans="1:8" s="15" customFormat="1" ht="12.75" customHeight="1" thickBot="1">
      <c r="A12" s="75" t="s">
        <v>1</v>
      </c>
      <c r="B12" s="76" t="s">
        <v>2</v>
      </c>
      <c r="C12" s="76" t="s">
        <v>3</v>
      </c>
      <c r="D12" s="77" t="s">
        <v>38</v>
      </c>
      <c r="E12" s="77" t="s">
        <v>39</v>
      </c>
      <c r="F12" s="78" t="s">
        <v>40</v>
      </c>
      <c r="G12" s="79" t="s">
        <v>41</v>
      </c>
      <c r="H12" s="80" t="s">
        <v>42</v>
      </c>
    </row>
    <row r="13" spans="1:8" s="20" customFormat="1" ht="15" customHeight="1">
      <c r="A13" s="49"/>
      <c r="B13" s="24"/>
      <c r="C13" s="25"/>
      <c r="D13" s="83"/>
      <c r="E13" s="83"/>
      <c r="F13" s="85"/>
      <c r="G13" s="89"/>
      <c r="H13" s="86"/>
    </row>
    <row r="14" spans="1:8" s="20" customFormat="1" ht="15" customHeight="1">
      <c r="A14" s="49"/>
      <c r="B14" s="24"/>
      <c r="C14" s="25"/>
      <c r="D14" s="31"/>
      <c r="E14" s="31"/>
      <c r="F14" s="39"/>
      <c r="G14" s="64"/>
      <c r="H14" s="87"/>
    </row>
    <row r="15" spans="1:8" s="20" customFormat="1" ht="15" customHeight="1">
      <c r="A15" s="49"/>
      <c r="B15" s="17" t="s">
        <v>5</v>
      </c>
      <c r="C15" s="18"/>
      <c r="D15" s="31"/>
      <c r="E15" s="31"/>
      <c r="F15" s="39"/>
      <c r="G15" s="64"/>
      <c r="H15" s="87"/>
    </row>
    <row r="16" spans="1:8" s="20" customFormat="1" ht="15" customHeight="1">
      <c r="A16" s="51" t="s">
        <v>63</v>
      </c>
      <c r="B16" s="22" t="s">
        <v>64</v>
      </c>
      <c r="C16" s="18" t="s">
        <v>18</v>
      </c>
      <c r="D16" s="31">
        <v>343078616</v>
      </c>
      <c r="E16" s="31">
        <v>0</v>
      </c>
      <c r="F16" s="39">
        <v>5043291</v>
      </c>
      <c r="G16" s="64">
        <v>0</v>
      </c>
      <c r="H16" s="87">
        <f>+D16-F16</f>
        <v>338035325</v>
      </c>
    </row>
    <row r="17" spans="1:8" s="20" customFormat="1" ht="15" customHeight="1">
      <c r="A17" s="51" t="s">
        <v>35</v>
      </c>
      <c r="B17" s="24" t="s">
        <v>36</v>
      </c>
      <c r="C17" s="25" t="s">
        <v>18</v>
      </c>
      <c r="D17" s="26">
        <v>2195815</v>
      </c>
      <c r="E17" s="31">
        <v>0</v>
      </c>
      <c r="F17" s="38">
        <v>0</v>
      </c>
      <c r="G17" s="64">
        <v>0</v>
      </c>
      <c r="H17" s="87">
        <f>+D17-F17</f>
        <v>2195815</v>
      </c>
    </row>
    <row r="18" spans="1:8" s="20" customFormat="1" ht="15" customHeight="1">
      <c r="A18" s="51" t="s">
        <v>47</v>
      </c>
      <c r="B18" s="24" t="s">
        <v>65</v>
      </c>
      <c r="C18" s="18" t="s">
        <v>18</v>
      </c>
      <c r="D18" s="26">
        <v>22999327</v>
      </c>
      <c r="E18" s="26">
        <v>0</v>
      </c>
      <c r="F18" s="38">
        <v>0</v>
      </c>
      <c r="G18" s="64">
        <v>0</v>
      </c>
      <c r="H18" s="87">
        <f>+D18-F18</f>
        <v>22999327</v>
      </c>
    </row>
    <row r="19" spans="1:8" s="23" customFormat="1" ht="15" customHeight="1">
      <c r="A19" s="51" t="s">
        <v>49</v>
      </c>
      <c r="B19" s="24" t="s">
        <v>66</v>
      </c>
      <c r="C19" s="25" t="s">
        <v>18</v>
      </c>
      <c r="D19" s="26">
        <v>2879616</v>
      </c>
      <c r="E19" s="26">
        <v>0</v>
      </c>
      <c r="F19" s="38">
        <v>2396500</v>
      </c>
      <c r="G19" s="64">
        <v>0</v>
      </c>
      <c r="H19" s="87">
        <f>+D19-F19</f>
        <v>483116</v>
      </c>
    </row>
    <row r="20" spans="1:8" s="23" customFormat="1" ht="15" customHeight="1">
      <c r="A20" s="51" t="s">
        <v>50</v>
      </c>
      <c r="B20" s="22" t="s">
        <v>46</v>
      </c>
      <c r="C20" s="18" t="s">
        <v>18</v>
      </c>
      <c r="D20" s="31">
        <v>7900290</v>
      </c>
      <c r="E20" s="31">
        <v>0</v>
      </c>
      <c r="F20" s="39">
        <f>1823719.43+255971.07</f>
        <v>2079690.5</v>
      </c>
      <c r="G20" s="64">
        <v>0</v>
      </c>
      <c r="H20" s="87">
        <f>+D20-F20</f>
        <v>5820599.5</v>
      </c>
    </row>
    <row r="21" spans="1:8" s="23" customFormat="1" ht="15" customHeight="1">
      <c r="A21" s="51"/>
      <c r="B21" s="22"/>
      <c r="C21" s="18"/>
      <c r="D21" s="31"/>
      <c r="E21" s="31"/>
      <c r="F21" s="39"/>
      <c r="G21" s="64"/>
      <c r="H21" s="87"/>
    </row>
    <row r="22" spans="1:8" s="8" customFormat="1" ht="15" customHeight="1" thickBot="1">
      <c r="A22" s="54"/>
      <c r="B22" s="9"/>
      <c r="C22" s="10"/>
      <c r="D22" s="11"/>
      <c r="E22" s="31"/>
      <c r="F22" s="84"/>
      <c r="G22" s="90"/>
      <c r="H22" s="88"/>
    </row>
    <row r="23" spans="1:8" s="8" customFormat="1" ht="18.75" customHeight="1" thickBot="1" thickTop="1">
      <c r="A23" s="56"/>
      <c r="B23" s="57" t="s">
        <v>8</v>
      </c>
      <c r="C23" s="58"/>
      <c r="D23" s="59">
        <f>SUM(D13:D22)</f>
        <v>379053664</v>
      </c>
      <c r="E23" s="59">
        <f>SUM(E13:E22)</f>
        <v>0</v>
      </c>
      <c r="F23" s="61">
        <f>SUM(F13:F22)</f>
        <v>9519481.5</v>
      </c>
      <c r="G23" s="66">
        <f>SUM(G13:G22)</f>
        <v>0</v>
      </c>
      <c r="H23" s="82">
        <f>SUM(H13:H22)</f>
        <v>369534182.5</v>
      </c>
    </row>
    <row r="24" spans="1:4" s="8" customFormat="1" ht="12.75">
      <c r="A24" s="13"/>
      <c r="C24" s="13"/>
      <c r="D24" s="14"/>
    </row>
    <row r="25" spans="1:4" s="8" customFormat="1" ht="12.75" hidden="1">
      <c r="A25" s="13"/>
      <c r="C25" s="13"/>
      <c r="D25" s="14"/>
    </row>
    <row r="26" spans="1:6" s="20" customFormat="1" ht="12" hidden="1">
      <c r="A26" s="20" t="s">
        <v>11</v>
      </c>
      <c r="C26" s="34" t="s">
        <v>12</v>
      </c>
      <c r="F26" s="20" t="s">
        <v>15</v>
      </c>
    </row>
    <row r="27" ht="12.75" hidden="1"/>
    <row r="29" ht="12.75">
      <c r="F29" s="81"/>
    </row>
    <row r="30" ht="12.75">
      <c r="F30" s="81"/>
    </row>
  </sheetData>
  <sheetProtection/>
  <mergeCells count="4">
    <mergeCell ref="G9:H9"/>
    <mergeCell ref="A6:H6"/>
    <mergeCell ref="A4:H4"/>
    <mergeCell ref="A3:H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47.125" style="0" customWidth="1"/>
    <col min="3" max="3" width="8.375" style="4" customWidth="1"/>
    <col min="4" max="4" width="13.25390625" style="0" hidden="1" customWidth="1"/>
    <col min="5" max="5" width="21.00390625" style="6" customWidth="1"/>
    <col min="6" max="8" width="20.75390625" style="0" customWidth="1"/>
  </cols>
  <sheetData>
    <row r="1" ht="12.75">
      <c r="B1" s="35"/>
    </row>
    <row r="2" ht="12.75">
      <c r="A2" s="32"/>
    </row>
    <row r="3" spans="1:8" s="1" customFormat="1" ht="24" customHeight="1">
      <c r="A3" s="125" t="s">
        <v>70</v>
      </c>
      <c r="B3" s="125"/>
      <c r="C3" s="125"/>
      <c r="D3" s="125"/>
      <c r="E3" s="125"/>
      <c r="F3" s="125"/>
      <c r="G3" s="125"/>
      <c r="H3" s="125"/>
    </row>
    <row r="4" spans="1:8" s="1" customFormat="1" ht="13.5" customHeight="1">
      <c r="A4" s="129" t="s">
        <v>69</v>
      </c>
      <c r="B4" s="129"/>
      <c r="C4" s="129"/>
      <c r="D4" s="129"/>
      <c r="E4" s="129"/>
      <c r="F4" s="129"/>
      <c r="G4" s="129"/>
      <c r="H4" s="129"/>
    </row>
    <row r="5" spans="1:8" s="1" customFormat="1" ht="13.5" customHeight="1">
      <c r="A5" s="3"/>
      <c r="B5" s="2"/>
      <c r="C5" s="2"/>
      <c r="D5" s="2"/>
      <c r="E5" s="2"/>
      <c r="F5" s="2"/>
      <c r="G5" s="2"/>
      <c r="H5" s="2"/>
    </row>
    <row r="6" spans="1:8" s="1" customFormat="1" ht="13.5" customHeight="1">
      <c r="A6" s="128" t="s">
        <v>0</v>
      </c>
      <c r="B6" s="128"/>
      <c r="C6" s="128"/>
      <c r="D6" s="128"/>
      <c r="E6" s="128"/>
      <c r="F6" s="128"/>
      <c r="G6" s="128"/>
      <c r="H6" s="128"/>
    </row>
    <row r="7" spans="1:8" s="1" customFormat="1" ht="13.5" customHeight="1">
      <c r="A7" s="67"/>
      <c r="B7" s="67"/>
      <c r="C7" s="67"/>
      <c r="D7" s="67"/>
      <c r="E7" s="67"/>
      <c r="F7" s="67"/>
      <c r="G7" s="67"/>
      <c r="H7" s="67"/>
    </row>
    <row r="8" spans="1:5" s="1" customFormat="1" ht="13.5" customHeight="1" thickBot="1">
      <c r="A8" s="5"/>
      <c r="C8" s="5"/>
      <c r="E8" s="7"/>
    </row>
    <row r="9" spans="1:8" s="16" customFormat="1" ht="13.5" customHeight="1">
      <c r="A9" s="44"/>
      <c r="B9" s="45"/>
      <c r="C9" s="45"/>
      <c r="D9" s="45"/>
      <c r="E9" s="46"/>
      <c r="F9" s="46"/>
      <c r="G9" s="117"/>
      <c r="H9" s="110"/>
    </row>
    <row r="10" spans="1:8" s="16" customFormat="1" ht="13.5" customHeight="1">
      <c r="A10" s="47"/>
      <c r="B10" s="41"/>
      <c r="C10" s="41"/>
      <c r="D10" s="41"/>
      <c r="E10" s="41" t="s">
        <v>25</v>
      </c>
      <c r="F10" s="41" t="s">
        <v>56</v>
      </c>
      <c r="G10" s="118" t="s">
        <v>56</v>
      </c>
      <c r="H10" s="111"/>
    </row>
    <row r="11" spans="1:8" s="16" customFormat="1" ht="13.5" customHeight="1">
      <c r="A11" s="47" t="s">
        <v>29</v>
      </c>
      <c r="B11" s="41" t="s">
        <v>9</v>
      </c>
      <c r="C11" s="41" t="s">
        <v>19</v>
      </c>
      <c r="D11" s="41" t="s">
        <v>21</v>
      </c>
      <c r="E11" s="42" t="s">
        <v>34</v>
      </c>
      <c r="F11" s="42" t="s">
        <v>57</v>
      </c>
      <c r="G11" s="119" t="s">
        <v>68</v>
      </c>
      <c r="H11" s="48" t="s">
        <v>72</v>
      </c>
    </row>
    <row r="12" spans="1:8" s="16" customFormat="1" ht="13.5" customHeight="1" thickBot="1">
      <c r="A12" s="47" t="s">
        <v>30</v>
      </c>
      <c r="B12" s="41"/>
      <c r="C12" s="41" t="s">
        <v>20</v>
      </c>
      <c r="D12" s="41" t="s">
        <v>22</v>
      </c>
      <c r="E12" s="42" t="s">
        <v>23</v>
      </c>
      <c r="F12" s="42" t="s">
        <v>23</v>
      </c>
      <c r="G12" s="120" t="s">
        <v>23</v>
      </c>
      <c r="H12" s="48" t="s">
        <v>23</v>
      </c>
    </row>
    <row r="13" spans="1:8" s="15" customFormat="1" ht="12.75" thickBot="1">
      <c r="A13" s="75" t="s">
        <v>1</v>
      </c>
      <c r="B13" s="76" t="s">
        <v>2</v>
      </c>
      <c r="C13" s="76" t="s">
        <v>3</v>
      </c>
      <c r="D13" s="76">
        <v>1</v>
      </c>
      <c r="E13" s="77">
        <v>3</v>
      </c>
      <c r="F13" s="77">
        <v>4</v>
      </c>
      <c r="G13" s="80">
        <v>5</v>
      </c>
      <c r="H13" s="80">
        <v>5</v>
      </c>
    </row>
    <row r="14" spans="1:8" s="8" customFormat="1" ht="15" customHeight="1">
      <c r="A14" s="54"/>
      <c r="B14" s="68"/>
      <c r="C14" s="69"/>
      <c r="D14" s="70"/>
      <c r="E14" s="70"/>
      <c r="F14" s="71"/>
      <c r="G14" s="74"/>
      <c r="H14" s="74"/>
    </row>
    <row r="15" spans="1:8" s="20" customFormat="1" ht="15" customHeight="1">
      <c r="A15" s="49"/>
      <c r="B15" s="21"/>
      <c r="C15" s="18"/>
      <c r="D15" s="19"/>
      <c r="E15" s="19"/>
      <c r="F15" s="19"/>
      <c r="G15" s="50"/>
      <c r="H15" s="50"/>
    </row>
    <row r="16" spans="1:8" s="20" customFormat="1" ht="15" customHeight="1">
      <c r="A16" s="49"/>
      <c r="B16" s="17" t="s">
        <v>55</v>
      </c>
      <c r="C16" s="18"/>
      <c r="D16" s="19"/>
      <c r="E16" s="19"/>
      <c r="F16" s="19"/>
      <c r="G16" s="50"/>
      <c r="H16" s="50"/>
    </row>
    <row r="17" spans="1:8" s="20" customFormat="1" ht="15" customHeight="1">
      <c r="A17" s="51" t="s">
        <v>4</v>
      </c>
      <c r="B17" s="22" t="s">
        <v>17</v>
      </c>
      <c r="C17" s="18" t="s">
        <v>18</v>
      </c>
      <c r="D17" s="19"/>
      <c r="E17" s="19">
        <v>11816914482.42</v>
      </c>
      <c r="F17" s="19">
        <v>2000000000</v>
      </c>
      <c r="G17" s="50">
        <v>1400000000</v>
      </c>
      <c r="H17" s="50">
        <f>+E17-F17-G17</f>
        <v>8416914482.42</v>
      </c>
    </row>
    <row r="18" spans="1:8" s="20" customFormat="1" ht="15" customHeight="1">
      <c r="A18" s="51"/>
      <c r="B18" s="24"/>
      <c r="C18" s="25"/>
      <c r="D18" s="26"/>
      <c r="E18" s="26"/>
      <c r="F18" s="19"/>
      <c r="G18" s="52"/>
      <c r="H18" s="52"/>
    </row>
    <row r="19" spans="1:8" s="20" customFormat="1" ht="15" customHeight="1">
      <c r="A19" s="49"/>
      <c r="B19" s="24"/>
      <c r="C19" s="25"/>
      <c r="D19" s="26"/>
      <c r="E19" s="26"/>
      <c r="F19" s="26"/>
      <c r="G19" s="52"/>
      <c r="H19" s="52"/>
    </row>
    <row r="20" spans="1:8" s="23" customFormat="1" ht="15" customHeight="1">
      <c r="A20" s="53"/>
      <c r="B20" s="27"/>
      <c r="C20" s="28"/>
      <c r="D20" s="29"/>
      <c r="E20" s="29"/>
      <c r="F20" s="29"/>
      <c r="G20" s="112"/>
      <c r="H20" s="112"/>
    </row>
    <row r="21" spans="1:8" s="23" customFormat="1" ht="15" customHeight="1">
      <c r="A21" s="53"/>
      <c r="B21" s="27" t="s">
        <v>73</v>
      </c>
      <c r="C21" s="28"/>
      <c r="D21" s="30"/>
      <c r="E21" s="31"/>
      <c r="F21" s="31"/>
      <c r="G21" s="87"/>
      <c r="H21" s="87"/>
    </row>
    <row r="22" spans="1:8" s="8" customFormat="1" ht="15" customHeight="1" thickBot="1">
      <c r="A22" s="54"/>
      <c r="B22" s="9"/>
      <c r="C22" s="10"/>
      <c r="D22" s="11"/>
      <c r="E22" s="11"/>
      <c r="F22" s="12"/>
      <c r="G22" s="113"/>
      <c r="H22" s="113"/>
    </row>
    <row r="23" spans="1:8" s="8" customFormat="1" ht="18.75" customHeight="1" thickBot="1" thickTop="1">
      <c r="A23" s="56"/>
      <c r="B23" s="57" t="s">
        <v>8</v>
      </c>
      <c r="C23" s="58"/>
      <c r="D23" s="59">
        <f>SUM(D14:D22)</f>
        <v>0</v>
      </c>
      <c r="E23" s="59">
        <f>SUM(E14:E22)</f>
        <v>11816914482.42</v>
      </c>
      <c r="F23" s="59">
        <f>SUM(F14:F22)</f>
        <v>2000000000</v>
      </c>
      <c r="G23" s="82">
        <f>SUM(G14:G22)</f>
        <v>1400000000</v>
      </c>
      <c r="H23" s="82">
        <f>SUM(H14:H22)</f>
        <v>8416914482.42</v>
      </c>
    </row>
    <row r="24" spans="1:5" s="8" customFormat="1" ht="12.75">
      <c r="A24" s="13"/>
      <c r="C24" s="13"/>
      <c r="E24" s="14"/>
    </row>
    <row r="25" spans="1:5" s="8" customFormat="1" ht="12.75" hidden="1">
      <c r="A25" s="13"/>
      <c r="C25" s="13"/>
      <c r="E25" s="14"/>
    </row>
    <row r="26" spans="1:8" s="20" customFormat="1" ht="12" hidden="1">
      <c r="A26" s="20" t="s">
        <v>11</v>
      </c>
      <c r="C26" s="34" t="s">
        <v>12</v>
      </c>
      <c r="D26" s="33" t="s">
        <v>13</v>
      </c>
      <c r="E26" s="20" t="s">
        <v>14</v>
      </c>
      <c r="H26" s="20" t="s">
        <v>15</v>
      </c>
    </row>
    <row r="27" ht="12.75" hidden="1"/>
  </sheetData>
  <sheetProtection/>
  <mergeCells count="3">
    <mergeCell ref="A3:H3"/>
    <mergeCell ref="A4:H4"/>
    <mergeCell ref="A6:H6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 Jaroslava</dc:creator>
  <cp:keywords/>
  <dc:description/>
  <cp:lastModifiedBy>INF</cp:lastModifiedBy>
  <cp:lastPrinted>2017-06-15T17:54:40Z</cp:lastPrinted>
  <dcterms:created xsi:type="dcterms:W3CDTF">1999-01-04T06:11:11Z</dcterms:created>
  <dcterms:modified xsi:type="dcterms:W3CDTF">2017-06-15T17:54:44Z</dcterms:modified>
  <cp:category/>
  <cp:version/>
  <cp:contentType/>
  <cp:contentStatus/>
</cp:coreProperties>
</file>