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545" windowWidth="15600" windowHeight="6225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</sheets>
  <definedNames/>
  <calcPr fullCalcOnLoad="1"/>
</workbook>
</file>

<file path=xl/sharedStrings.xml><?xml version="1.0" encoding="utf-8"?>
<sst xmlns="http://schemas.openxmlformats.org/spreadsheetml/2006/main" count="1804" uniqueCount="528">
  <si>
    <t>Doplňková činnost</t>
  </si>
  <si>
    <t>Náklady</t>
  </si>
  <si>
    <t>Upřesnění</t>
  </si>
  <si>
    <t>Vykrytí</t>
  </si>
  <si>
    <t>fin. vyp.</t>
  </si>
  <si>
    <t>Fond</t>
  </si>
  <si>
    <t>ztráty DČ</t>
  </si>
  <si>
    <t xml:space="preserve">z roku </t>
  </si>
  <si>
    <t>z minulých</t>
  </si>
  <si>
    <t>odměn</t>
  </si>
  <si>
    <t>rezervní</t>
  </si>
  <si>
    <t>let</t>
  </si>
  <si>
    <t>Hlavní činnost</t>
  </si>
  <si>
    <t>Neinvest.</t>
  </si>
  <si>
    <t>FKSP</t>
  </si>
  <si>
    <t>příspěvek</t>
  </si>
  <si>
    <t>Výnosy</t>
  </si>
  <si>
    <t>vlastní</t>
  </si>
  <si>
    <t>ziskem DČ</t>
  </si>
  <si>
    <t>z rozpočtu</t>
  </si>
  <si>
    <t>HMP</t>
  </si>
  <si>
    <t>Úspora</t>
  </si>
  <si>
    <t>Odvod</t>
  </si>
  <si>
    <t>Odvod +</t>
  </si>
  <si>
    <t>Saldo</t>
  </si>
  <si>
    <t>NIP</t>
  </si>
  <si>
    <t>ZBÚ +</t>
  </si>
  <si>
    <t>investic +/-</t>
  </si>
  <si>
    <t>položky</t>
  </si>
  <si>
    <t>C e l k e m</t>
  </si>
  <si>
    <t>celkem +/-</t>
  </si>
  <si>
    <t xml:space="preserve">Vypořádání </t>
  </si>
  <si>
    <t>Výsledek hospodaření:</t>
  </si>
  <si>
    <t>z účtu</t>
  </si>
  <si>
    <t>výsl. hosp.</t>
  </si>
  <si>
    <t>v Kč</t>
  </si>
  <si>
    <t>Příspěvková organizace</t>
  </si>
  <si>
    <t>Výsl. hosp.</t>
  </si>
  <si>
    <t>po zdanění:</t>
  </si>
  <si>
    <t>+zisk / -ztráta</t>
  </si>
  <si>
    <t>hlav. čin.</t>
  </si>
  <si>
    <t>/ úspora NIP</t>
  </si>
  <si>
    <t>zhoršený VH</t>
  </si>
  <si>
    <t>účel. prostř.</t>
  </si>
  <si>
    <t>+záv. / -pohl.</t>
  </si>
  <si>
    <t>RF</t>
  </si>
  <si>
    <t>od toho:</t>
  </si>
  <si>
    <t>odpočitatel.</t>
  </si>
  <si>
    <t>doplatek/vratka</t>
  </si>
  <si>
    <t>do fondu</t>
  </si>
  <si>
    <t>FV PO +</t>
  </si>
  <si>
    <t>Krytí ZVH</t>
  </si>
  <si>
    <t>ZBÚ -</t>
  </si>
  <si>
    <t>z fondu</t>
  </si>
  <si>
    <t>Kapitola: 01 - Rozvoj obce</t>
  </si>
  <si>
    <t>Institut plánování a rozvoje</t>
  </si>
  <si>
    <t>z min. let</t>
  </si>
  <si>
    <t>Vykrytí zhorš.</t>
  </si>
  <si>
    <t>Příděly ze zisku:</t>
  </si>
  <si>
    <t>Nekrytá ztráta DČ:</t>
  </si>
  <si>
    <t>Krytí zhorš. výsledku hosp. z hlavní činnosti:</t>
  </si>
  <si>
    <t>investic +</t>
  </si>
  <si>
    <t>Finanční vypořádání vztahu příspěvkových organizací za rok 2015 k rozpočtu hl. m. Prahy</t>
  </si>
  <si>
    <t>*/10 209 888,49</t>
  </si>
  <si>
    <t>349 0030</t>
  </si>
  <si>
    <t>Nekrytý ZVH HČ:</t>
  </si>
  <si>
    <t>*/ z toho částka 800,00 tis. Kč je navržena k ponechání do roku 2016 na realizaci Akčního plánu Regionální inovační strategie</t>
  </si>
  <si>
    <t>Kapitola: 02 - Městská infrastruktura</t>
  </si>
  <si>
    <t>Příspěvkové organizace</t>
  </si>
  <si>
    <t>Zoologická zahrada hl. m. Prahy</t>
  </si>
  <si>
    <t>Botanická zahrada hl. m. Prahy</t>
  </si>
  <si>
    <t>Lesy hl. m. Prahy</t>
  </si>
  <si>
    <t>*)    7 148 833,77</t>
  </si>
  <si>
    <t>*) krytí ztráty z rezervního fondu organizace</t>
  </si>
  <si>
    <t xml:space="preserve">  </t>
  </si>
  <si>
    <t>Hosp. výsl.</t>
  </si>
  <si>
    <t>Nedočerp.</t>
  </si>
  <si>
    <t xml:space="preserve">    Příděly fondům ze zisku:</t>
  </si>
  <si>
    <t xml:space="preserve">účelové </t>
  </si>
  <si>
    <t>doplatek</t>
  </si>
  <si>
    <t>prostředky</t>
  </si>
  <si>
    <t>*) 211 571 035,78</t>
  </si>
  <si>
    <t>*) zahrnuje poskytnutou dotaci MČ (88 000,00 Kč), dotaci z Úřadu práce (263 304,00 Kč), dotaci od Čes. svazu včelařů, o.s. (18 254,65 Kč) a finanční podporu SFŽP (214 751,00 Kč)</t>
  </si>
  <si>
    <t>**)    308 583,75</t>
  </si>
  <si>
    <t>*)   17 229 358,49</t>
  </si>
  <si>
    <t>*) zahrnuje odpisy dlouhodobého majteku pořízeného z prostředků státních fondů</t>
  </si>
  <si>
    <t>**) zahrnuje nevyčerp. účel. prostředky převedené do roku 2016 ve výši 291 226,25 Kč</t>
  </si>
  <si>
    <t>Vypořádání</t>
  </si>
  <si>
    <t xml:space="preserve">fin. vyp. </t>
  </si>
  <si>
    <t>do stát. rozp.</t>
  </si>
  <si>
    <t>*)     327 197,03</t>
  </si>
  <si>
    <t>*)     540 792,88</t>
  </si>
  <si>
    <t>*)         9 278,86</t>
  </si>
  <si>
    <t>*) zahrnuje výnosy z prodeje majetku hl. m. Prahy</t>
  </si>
  <si>
    <t>Kapitola: 03 - Doprava</t>
  </si>
  <si>
    <t xml:space="preserve">         Nekrytá ztráta DČ:</t>
  </si>
  <si>
    <t>Technická správa komunikací</t>
  </si>
  <si>
    <t>*    727 642,10</t>
  </si>
  <si>
    <t>ROPID</t>
  </si>
  <si>
    <t>** 6 557 641,18</t>
  </si>
  <si>
    <t xml:space="preserve">do fondu </t>
  </si>
  <si>
    <t>***3 141 826,01</t>
  </si>
  <si>
    <t>*) TSK - rezervní fond zvýšen o 97 100,00 Kč - nerozdělený zisk z roku 2014</t>
  </si>
  <si>
    <t>**) PO ROPID navržen převod nedočerpané účelově určené dotace ve výši 3 500 000,00 Kč do roku 2016</t>
  </si>
  <si>
    <t>***) PO ROPID odvod do fondu FV PO 84 300,00 Kč z prodeje majetku</t>
  </si>
  <si>
    <t>Kapitola: 04 - Školství, mládež a sport</t>
  </si>
  <si>
    <t>Hospodářský výsledek HČ:</t>
  </si>
  <si>
    <t>Hospodářský výsledek DČ:</t>
  </si>
  <si>
    <t>Příděly fondům:</t>
  </si>
  <si>
    <t>zhoršený</t>
  </si>
  <si>
    <t>zlepšený</t>
  </si>
  <si>
    <t>úspora</t>
  </si>
  <si>
    <t>zisk</t>
  </si>
  <si>
    <t>upřesnění</t>
  </si>
  <si>
    <t>K rozdělení</t>
  </si>
  <si>
    <t xml:space="preserve">Fond </t>
  </si>
  <si>
    <t>hosp.</t>
  </si>
  <si>
    <t>neinvest.</t>
  </si>
  <si>
    <t>ztráta</t>
  </si>
  <si>
    <t>po zdanění</t>
  </si>
  <si>
    <t>FV</t>
  </si>
  <si>
    <t>do fondů</t>
  </si>
  <si>
    <t>výsledek</t>
  </si>
  <si>
    <t>příspěvku</t>
  </si>
  <si>
    <t>celkem</t>
  </si>
  <si>
    <t>Pražská konzervatoř</t>
  </si>
  <si>
    <t>Taneční konzervatoř hl.m.Prahy</t>
  </si>
  <si>
    <t>Konzervatoř Duncan Centre</t>
  </si>
  <si>
    <t>OA, Dušní 7, P 1</t>
  </si>
  <si>
    <t>VOŠS a SPŠ stavební, Dušní 17, P 1</t>
  </si>
  <si>
    <t>ČAO E.Beneše, Resslova 8, P 2</t>
  </si>
  <si>
    <t>ČAO, Resslova 5, P 2</t>
  </si>
  <si>
    <t>OA, Vinohradská 38, P 2</t>
  </si>
  <si>
    <t>OA, Kubelíkova, P3</t>
  </si>
  <si>
    <t>OA Bubeneč, Krupkovo nám., P 6</t>
  </si>
  <si>
    <t>OA Holešovice, P 7</t>
  </si>
  <si>
    <t>OA Hovorčovická, P 3</t>
  </si>
  <si>
    <t>OA, Heroldovy sady, P 10</t>
  </si>
  <si>
    <t>VOŠ dopravní, Masná, P 1</t>
  </si>
  <si>
    <t>VOŠ elektro Fr.Křižíka, P 1</t>
  </si>
  <si>
    <t>VZŠ a SZŠ, Alšovo nábř., P 1</t>
  </si>
  <si>
    <t>VOŠ grafická, Hellichova, P 1</t>
  </si>
  <si>
    <t>VOŠ e.s. a SPŠ potrav. tech.,P 2</t>
  </si>
  <si>
    <t>VOŠ a SUŠ v.Hollara, P 3</t>
  </si>
  <si>
    <t>VUPŠ a SUPŠ, Žižkovo nám., P 3</t>
  </si>
  <si>
    <t>VOŠ inform.služeb, Pacovská,P 4</t>
  </si>
  <si>
    <t>Konzervatoř  VOŠ J.Ježka, P 4</t>
  </si>
  <si>
    <t>VOŠ,SOŠP,gymn., Evropská, P 6</t>
  </si>
  <si>
    <t>VOŠ oděvního návrh., P 7</t>
  </si>
  <si>
    <t>Karlínská OA a VOŠE, Kollárova, P 8</t>
  </si>
  <si>
    <t>VOŠ sociálně právní, P 10</t>
  </si>
  <si>
    <t>SPV zlatnické, Seydlerova, P 5</t>
  </si>
  <si>
    <t>Střední škola Náhorní, P 8</t>
  </si>
  <si>
    <t>SOŠ logist.sl., Učňovská, P 9</t>
  </si>
  <si>
    <t>SŠ-COPTH, Poděbradská, P 9</t>
  </si>
  <si>
    <t>SPŠ na Proseku, Novoborská, P 9</t>
  </si>
  <si>
    <t>Školní jídelna, Štefánikova, P 5</t>
  </si>
  <si>
    <t>Jazyková škola s pr.st.j.zk.hl.m.P.</t>
  </si>
  <si>
    <t>DD a ŠJ, Klánovice, Smržovská</t>
  </si>
  <si>
    <t>DD a ŠJ, Dolní Počernice, P 9</t>
  </si>
  <si>
    <t>DM, Neklanova, P 2</t>
  </si>
  <si>
    <t>DM, Studentská, P 6</t>
  </si>
  <si>
    <t>DM, Pobřežní, P 8</t>
  </si>
  <si>
    <t>DM, Lovosická, P 9</t>
  </si>
  <si>
    <t>SPŠ sděl.techniky,P1, Panská 3</t>
  </si>
  <si>
    <t>VOŠ a SUŠ text.ř.U PůjčovnyP1</t>
  </si>
  <si>
    <t>MSŠCH Křemencova 12, P1</t>
  </si>
  <si>
    <t>SPŠ stroj.HMP Betlémská 4, P1</t>
  </si>
  <si>
    <t>SPŠ elektrotechn.,Ječná 30,P2</t>
  </si>
  <si>
    <t>SŠ Waldorf. lyc.,Křejpského P4</t>
  </si>
  <si>
    <t>SPŠ st.J.Gočára,Družst.ochoz P4</t>
  </si>
  <si>
    <t xml:space="preserve"> VOŠ a SZŠ  5.května P4</t>
  </si>
  <si>
    <t>SSPŠ Preslova P5</t>
  </si>
  <si>
    <t>HŠ Radlická P5</t>
  </si>
  <si>
    <t>SPŠ Pod Táborem P9</t>
  </si>
  <si>
    <t>SPŠ V Úžlabině P10</t>
  </si>
  <si>
    <t>SPŠ Na Třebešíně P10</t>
  </si>
  <si>
    <t>SHŠ Vršovická P10</t>
  </si>
  <si>
    <t>SZŠ Ruská P10</t>
  </si>
  <si>
    <t xml:space="preserve">VOŠ a SŠ el. Novovysočanská </t>
  </si>
  <si>
    <t>SOU Belgická P2</t>
  </si>
  <si>
    <t>OU a PŠ Vratislavova P2</t>
  </si>
  <si>
    <t>SOU Ohradní P4</t>
  </si>
  <si>
    <t>SŠT Zelený pruh P4</t>
  </si>
  <si>
    <t>SOU Libušská P4</t>
  </si>
  <si>
    <t>SŠ um.a řem.  Nový Zlíchov P5</t>
  </si>
  <si>
    <t>SOŠ  Drtinova P5</t>
  </si>
  <si>
    <t>SŠ dost.sportu U závodiště P5</t>
  </si>
  <si>
    <t>SOU Radotín Pod Klapicí P5</t>
  </si>
  <si>
    <t>SOŠ civil.let. K Letišti P6</t>
  </si>
  <si>
    <t>OU a PŠ Chabařovická P8</t>
  </si>
  <si>
    <t>SOU Karlín. Náměstí P8</t>
  </si>
  <si>
    <t>SOŠ staveb.a zahr.Učňovská P9</t>
  </si>
  <si>
    <t>SOU služeb Novovysočanská</t>
  </si>
  <si>
    <t>SOU Za Černým mostem P9</t>
  </si>
  <si>
    <t>SOŠ pro adm. EU Lipí P9</t>
  </si>
  <si>
    <t>SOU a U, Ke Stadionu P9</t>
  </si>
  <si>
    <t>SOU U Krbu P10</t>
  </si>
  <si>
    <t>SŠ Jesenická 1 P10</t>
  </si>
  <si>
    <t>SŠ aut.a inf. Weilova P10</t>
  </si>
  <si>
    <t>Akad.gymn.Štěpánská, P-1</t>
  </si>
  <si>
    <t>Gymn.Hellichova, P-1</t>
  </si>
  <si>
    <t>Gymnázium Jindřišská, P-1</t>
  </si>
  <si>
    <t>Malostranské gymnázium, P-1</t>
  </si>
  <si>
    <t>Gymnázium Truhlářská, P-1</t>
  </si>
  <si>
    <t>Gymnázium Botičská, P-2</t>
  </si>
  <si>
    <t>Gymnázium Nad Ohradou, P-3</t>
  </si>
  <si>
    <t>Gymn. Sladkov.nám., P-30</t>
  </si>
  <si>
    <t>Gymnázium Ohradní, P-4</t>
  </si>
  <si>
    <t>Gymnázium Budějovická, P-4</t>
  </si>
  <si>
    <t>Gymnázium Konstantinova,P-4</t>
  </si>
  <si>
    <t>Gymnázium Písnická, P-4</t>
  </si>
  <si>
    <t>Gymnázium Postupická, P-4</t>
  </si>
  <si>
    <t>Gymnázium Na Vít.Pláni, P-4</t>
  </si>
  <si>
    <t>Gymnázium Mezi Školami, P-5</t>
  </si>
  <si>
    <t>Gymnázium Zborovská, P-4</t>
  </si>
  <si>
    <t>Gymnázium Loučanská, P-5</t>
  </si>
  <si>
    <t>Gymnázium Nad Kavalírkou,P-5</t>
  </si>
  <si>
    <t>Gymnázium Na Zatlance, P-5</t>
  </si>
  <si>
    <t>Gymnázium Parléřova, P-6</t>
  </si>
  <si>
    <t>Gymnázium Arabská, P-6</t>
  </si>
  <si>
    <t>Gymnázium Nad Alejí, P-6</t>
  </si>
  <si>
    <t>Gymnázium Nad Štolou, P-7</t>
  </si>
  <si>
    <t>Gymnázium U Lib.zámku, P-8</t>
  </si>
  <si>
    <t>Gymnázium Ústavní, P-8</t>
  </si>
  <si>
    <t>Gymnázium Pernerova, P-8</t>
  </si>
  <si>
    <t>Gymnázium Litoměřická, P-9</t>
  </si>
  <si>
    <t>Gymnázium Českolipská, P-9</t>
  </si>
  <si>
    <t>Gymnázium Chodovická, P-9</t>
  </si>
  <si>
    <t>Gymnázium Špitálská, P-9</t>
  </si>
  <si>
    <t>Gymnázium nám.25.března, P-9</t>
  </si>
  <si>
    <t>Gymnázium Přípotoční, P-10</t>
  </si>
  <si>
    <t>Gymnázium Omská, P-10</t>
  </si>
  <si>
    <t>Gymnázium Voděradská, P-10</t>
  </si>
  <si>
    <t>Gymnázium M. Horákové, P-4</t>
  </si>
  <si>
    <t>Gymn. a Hud. škola, P-3</t>
  </si>
  <si>
    <t>ZŠ prakt. a Prakt. šk. K. Herforta</t>
  </si>
  <si>
    <t>ZŠ, MŠ při VFN, Praha 2</t>
  </si>
  <si>
    <t>ZŠ a SŠ, Praha 2, Vinohradská 54</t>
  </si>
  <si>
    <t>Jedličkův ústav</t>
  </si>
  <si>
    <t>ZŠ zr.p. Praha 2,nám. Míru 19</t>
  </si>
  <si>
    <t>G, SOŠ,  ZŠ a M.Š.sl.p., P 2,Ječná</t>
  </si>
  <si>
    <t>ZŠ. Zahrádka U zásobní</t>
  </si>
  <si>
    <t>ZŠ,SŠ Waldorf. Křejpského</t>
  </si>
  <si>
    <t>ZŠ a SŠ Kupeckého 576</t>
  </si>
  <si>
    <t>ZŠ,MŠ F.TOM.N. Vídeňská</t>
  </si>
  <si>
    <t>ZŠ, Praha 4, Boleslavova 1</t>
  </si>
  <si>
    <t>ZŠ, Praha 4, Ružinovská 2017</t>
  </si>
  <si>
    <t>MŠ sp., Praha 4, Na Lysinách 6</t>
  </si>
  <si>
    <t xml:space="preserve">SŠ a MŠ A.Klara, Vídeňská </t>
  </si>
  <si>
    <t>MŠ Sluníčko, Praha 5, Deylova 3</t>
  </si>
  <si>
    <t xml:space="preserve">SŠ, ZŠ, MŠ sl.p., Praha 5, Výmolova 169 </t>
  </si>
  <si>
    <t>ZŠ Praha 5, Pod radnicí 5</t>
  </si>
  <si>
    <t xml:space="preserve">ZŠ pr. ZŠ sp. Lužiny, P5, Trávníčkova </t>
  </si>
  <si>
    <t>ZŠ.s výv.por. chování</t>
  </si>
  <si>
    <t>ZŠ  Praha 5, Osvoboditelů</t>
  </si>
  <si>
    <t>ZŠ, MŠ při FN Motol, P 5, V Úvalu</t>
  </si>
  <si>
    <t>G pro z.p. a SOŠ pro z.p., Radlická</t>
  </si>
  <si>
    <t>ZŠ s p.učení, Praha 6, U Boroviček 1</t>
  </si>
  <si>
    <t>ZŠ Vokovice, P 6</t>
  </si>
  <si>
    <t xml:space="preserve">ZŠ speciální a Pr., P 6, Rooseveltova </t>
  </si>
  <si>
    <t>MŠ spec., Praha 8, Drahaňská 7</t>
  </si>
  <si>
    <t>MŠ sp., Praha 8, Štíbrova 1691</t>
  </si>
  <si>
    <t>ZŠ log.a ZŠ prakt., Praha 8, Libčická</t>
  </si>
  <si>
    <t>ZŠ, MŠ Praha 8, Za Invalidovnou 3</t>
  </si>
  <si>
    <t>ZŠ, MŠ při FN Na Bulovce, Praha 8</t>
  </si>
  <si>
    <t xml:space="preserve">ZŠ psych.léč.Bohnice, P 8,  Ústavní </t>
  </si>
  <si>
    <t>MŠ sp. ZŠ pr. ZŠ sp.,P9, Bártlova 83</t>
  </si>
  <si>
    <t>ZŠ Toler., Praha 9, Mochovská 570</t>
  </si>
  <si>
    <t>ZŠ  Praha 10, Práčská</t>
  </si>
  <si>
    <t xml:space="preserve">SŠ, ZŠ, MŠ, Praha 10, Chotouňská </t>
  </si>
  <si>
    <t>ZŠ Praha 10, Vachkova 941</t>
  </si>
  <si>
    <t>ZŠ sp., Praha 10, Starostrašnická 45</t>
  </si>
  <si>
    <t xml:space="preserve">ZŠ log. a MŠ log., P10, Moskevská </t>
  </si>
  <si>
    <t>PPP Lucemburská, P-3</t>
  </si>
  <si>
    <t>PPP Kupeckého, P-4</t>
  </si>
  <si>
    <t>PPP Kuncova, P-5</t>
  </si>
  <si>
    <t>PPP Vokovická, P-6</t>
  </si>
  <si>
    <t>PPP Glowackého, P-8</t>
  </si>
  <si>
    <t>PPP Jabloňová, P-10</t>
  </si>
  <si>
    <t>DDM hl.m. Prahy, P-8</t>
  </si>
  <si>
    <t>DDM Měšická ,P-9</t>
  </si>
  <si>
    <t xml:space="preserve">DDM  Na Balkáně,P-3    </t>
  </si>
  <si>
    <t>DDM Slezská,P-2</t>
  </si>
  <si>
    <t xml:space="preserve">DDM Přemyšlenská,P-8 </t>
  </si>
  <si>
    <t xml:space="preserve">DDM Rohová, P-6 </t>
  </si>
  <si>
    <t xml:space="preserve">DDM Šalounova,P-4 </t>
  </si>
  <si>
    <t xml:space="preserve">DDM Šimáčkova,P-7 </t>
  </si>
  <si>
    <t xml:space="preserve">DDM Štefánikova,P-5 </t>
  </si>
  <si>
    <t>DDM U Boroviček,P-6</t>
  </si>
  <si>
    <t>DDM Hermannova,P-4</t>
  </si>
  <si>
    <t>DŮM  UM ,P-10</t>
  </si>
  <si>
    <t>Hobby centrum,P-4</t>
  </si>
  <si>
    <t>ZUŠ Bajkalská,P-10</t>
  </si>
  <si>
    <t>ZUŠ Biskupská,P-1</t>
  </si>
  <si>
    <t>ZUŠ Cukrovarská,P-9</t>
  </si>
  <si>
    <t>ZUŠ Dunická,P-4</t>
  </si>
  <si>
    <t>ZUŠ K Brance,P-5</t>
  </si>
  <si>
    <t>ZUŠ Klapkova,P-8</t>
  </si>
  <si>
    <t>ZUŠ Učňovská,P-9</t>
  </si>
  <si>
    <t>ZUŠ Křtínská,P-4</t>
  </si>
  <si>
    <t>ZUŠ Lounských,P-4</t>
  </si>
  <si>
    <t>ZUŠ Na Popelce,P-5</t>
  </si>
  <si>
    <t>ZUŠ Nad Alejí,P-6</t>
  </si>
  <si>
    <t xml:space="preserve">ZUŠ Ratibořická,P-9       </t>
  </si>
  <si>
    <t>ZUŠ Slezská,P-2</t>
  </si>
  <si>
    <t>ZUŠ Šimáčkova,P-7</t>
  </si>
  <si>
    <t>ZUŠ Štefanikova,P-5</t>
  </si>
  <si>
    <t>ZUŠ Štítného,P-3</t>
  </si>
  <si>
    <t>ZUŠ Taussigova,P-8</t>
  </si>
  <si>
    <t>ZUŠ Trhanovské nám. ,P-10</t>
  </si>
  <si>
    <t>ZUŠ Olešská,P-10</t>
  </si>
  <si>
    <t>ZUŠ U Dělnického cvič.,P-6</t>
  </si>
  <si>
    <t>ZUŠ U Prosecké školy,P-9</t>
  </si>
  <si>
    <t>ZUŠ U Půjčovny,P-1</t>
  </si>
  <si>
    <t>ZUŠ Půkruhová 99/42, P-6</t>
  </si>
  <si>
    <t>ZUŠ Voborského-Botevova,P-4</t>
  </si>
  <si>
    <t>ZUŠ Zderazská,P-5</t>
  </si>
  <si>
    <t>Krytí zhoršeného hospodářské výsledku v hlavní činnosti:</t>
  </si>
  <si>
    <t>Krytí ztráty -</t>
  </si>
  <si>
    <t xml:space="preserve">Fin. vyp. </t>
  </si>
  <si>
    <t>ziskem</t>
  </si>
  <si>
    <t>rezervním</t>
  </si>
  <si>
    <t>prodej majetku</t>
  </si>
  <si>
    <t>účelové</t>
  </si>
  <si>
    <t>ZBÚ</t>
  </si>
  <si>
    <t>saldo</t>
  </si>
  <si>
    <t>DČ</t>
  </si>
  <si>
    <t>fondem</t>
  </si>
  <si>
    <t>účet 349 0030</t>
  </si>
  <si>
    <t>FV PO</t>
  </si>
  <si>
    <t>investic</t>
  </si>
  <si>
    <t>OA, Kubelíkova, P 3</t>
  </si>
  <si>
    <t xml:space="preserve">DM, Lovosická, P 9  </t>
  </si>
  <si>
    <t>SPŠ Panská P-1</t>
  </si>
  <si>
    <t>VOŠ a SŠ text. U Půjčovny P-1</t>
  </si>
  <si>
    <t>MSŠCH Křemencova P1</t>
  </si>
  <si>
    <t>SPŠ Betlémská P1</t>
  </si>
  <si>
    <t>SPŠ Ječná P2</t>
  </si>
  <si>
    <t>SŠ Waldorf.lyceum P4</t>
  </si>
  <si>
    <t>SPŠ Družstevní ochoz P4</t>
  </si>
  <si>
    <t>VOŠ a SZŠ 5.května P4</t>
  </si>
  <si>
    <t>STŠ Radlická P5</t>
  </si>
  <si>
    <t>VOŠ a SŠ el. Novovysočanská</t>
  </si>
  <si>
    <t>SŠ um.a  řem. Nový Zlíchov P-5</t>
  </si>
  <si>
    <t>SOŠ stav.a zahr.Učňovská P9</t>
  </si>
  <si>
    <t>SOŠ pro adm.EU Lipí P9</t>
  </si>
  <si>
    <t>SŠ el.a stroj.Jesenická 1 P10</t>
  </si>
  <si>
    <t>SŠ aut.a inf., Weilova P10</t>
  </si>
  <si>
    <t>Gymn. Sladkov.nám., P-3</t>
  </si>
  <si>
    <t>G, SOŠ,  ZŠ a M.Š.sl.p., Praha 2</t>
  </si>
  <si>
    <t>SŠ, ZŠ, MŠ sl.p., Praha 5,</t>
  </si>
  <si>
    <t>ZŠ pr. ZŠ sp. Lužiny, Praha 5</t>
  </si>
  <si>
    <t>ZŠ, MŠ při FN Motol, Praha 5</t>
  </si>
  <si>
    <t>G pro z.p. a SOŠ pro z.p., Praha 5, Radlická 115</t>
  </si>
  <si>
    <t>ZŠ s p.učení, Praha 6, U Boroviček</t>
  </si>
  <si>
    <t>ZŠ speciální a Pr., Praha 6</t>
  </si>
  <si>
    <t>ZŠ log.a ZŠ prakt., Praha 8, Lib.</t>
  </si>
  <si>
    <t xml:space="preserve">ZŠ psych.léč.Bohnice, Praha 8,  </t>
  </si>
  <si>
    <t>MŠ sp. ZŠ pr. ZŠ sp.,Praha 9</t>
  </si>
  <si>
    <t>SŠ, ZŠ, MŠ, Praha 10, Chotouňská</t>
  </si>
  <si>
    <t>ZŠ log. a MŠ log., Praha 10</t>
  </si>
  <si>
    <t>PPP Francouzská, P-10</t>
  </si>
  <si>
    <t>ZUŠ Bajkalská, P 10</t>
  </si>
  <si>
    <t>ZUŠ Biskupská, P 1</t>
  </si>
  <si>
    <t>ZUŠ Cukrovarská, P 9</t>
  </si>
  <si>
    <t>ZUŠ Dunická, P 4</t>
  </si>
  <si>
    <t>ZUŠ K Brance, P 5</t>
  </si>
  <si>
    <t>ZUŠ Klapkova, P 8</t>
  </si>
  <si>
    <t>ZUŠ Učňovská, P 9</t>
  </si>
  <si>
    <t>CELKEM</t>
  </si>
  <si>
    <t>Kapitola: 05 - Zdravotnictví a sociální oblast</t>
  </si>
  <si>
    <t>v  Kč</t>
  </si>
  <si>
    <t xml:space="preserve">Vykrytí </t>
  </si>
  <si>
    <t xml:space="preserve"> </t>
  </si>
  <si>
    <t>Jedličkův ústav a Mat. škola</t>
  </si>
  <si>
    <t>a Zákl. škola a Střed. škola</t>
  </si>
  <si>
    <t>Domov pro seniory Hortenzie</t>
  </si>
  <si>
    <t>Domov pro seniory Krč</t>
  </si>
  <si>
    <t>Domov pro seniory Chodov</t>
  </si>
  <si>
    <t>Domov pro seniory Háje</t>
  </si>
  <si>
    <t xml:space="preserve">Domov pro seniory </t>
  </si>
  <si>
    <t>Elišky Purkyňové</t>
  </si>
  <si>
    <t>Domov pro seniory Ďáblice</t>
  </si>
  <si>
    <t>Domov pro seniory Kobylisy</t>
  </si>
  <si>
    <t>Domov pro seniory Malešice</t>
  </si>
  <si>
    <t>Domov pro seniory</t>
  </si>
  <si>
    <t>Zahradní Město</t>
  </si>
  <si>
    <t>Heřmanův Městec</t>
  </si>
  <si>
    <t>Domov se zvláštním režimem</t>
  </si>
  <si>
    <t>Krásná Lípa</t>
  </si>
  <si>
    <t>Terezín</t>
  </si>
  <si>
    <t>Domov Svojšice</t>
  </si>
  <si>
    <t>Palata - Domov pro zrakově</t>
  </si>
  <si>
    <t>postižené</t>
  </si>
  <si>
    <t>Domov pro osoby se zdravot.</t>
  </si>
  <si>
    <t>postižením Kytlice</t>
  </si>
  <si>
    <t>postižením Lochovice</t>
  </si>
  <si>
    <t>Integr.centrum pro osoby se</t>
  </si>
  <si>
    <t>zdrav. postiž. Hor. Poustevna</t>
  </si>
  <si>
    <t>Domov Zvíkovecká kytička</t>
  </si>
  <si>
    <t>postižením  Rudné u Nejdku</t>
  </si>
  <si>
    <t>postižením Leontýn</t>
  </si>
  <si>
    <t>Domov sociálních služeb</t>
  </si>
  <si>
    <t>Vlašská</t>
  </si>
  <si>
    <t>postižením Sulická</t>
  </si>
  <si>
    <t>Integr. centrum soc. služeb</t>
  </si>
  <si>
    <t>Odlochovice</t>
  </si>
  <si>
    <t>Dětské centrum Paprsek</t>
  </si>
  <si>
    <t>Centrum soc. služeb Praha</t>
  </si>
  <si>
    <t xml:space="preserve">Zdravotnická záchranná </t>
  </si>
  <si>
    <t>služba hl. m. Prahy</t>
  </si>
  <si>
    <t>Městská nemocnice následné</t>
  </si>
  <si>
    <t>péče</t>
  </si>
  <si>
    <t>Městská poliklinika Praha</t>
  </si>
  <si>
    <t xml:space="preserve">Dětský domov </t>
  </si>
  <si>
    <t>Charlotty Masarykové</t>
  </si>
  <si>
    <t>ÚZ 13305</t>
  </si>
  <si>
    <t>Jedličkův ústav a Mateř. škola</t>
  </si>
  <si>
    <r>
      <rPr>
        <vertAlign val="superscript"/>
        <sz val="9"/>
        <rFont val="Arial CE"/>
        <family val="0"/>
      </rPr>
      <t xml:space="preserve">1)    </t>
    </r>
    <r>
      <rPr>
        <sz val="8"/>
        <rFont val="Arial CE"/>
        <family val="0"/>
      </rPr>
      <t xml:space="preserve"> 14 405 698,76</t>
    </r>
  </si>
  <si>
    <r>
      <rPr>
        <vertAlign val="superscript"/>
        <sz val="9"/>
        <rFont val="Arial CE"/>
        <family val="0"/>
      </rPr>
      <t xml:space="preserve">1)    </t>
    </r>
    <r>
      <rPr>
        <sz val="8"/>
        <rFont val="Arial CE"/>
        <family val="0"/>
      </rPr>
      <t xml:space="preserve"> 34 246 663,88</t>
    </r>
  </si>
  <si>
    <r>
      <rPr>
        <vertAlign val="superscript"/>
        <sz val="9"/>
        <rFont val="Arial CE"/>
        <family val="0"/>
      </rPr>
      <t xml:space="preserve">2)    </t>
    </r>
    <r>
      <rPr>
        <sz val="8"/>
        <rFont val="Arial CE"/>
        <family val="0"/>
      </rPr>
      <t xml:space="preserve"> 53 035 990,45</t>
    </r>
  </si>
  <si>
    <r>
      <rPr>
        <vertAlign val="superscript"/>
        <sz val="9"/>
        <rFont val="Arial CE"/>
        <family val="0"/>
      </rPr>
      <t xml:space="preserve">4)   </t>
    </r>
    <r>
      <rPr>
        <sz val="8"/>
        <rFont val="Arial CE"/>
        <family val="0"/>
      </rPr>
      <t xml:space="preserve"> 1 348 860,18</t>
    </r>
  </si>
  <si>
    <r>
      <rPr>
        <vertAlign val="superscript"/>
        <sz val="9"/>
        <rFont val="Arial CE"/>
        <family val="0"/>
      </rPr>
      <t xml:space="preserve">1)2)  </t>
    </r>
    <r>
      <rPr>
        <sz val="8"/>
        <rFont val="Arial CE"/>
        <family val="0"/>
      </rPr>
      <t>76 224 760,89</t>
    </r>
  </si>
  <si>
    <r>
      <rPr>
        <vertAlign val="superscript"/>
        <sz val="9"/>
        <rFont val="Arial CE"/>
        <family val="0"/>
      </rPr>
      <t xml:space="preserve">5)   </t>
    </r>
    <r>
      <rPr>
        <sz val="8"/>
        <rFont val="Arial CE"/>
        <family val="0"/>
      </rPr>
      <t xml:space="preserve"> 7 378 408,28</t>
    </r>
  </si>
  <si>
    <t>Domov pro seniory Bohnice</t>
  </si>
  <si>
    <r>
      <rPr>
        <vertAlign val="superscript"/>
        <sz val="9"/>
        <rFont val="Arial CE"/>
        <family val="0"/>
      </rPr>
      <t xml:space="preserve">1)    </t>
    </r>
    <r>
      <rPr>
        <sz val="8"/>
        <rFont val="Arial CE"/>
        <family val="0"/>
      </rPr>
      <t xml:space="preserve"> 43 492 821,47</t>
    </r>
  </si>
  <si>
    <r>
      <rPr>
        <vertAlign val="superscript"/>
        <sz val="9"/>
        <rFont val="Arial CE"/>
        <family val="0"/>
      </rPr>
      <t xml:space="preserve">2)  </t>
    </r>
    <r>
      <rPr>
        <sz val="8"/>
        <rFont val="Arial CE"/>
        <family val="0"/>
      </rPr>
      <t xml:space="preserve">  44 844 339,79</t>
    </r>
  </si>
  <si>
    <r>
      <rPr>
        <vertAlign val="superscript"/>
        <sz val="9"/>
        <rFont val="Arial CE"/>
        <family val="0"/>
      </rPr>
      <t xml:space="preserve">5)   </t>
    </r>
    <r>
      <rPr>
        <sz val="8"/>
        <rFont val="Arial CE"/>
        <family val="0"/>
      </rPr>
      <t xml:space="preserve"> 3 182 830,84</t>
    </r>
  </si>
  <si>
    <r>
      <rPr>
        <vertAlign val="superscript"/>
        <sz val="9"/>
        <rFont val="Arial CE"/>
        <family val="0"/>
      </rPr>
      <t xml:space="preserve">2)3)  </t>
    </r>
    <r>
      <rPr>
        <sz val="8"/>
        <rFont val="Arial CE"/>
        <family val="0"/>
      </rPr>
      <t>33 549 146,81</t>
    </r>
  </si>
  <si>
    <t>Domov pro seniory Pyšely</t>
  </si>
  <si>
    <r>
      <rPr>
        <vertAlign val="superscript"/>
        <sz val="9"/>
        <rFont val="Arial CE"/>
        <family val="0"/>
      </rPr>
      <t xml:space="preserve">2)    </t>
    </r>
    <r>
      <rPr>
        <sz val="8"/>
        <rFont val="Arial CE"/>
        <family val="0"/>
      </rPr>
      <t xml:space="preserve"> 11 328 739,68</t>
    </r>
  </si>
  <si>
    <t>Dobřichovice</t>
  </si>
  <si>
    <r>
      <rPr>
        <vertAlign val="superscript"/>
        <sz val="9"/>
        <rFont val="Arial CE"/>
        <family val="0"/>
      </rPr>
      <t xml:space="preserve">1)    </t>
    </r>
    <r>
      <rPr>
        <sz val="8"/>
        <rFont val="Arial CE"/>
        <family val="0"/>
      </rPr>
      <t xml:space="preserve"> 11 422 072,15</t>
    </r>
  </si>
  <si>
    <r>
      <rPr>
        <vertAlign val="superscript"/>
        <sz val="9"/>
        <rFont val="Arial CE"/>
        <family val="0"/>
      </rPr>
      <t xml:space="preserve">1)2)  </t>
    </r>
    <r>
      <rPr>
        <sz val="8"/>
        <rFont val="Arial CE"/>
        <family val="0"/>
      </rPr>
      <t>21 342 907,44</t>
    </r>
  </si>
  <si>
    <t>Domov pro osoby se zdrav.</t>
  </si>
  <si>
    <r>
      <rPr>
        <vertAlign val="superscript"/>
        <sz val="9"/>
        <rFont val="Arial CE"/>
        <family val="0"/>
      </rPr>
      <t xml:space="preserve">1)2)  </t>
    </r>
    <r>
      <rPr>
        <sz val="8"/>
        <rFont val="Arial CE"/>
        <family val="0"/>
      </rPr>
      <t>12 023 353,63</t>
    </r>
  </si>
  <si>
    <t>Domov Maxov</t>
  </si>
  <si>
    <r>
      <rPr>
        <vertAlign val="superscript"/>
        <sz val="9"/>
        <rFont val="Arial CE"/>
        <family val="0"/>
      </rPr>
      <t>1)2)3)</t>
    </r>
    <r>
      <rPr>
        <sz val="8"/>
        <rFont val="Arial CE"/>
        <family val="0"/>
      </rPr>
      <t>15 198 486,38</t>
    </r>
  </si>
  <si>
    <r>
      <rPr>
        <vertAlign val="superscript"/>
        <sz val="9"/>
        <rFont val="Arial CE"/>
        <family val="0"/>
      </rPr>
      <t xml:space="preserve">4)       </t>
    </r>
    <r>
      <rPr>
        <sz val="8"/>
        <rFont val="Arial CE"/>
        <family val="0"/>
      </rPr>
      <t xml:space="preserve"> 628 381,61</t>
    </r>
  </si>
  <si>
    <t>Integrov.centrum pro osoby se</t>
  </si>
  <si>
    <r>
      <rPr>
        <vertAlign val="superscript"/>
        <sz val="9"/>
        <rFont val="Arial CE"/>
        <family val="0"/>
      </rPr>
      <t xml:space="preserve">2)    </t>
    </r>
    <r>
      <rPr>
        <sz val="8"/>
        <rFont val="Arial CE"/>
        <family val="0"/>
      </rPr>
      <t xml:space="preserve"> 22 147 805,45</t>
    </r>
  </si>
  <si>
    <r>
      <rPr>
        <vertAlign val="superscript"/>
        <sz val="9"/>
        <rFont val="Arial CE"/>
        <family val="0"/>
      </rPr>
      <t>1)</t>
    </r>
    <r>
      <rPr>
        <sz val="8"/>
        <rFont val="Arial CE"/>
        <family val="0"/>
      </rPr>
      <t xml:space="preserve">    14 244 504,79</t>
    </r>
  </si>
  <si>
    <t>postižením Rudné u Nejdku</t>
  </si>
  <si>
    <r>
      <rPr>
        <vertAlign val="superscript"/>
        <sz val="9"/>
        <rFont val="Arial CE"/>
        <family val="0"/>
      </rPr>
      <t xml:space="preserve">1)2)  </t>
    </r>
    <r>
      <rPr>
        <sz val="8"/>
        <rFont val="Arial CE"/>
        <family val="0"/>
      </rPr>
      <t>19 413 728,06</t>
    </r>
  </si>
  <si>
    <r>
      <rPr>
        <vertAlign val="superscript"/>
        <sz val="9"/>
        <rFont val="Arial CE"/>
        <family val="0"/>
      </rPr>
      <t xml:space="preserve">4)   </t>
    </r>
    <r>
      <rPr>
        <sz val="8"/>
        <rFont val="Arial CE"/>
        <family val="2"/>
      </rPr>
      <t xml:space="preserve"> 1 792 790,87</t>
    </r>
  </si>
  <si>
    <r>
      <rPr>
        <vertAlign val="superscript"/>
        <sz val="9"/>
        <rFont val="Arial CE"/>
        <family val="0"/>
      </rPr>
      <t xml:space="preserve">2)3) </t>
    </r>
    <r>
      <rPr>
        <sz val="8"/>
        <rFont val="Arial CE"/>
        <family val="0"/>
      </rPr>
      <t xml:space="preserve"> 19 507 857,75</t>
    </r>
  </si>
  <si>
    <r>
      <rPr>
        <vertAlign val="superscript"/>
        <sz val="9"/>
        <rFont val="Arial CE"/>
        <family val="0"/>
      </rPr>
      <t>4)</t>
    </r>
    <r>
      <rPr>
        <sz val="8"/>
        <rFont val="Arial CE"/>
        <family val="0"/>
      </rPr>
      <t xml:space="preserve">   2 256 005,92</t>
    </r>
  </si>
  <si>
    <r>
      <rPr>
        <vertAlign val="superscript"/>
        <sz val="9"/>
        <rFont val="Arial CE"/>
        <family val="0"/>
      </rPr>
      <t>1)</t>
    </r>
    <r>
      <rPr>
        <sz val="8"/>
        <rFont val="Arial CE"/>
        <family val="0"/>
      </rPr>
      <t xml:space="preserve">    11 358 339,23</t>
    </r>
  </si>
  <si>
    <t>Integrov. centrum sociálních</t>
  </si>
  <si>
    <t>služeb Odlochovice</t>
  </si>
  <si>
    <r>
      <rPr>
        <vertAlign val="superscript"/>
        <sz val="9"/>
        <rFont val="Arial CE"/>
        <family val="0"/>
      </rPr>
      <t xml:space="preserve">2)    </t>
    </r>
    <r>
      <rPr>
        <sz val="8"/>
        <rFont val="Arial CE"/>
        <family val="0"/>
      </rPr>
      <t xml:space="preserve"> 30 024 298,36</t>
    </r>
  </si>
  <si>
    <t>Centrum soc. služeb  Praha</t>
  </si>
  <si>
    <r>
      <rPr>
        <vertAlign val="superscript"/>
        <sz val="9"/>
        <rFont val="Arial CE"/>
        <family val="0"/>
      </rPr>
      <t xml:space="preserve">1)3)  </t>
    </r>
    <r>
      <rPr>
        <sz val="8"/>
        <rFont val="Arial CE"/>
        <family val="0"/>
      </rPr>
      <t>10 846 031,31</t>
    </r>
  </si>
  <si>
    <r>
      <rPr>
        <vertAlign val="superscript"/>
        <sz val="9"/>
        <rFont val="Arial CE"/>
        <family val="0"/>
      </rPr>
      <t xml:space="preserve">4)5) </t>
    </r>
    <r>
      <rPr>
        <sz val="8"/>
        <rFont val="Arial CE"/>
        <family val="0"/>
      </rPr>
      <t>6 036 923,45</t>
    </r>
  </si>
  <si>
    <t>Zdravotnická záchranná</t>
  </si>
  <si>
    <r>
      <rPr>
        <vertAlign val="superscript"/>
        <sz val="9"/>
        <rFont val="Arial CE"/>
        <family val="0"/>
      </rPr>
      <t>1)</t>
    </r>
    <r>
      <rPr>
        <sz val="8"/>
        <rFont val="Arial CE"/>
        <family val="2"/>
      </rPr>
      <t xml:space="preserve"> 204 331 689,94</t>
    </r>
  </si>
  <si>
    <t>Městská nemocnice</t>
  </si>
  <si>
    <t>následné péče</t>
  </si>
  <si>
    <t>Centrum léčeb. rehabilitace</t>
  </si>
  <si>
    <r>
      <t>1)</t>
    </r>
    <r>
      <rPr>
        <sz val="9"/>
        <rFont val="Arial CE"/>
        <family val="2"/>
      </rPr>
      <t xml:space="preserve"> zahrnuje prostředky na odpisy z dlouhodobého majetku pořízeného z prostředků SR, fondů a zahraničí</t>
    </r>
  </si>
  <si>
    <r>
      <t>2)</t>
    </r>
    <r>
      <rPr>
        <sz val="9"/>
        <rFont val="Arial CE"/>
        <family val="2"/>
      </rPr>
      <t xml:space="preserve"> zahrnuje účelové prostředky poskytnuté mimo rozpočet hl. m. Prahy Úřadem práce, MČ HMP, obcí a jiným ÚSC</t>
    </r>
  </si>
  <si>
    <r>
      <rPr>
        <vertAlign val="superscript"/>
        <sz val="9"/>
        <rFont val="Arial CE"/>
        <family val="0"/>
      </rPr>
      <t>3)</t>
    </r>
    <r>
      <rPr>
        <sz val="9"/>
        <rFont val="Arial CE"/>
        <family val="2"/>
      </rPr>
      <t xml:space="preserve"> zahrnuje účelové prostředky na projekty převedené z r. 2014 (OP LZZ a projekty NF/CH)</t>
    </r>
  </si>
  <si>
    <r>
      <t>4)</t>
    </r>
    <r>
      <rPr>
        <sz val="9"/>
        <rFont val="Arial CE"/>
        <family val="2"/>
      </rPr>
      <t xml:space="preserve"> zahrnuje pohledávku (-) / závazek (+) za poskytovatelem účelové dotace a projektů (ÚP, projekty OP LZZ, EHP Norsko…)</t>
    </r>
  </si>
  <si>
    <r>
      <t>5)</t>
    </r>
    <r>
      <rPr>
        <sz val="9"/>
        <rFont val="Arial CE"/>
        <family val="2"/>
      </rPr>
      <t xml:space="preserve"> zahrnuje nevyčerp. účel. prostředky z rozpočtu hl. m. Prahy převedené do roku 2016: DS Ďáblice 3 214 000,00 Kč, DS Zahradní Město 300 000,00 Kč, Centrum soc. služeb Praha 5 264 600,00 Kč</t>
    </r>
  </si>
  <si>
    <t>Úspora NIP</t>
  </si>
  <si>
    <t>Vratka ÚZ 13305</t>
  </si>
  <si>
    <t>do st. rozp.</t>
  </si>
  <si>
    <t>*               3 719,01</t>
  </si>
  <si>
    <t>*           33 350,00</t>
  </si>
  <si>
    <t>*           25 600,00</t>
  </si>
  <si>
    <t>*           11 043,92</t>
  </si>
  <si>
    <t>*           455 494,00</t>
  </si>
  <si>
    <t>Dětský domov</t>
  </si>
  <si>
    <t>Centrum léčebné rehabilitace</t>
  </si>
  <si>
    <t>*  zahrnuje výnosy z prodeje majetku hl. m. Prahy</t>
  </si>
  <si>
    <t>Kapitola: 06 - Kultura a cestovní ruch</t>
  </si>
  <si>
    <t>z roku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</si>
  <si>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</si>
  <si>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</si>
  <si>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</si>
  <si>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</si>
  <si>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</si>
  <si>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</si>
  <si>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t>Hudební divadlo v Karlíně</t>
  </si>
  <si>
    <t>Městská divadla pražská</t>
  </si>
  <si>
    <t>Švandovo divadlo na Smíchově</t>
  </si>
  <si>
    <t>Minor</t>
  </si>
  <si>
    <t>Symfonický orchestr</t>
  </si>
  <si>
    <t>hlavního města Prahy FOK</t>
  </si>
  <si>
    <t>Hvězdárna a planetárium</t>
  </si>
  <si>
    <t>hlavního města Prahy</t>
  </si>
  <si>
    <t>Galerie hlavního města Prahy</t>
  </si>
  <si>
    <t>Muzeum hlavního města Prahy</t>
  </si>
  <si>
    <t>Národní kulturní</t>
  </si>
  <si>
    <t>památka Vyšehrad</t>
  </si>
  <si>
    <t>Pražská informační služba</t>
  </si>
  <si>
    <t>Městská knihovna v Praze</t>
  </si>
  <si>
    <t>Neinvestiční</t>
  </si>
  <si>
    <r>
      <rPr>
        <vertAlign val="superscript"/>
        <sz val="8"/>
        <rFont val="Arial CE"/>
        <family val="0"/>
      </rPr>
      <t>2)</t>
    </r>
    <r>
      <rPr>
        <sz val="8"/>
        <rFont val="Arial CE"/>
        <family val="0"/>
      </rPr>
      <t xml:space="preserve">     21 143 992,68</t>
    </r>
  </si>
  <si>
    <t xml:space="preserve">hlavního města Prahy </t>
  </si>
  <si>
    <r>
      <t>1),2)</t>
    </r>
    <r>
      <rPr>
        <sz val="8"/>
        <rFont val="Arial CE"/>
        <family val="0"/>
      </rPr>
      <t xml:space="preserve"> 115 600 491,48</t>
    </r>
  </si>
  <si>
    <r>
      <t xml:space="preserve">4)    </t>
    </r>
    <r>
      <rPr>
        <sz val="8"/>
        <rFont val="Arial CE"/>
        <family val="0"/>
      </rPr>
      <t>- 2 118 921,42</t>
    </r>
  </si>
  <si>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       760 000,00</t>
    </r>
  </si>
  <si>
    <r>
      <t xml:space="preserve">1),2)    </t>
    </r>
    <r>
      <rPr>
        <sz val="8"/>
        <rFont val="Arial CE"/>
        <family val="0"/>
      </rPr>
      <t>35 873 867,50</t>
    </r>
  </si>
  <si>
    <r>
      <t xml:space="preserve">4)      </t>
    </r>
    <r>
      <rPr>
        <sz val="8"/>
        <rFont val="Arial CE"/>
        <family val="0"/>
      </rPr>
      <t xml:space="preserve">  - 783 067,33</t>
    </r>
  </si>
  <si>
    <r>
      <rPr>
        <vertAlign val="superscript"/>
        <sz val="8"/>
        <rFont val="Arial CE"/>
        <family val="0"/>
      </rPr>
      <t>1)</t>
    </r>
    <r>
      <rPr>
        <sz val="8"/>
        <rFont val="Arial CE"/>
        <family val="0"/>
      </rPr>
      <t xml:space="preserve"> Výnosy zahrnují odpisy dlouhodobého majetku pořízeného z prostředků státního rozpočtu a ze zahraničí.</t>
    </r>
  </si>
  <si>
    <r>
      <rPr>
        <vertAlign val="superscript"/>
        <sz val="8"/>
        <rFont val="Arial CE"/>
        <family val="0"/>
      </rPr>
      <t>2)</t>
    </r>
    <r>
      <rPr>
        <sz val="8"/>
        <rFont val="Arial CE"/>
        <family val="0"/>
      </rPr>
      <t xml:space="preserve"> Výnosy zahrnují nadační příspěvky, dotace státních fondů a dotace městských částí.</t>
    </r>
  </si>
  <si>
    <r>
      <rPr>
        <vertAlign val="superscript"/>
        <sz val="8"/>
        <rFont val="Arial CE"/>
        <family val="0"/>
      </rPr>
      <t xml:space="preserve">3) </t>
    </r>
    <r>
      <rPr>
        <sz val="8"/>
        <rFont val="Arial CE"/>
        <family val="0"/>
      </rPr>
      <t>Nevyčerpané účelové prostředky jsou ponechány do roku 2016 NKP Vyšehrad na opravu hradební zdi.</t>
    </r>
  </si>
  <si>
    <r>
      <t xml:space="preserve">4) </t>
    </r>
    <r>
      <rPr>
        <sz val="8"/>
        <rFont val="Arial CE"/>
        <family val="0"/>
      </rPr>
      <t>Záporné částky představují pohledávky organizací vůči poskytovateli MF ČR v rámci EHP/Norska, které budou uhrazeny příjemci zpětně na základě schválené monitorovací zprávy.</t>
    </r>
  </si>
  <si>
    <t>*)              1 862,56</t>
  </si>
  <si>
    <t>*)          644 178,95</t>
  </si>
  <si>
    <t>*)          123 140,00</t>
  </si>
  <si>
    <t>*)       8 010 712,61</t>
  </si>
  <si>
    <t>*)       9 178 093,81</t>
  </si>
  <si>
    <t>*)       5 766 075,17</t>
  </si>
  <si>
    <t xml:space="preserve">*) zahrnuje výnosy z prodeje majetku hl. m. Prahy </t>
  </si>
  <si>
    <t>Kapitola: 07 - Bezpečnost</t>
  </si>
  <si>
    <t>Správa služeb hl. m. Prahy</t>
  </si>
  <si>
    <t>*) 264 815 151,19</t>
  </si>
  <si>
    <t>*) 270 359 636,89</t>
  </si>
  <si>
    <t>*) zahrnuje proúčtování dotace z r. 2013 na nákup humanitárního materiálu (1 494 151,19 Kč)</t>
  </si>
  <si>
    <t>Kapitola: 08 - Hospodářství</t>
  </si>
  <si>
    <t>Pohřební ústav hl. m. Prahy</t>
  </si>
  <si>
    <t>Správa pražských hřbitovů</t>
  </si>
  <si>
    <t>* 2 882 522,40</t>
  </si>
  <si>
    <t>*      19 861 424,29</t>
  </si>
  <si>
    <t>Příloha č. 4 k usnesení Zastupitelstva HMP č.   ze dne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</si>
</sst>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0"/>
      <name val="Times New Roman CE"/>
      <family val="1"/>
    </font>
    <font>
      <sz val="12"/>
      <color indexed="10"/>
      <name val="Times New Roman CE"/>
      <family val="1"/>
    </font>
    <font>
      <sz val="9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sz val="8"/>
      <name val="Times New Roman"/>
      <family val="1"/>
    </font>
    <font>
      <sz val="10"/>
      <color indexed="10"/>
      <name val="Arial CE"/>
      <family val="0"/>
    </font>
    <font>
      <sz val="10"/>
      <color indexed="8"/>
      <name val="Times New Roman CE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E"/>
      <family val="2"/>
    </font>
    <font>
      <vertAlign val="superscript"/>
      <sz val="9"/>
      <name val="Arial CE"/>
      <family val="0"/>
    </font>
    <font>
      <vertAlign val="superscript"/>
      <sz val="8"/>
      <name val="Arial CE"/>
      <family val="0"/>
    </font>
    <font>
      <sz val="8"/>
      <color indexed="10"/>
      <name val="Arial CE"/>
      <family val="2"/>
    </font>
    <font>
      <sz val="7"/>
      <name val="Arial CE"/>
      <family val="2"/>
    </font>
    <font>
      <sz val="7"/>
      <color indexed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sz val="16"/>
      <name val="Arial CE"/>
      <family val="2"/>
    </font>
    <font>
      <sz val="10"/>
      <name val="Arial"/>
      <family val="2"/>
    </font>
    <font>
      <i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Arial CE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4"/>
      <color rgb="FFFF0000"/>
      <name val="Arial CE"/>
      <family val="0"/>
    </font>
    <font>
      <sz val="8"/>
      <color rgb="FFFF0000"/>
      <name val="Arial CE"/>
      <family val="0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/>
      <right/>
      <top/>
      <bottom style="thick"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/>
      <bottom style="thin"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ck"/>
    </border>
    <border>
      <left style="thin"/>
      <right style="thin"/>
      <top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/>
      <bottom>
        <color indexed="63"/>
      </bottom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0" xfId="0" applyNumberFormat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49" fontId="0" fillId="0" borderId="12" xfId="0" applyNumberFormat="1" applyBorder="1" applyAlignment="1">
      <alignment horizontal="centerContinuous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Fill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12" xfId="0" applyNumberFormat="1" applyBorder="1" applyAlignment="1">
      <alignment horizontal="center"/>
    </xf>
    <xf numFmtId="0" fontId="0" fillId="33" borderId="28" xfId="0" applyFill="1" applyBorder="1" applyAlignment="1">
      <alignment/>
    </xf>
    <xf numFmtId="4" fontId="0" fillId="33" borderId="29" xfId="0" applyNumberFormat="1" applyFont="1" applyFill="1" applyBorder="1" applyAlignment="1">
      <alignment/>
    </xf>
    <xf numFmtId="4" fontId="0" fillId="33" borderId="30" xfId="0" applyNumberFormat="1" applyFont="1" applyFill="1" applyBorder="1" applyAlignment="1">
      <alignment/>
    </xf>
    <xf numFmtId="0" fontId="0" fillId="33" borderId="31" xfId="0" applyFill="1" applyBorder="1" applyAlignment="1">
      <alignment/>
    </xf>
    <xf numFmtId="4" fontId="0" fillId="33" borderId="32" xfId="0" applyNumberFormat="1" applyFont="1" applyFill="1" applyBorder="1" applyAlignment="1">
      <alignment/>
    </xf>
    <xf numFmtId="4" fontId="0" fillId="33" borderId="33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4" fontId="0" fillId="0" borderId="34" xfId="0" applyNumberFormat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33" borderId="29" xfId="0" applyNumberFormat="1" applyFont="1" applyFill="1" applyBorder="1" applyAlignment="1">
      <alignment/>
    </xf>
    <xf numFmtId="4" fontId="0" fillId="33" borderId="35" xfId="0" applyNumberFormat="1" applyFont="1" applyFill="1" applyBorder="1" applyAlignment="1">
      <alignment/>
    </xf>
    <xf numFmtId="4" fontId="0" fillId="33" borderId="36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4" fillId="0" borderId="0" xfId="0" applyFont="1" applyAlignment="1">
      <alignment/>
    </xf>
    <xf numFmtId="4" fontId="74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" fontId="0" fillId="33" borderId="29" xfId="0" applyNumberFormat="1" applyFont="1" applyFill="1" applyBorder="1" applyAlignment="1">
      <alignment horizontal="right"/>
    </xf>
    <xf numFmtId="4" fontId="0" fillId="33" borderId="3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37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/>
    </xf>
    <xf numFmtId="0" fontId="0" fillId="0" borderId="28" xfId="0" applyBorder="1" applyAlignment="1">
      <alignment/>
    </xf>
    <xf numFmtId="4" fontId="0" fillId="0" borderId="29" xfId="0" applyNumberFormat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4" fontId="1" fillId="0" borderId="0" xfId="0" applyNumberFormat="1" applyFont="1" applyAlignment="1">
      <alignment/>
    </xf>
    <xf numFmtId="49" fontId="0" fillId="0" borderId="14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Fill="1" applyBorder="1" applyAlignment="1">
      <alignment/>
    </xf>
    <xf numFmtId="0" fontId="1" fillId="0" borderId="29" xfId="0" applyFon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 horizontal="right"/>
    </xf>
    <xf numFmtId="2" fontId="1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12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2" fillId="34" borderId="11" xfId="0" applyNumberFormat="1" applyFont="1" applyFill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34" borderId="12" xfId="0" applyNumberFormat="1" applyFont="1" applyFill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2" fontId="12" fillId="34" borderId="48" xfId="0" applyNumberFormat="1" applyFont="1" applyFill="1" applyBorder="1" applyAlignment="1">
      <alignment/>
    </xf>
    <xf numFmtId="4" fontId="12" fillId="0" borderId="49" xfId="0" applyNumberFormat="1" applyFont="1" applyBorder="1" applyAlignment="1">
      <alignment/>
    </xf>
    <xf numFmtId="4" fontId="12" fillId="0" borderId="50" xfId="0" applyNumberFormat="1" applyFont="1" applyBorder="1" applyAlignment="1">
      <alignment/>
    </xf>
    <xf numFmtId="4" fontId="12" fillId="0" borderId="51" xfId="0" applyNumberFormat="1" applyFont="1" applyBorder="1" applyAlignment="1">
      <alignment/>
    </xf>
    <xf numFmtId="0" fontId="12" fillId="0" borderId="52" xfId="0" applyFont="1" applyFill="1" applyBorder="1" applyAlignment="1">
      <alignment/>
    </xf>
    <xf numFmtId="4" fontId="12" fillId="0" borderId="50" xfId="0" applyNumberFormat="1" applyFont="1" applyBorder="1" applyAlignment="1">
      <alignment horizontal="right"/>
    </xf>
    <xf numFmtId="2" fontId="14" fillId="34" borderId="48" xfId="0" applyNumberFormat="1" applyFont="1" applyFill="1" applyBorder="1" applyAlignment="1">
      <alignment/>
    </xf>
    <xf numFmtId="0" fontId="12" fillId="0" borderId="48" xfId="0" applyFont="1" applyBorder="1" applyAlignment="1">
      <alignment/>
    </xf>
    <xf numFmtId="4" fontId="12" fillId="0" borderId="53" xfId="0" applyNumberFormat="1" applyFont="1" applyBorder="1" applyAlignment="1">
      <alignment/>
    </xf>
    <xf numFmtId="4" fontId="12" fillId="0" borderId="54" xfId="0" applyNumberFormat="1" applyFont="1" applyBorder="1" applyAlignment="1" applyProtection="1">
      <alignment horizontal="right"/>
      <protection locked="0"/>
    </xf>
    <xf numFmtId="2" fontId="12" fillId="0" borderId="48" xfId="0" applyNumberFormat="1" applyFont="1" applyFill="1" applyBorder="1" applyAlignment="1">
      <alignment/>
    </xf>
    <xf numFmtId="2" fontId="14" fillId="0" borderId="48" xfId="0" applyNumberFormat="1" applyFont="1" applyFill="1" applyBorder="1" applyAlignment="1">
      <alignment/>
    </xf>
    <xf numFmtId="2" fontId="12" fillId="0" borderId="55" xfId="0" applyNumberFormat="1" applyFont="1" applyFill="1" applyBorder="1" applyAlignment="1">
      <alignment/>
    </xf>
    <xf numFmtId="4" fontId="12" fillId="0" borderId="56" xfId="0" applyNumberFormat="1" applyFont="1" applyBorder="1" applyAlignment="1">
      <alignment/>
    </xf>
    <xf numFmtId="4" fontId="12" fillId="0" borderId="56" xfId="0" applyNumberFormat="1" applyFont="1" applyBorder="1" applyAlignment="1">
      <alignment horizontal="right"/>
    </xf>
    <xf numFmtId="4" fontId="12" fillId="0" borderId="57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2" fontId="12" fillId="0" borderId="58" xfId="0" applyNumberFormat="1" applyFont="1" applyFill="1" applyBorder="1" applyAlignment="1">
      <alignment/>
    </xf>
    <xf numFmtId="4" fontId="12" fillId="0" borderId="59" xfId="0" applyNumberFormat="1" applyFont="1" applyBorder="1" applyAlignment="1">
      <alignment/>
    </xf>
    <xf numFmtId="4" fontId="12" fillId="0" borderId="53" xfId="0" applyNumberFormat="1" applyFont="1" applyBorder="1" applyAlignment="1">
      <alignment horizontal="right"/>
    </xf>
    <xf numFmtId="4" fontId="12" fillId="0" borderId="60" xfId="0" applyNumberFormat="1" applyFont="1" applyBorder="1" applyAlignment="1">
      <alignment/>
    </xf>
    <xf numFmtId="0" fontId="12" fillId="0" borderId="52" xfId="0" applyFont="1" applyBorder="1" applyAlignment="1">
      <alignment/>
    </xf>
    <xf numFmtId="4" fontId="12" fillId="0" borderId="61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14" fillId="0" borderId="50" xfId="0" applyNumberFormat="1" applyFont="1" applyFill="1" applyBorder="1" applyAlignment="1">
      <alignment/>
    </xf>
    <xf numFmtId="4" fontId="12" fillId="0" borderId="50" xfId="0" applyNumberFormat="1" applyFont="1" applyFill="1" applyBorder="1" applyAlignment="1">
      <alignment/>
    </xf>
    <xf numFmtId="4" fontId="12" fillId="0" borderId="51" xfId="0" applyNumberFormat="1" applyFont="1" applyFill="1" applyBorder="1" applyAlignment="1">
      <alignment/>
    </xf>
    <xf numFmtId="4" fontId="12" fillId="0" borderId="49" xfId="0" applyNumberFormat="1" applyFont="1" applyFill="1" applyBorder="1" applyAlignment="1">
      <alignment/>
    </xf>
    <xf numFmtId="4" fontId="14" fillId="0" borderId="50" xfId="0" applyNumberFormat="1" applyFont="1" applyBorder="1" applyAlignment="1">
      <alignment/>
    </xf>
    <xf numFmtId="2" fontId="12" fillId="0" borderId="48" xfId="0" applyNumberFormat="1" applyFont="1" applyBorder="1" applyAlignment="1">
      <alignment/>
    </xf>
    <xf numFmtId="4" fontId="12" fillId="0" borderId="49" xfId="0" applyNumberFormat="1" applyFont="1" applyBorder="1" applyAlignment="1">
      <alignment horizontal="right"/>
    </xf>
    <xf numFmtId="4" fontId="12" fillId="0" borderId="50" xfId="0" applyNumberFormat="1" applyFont="1" applyFill="1" applyBorder="1" applyAlignment="1">
      <alignment horizontal="right"/>
    </xf>
    <xf numFmtId="4" fontId="14" fillId="0" borderId="50" xfId="0" applyNumberFormat="1" applyFont="1" applyFill="1" applyBorder="1" applyAlignment="1">
      <alignment horizontal="right"/>
    </xf>
    <xf numFmtId="2" fontId="12" fillId="0" borderId="55" xfId="0" applyNumberFormat="1" applyFont="1" applyBorder="1" applyAlignment="1">
      <alignment/>
    </xf>
    <xf numFmtId="4" fontId="12" fillId="0" borderId="62" xfId="0" applyNumberFormat="1" applyFont="1" applyFill="1" applyBorder="1" applyAlignment="1">
      <alignment/>
    </xf>
    <xf numFmtId="4" fontId="12" fillId="0" borderId="56" xfId="0" applyNumberFormat="1" applyFont="1" applyFill="1" applyBorder="1" applyAlignment="1">
      <alignment/>
    </xf>
    <xf numFmtId="4" fontId="12" fillId="0" borderId="56" xfId="0" applyNumberFormat="1" applyFont="1" applyFill="1" applyBorder="1" applyAlignment="1">
      <alignment horizontal="right"/>
    </xf>
    <xf numFmtId="4" fontId="12" fillId="0" borderId="63" xfId="0" applyNumberFormat="1" applyFont="1" applyBorder="1" applyAlignment="1">
      <alignment/>
    </xf>
    <xf numFmtId="4" fontId="14" fillId="0" borderId="56" xfId="0" applyNumberFormat="1" applyFont="1" applyFill="1" applyBorder="1" applyAlignment="1">
      <alignment horizontal="right"/>
    </xf>
    <xf numFmtId="4" fontId="12" fillId="0" borderId="57" xfId="0" applyNumberFormat="1" applyFont="1" applyFill="1" applyBorder="1" applyAlignment="1">
      <alignment/>
    </xf>
    <xf numFmtId="2" fontId="12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2" fontId="12" fillId="0" borderId="52" xfId="0" applyNumberFormat="1" applyFont="1" applyBorder="1" applyAlignment="1">
      <alignment/>
    </xf>
    <xf numFmtId="4" fontId="12" fillId="0" borderId="59" xfId="0" applyNumberFormat="1" applyFont="1" applyFill="1" applyBorder="1" applyAlignment="1">
      <alignment/>
    </xf>
    <xf numFmtId="4" fontId="12" fillId="0" borderId="53" xfId="0" applyNumberFormat="1" applyFont="1" applyFill="1" applyBorder="1" applyAlignment="1">
      <alignment/>
    </xf>
    <xf numFmtId="4" fontId="12" fillId="0" borderId="53" xfId="0" applyNumberFormat="1" applyFont="1" applyFill="1" applyBorder="1" applyAlignment="1">
      <alignment horizontal="right"/>
    </xf>
    <xf numFmtId="4" fontId="14" fillId="0" borderId="53" xfId="0" applyNumberFormat="1" applyFont="1" applyFill="1" applyBorder="1" applyAlignment="1">
      <alignment horizontal="right"/>
    </xf>
    <xf numFmtId="4" fontId="12" fillId="0" borderId="60" xfId="0" applyNumberFormat="1" applyFont="1" applyFill="1" applyBorder="1" applyAlignment="1">
      <alignment/>
    </xf>
    <xf numFmtId="4" fontId="14" fillId="0" borderId="50" xfId="0" applyNumberFormat="1" applyFont="1" applyBorder="1" applyAlignment="1">
      <alignment horizontal="right"/>
    </xf>
    <xf numFmtId="4" fontId="12" fillId="33" borderId="49" xfId="0" applyNumberFormat="1" applyFont="1" applyFill="1" applyBorder="1" applyAlignment="1">
      <alignment/>
    </xf>
    <xf numFmtId="4" fontId="12" fillId="33" borderId="50" xfId="0" applyNumberFormat="1" applyFont="1" applyFill="1" applyBorder="1" applyAlignment="1">
      <alignment/>
    </xf>
    <xf numFmtId="4" fontId="12" fillId="33" borderId="50" xfId="0" applyNumberFormat="1" applyFont="1" applyFill="1" applyBorder="1" applyAlignment="1">
      <alignment horizontal="right"/>
    </xf>
    <xf numFmtId="4" fontId="14" fillId="33" borderId="50" xfId="0" applyNumberFormat="1" applyFont="1" applyFill="1" applyBorder="1" applyAlignment="1">
      <alignment horizontal="right"/>
    </xf>
    <xf numFmtId="4" fontId="12" fillId="33" borderId="51" xfId="0" applyNumberFormat="1" applyFont="1" applyFill="1" applyBorder="1" applyAlignment="1">
      <alignment/>
    </xf>
    <xf numFmtId="4" fontId="12" fillId="0" borderId="64" xfId="0" applyNumberFormat="1" applyFont="1" applyFill="1" applyBorder="1" applyAlignment="1">
      <alignment/>
    </xf>
    <xf numFmtId="4" fontId="14" fillId="33" borderId="50" xfId="0" applyNumberFormat="1" applyFont="1" applyFill="1" applyBorder="1" applyAlignment="1">
      <alignment/>
    </xf>
    <xf numFmtId="0" fontId="12" fillId="0" borderId="55" xfId="0" applyFont="1" applyBorder="1" applyAlignment="1">
      <alignment/>
    </xf>
    <xf numFmtId="4" fontId="12" fillId="0" borderId="62" xfId="0" applyNumberFormat="1" applyFont="1" applyBorder="1" applyAlignment="1">
      <alignment/>
    </xf>
    <xf numFmtId="4" fontId="14" fillId="0" borderId="56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53" xfId="0" applyNumberFormat="1" applyFont="1" applyBorder="1" applyAlignment="1">
      <alignment/>
    </xf>
    <xf numFmtId="2" fontId="12" fillId="34" borderId="52" xfId="0" applyNumberFormat="1" applyFont="1" applyFill="1" applyBorder="1" applyAlignment="1">
      <alignment/>
    </xf>
    <xf numFmtId="4" fontId="12" fillId="34" borderId="59" xfId="0" applyNumberFormat="1" applyFont="1" applyFill="1" applyBorder="1" applyAlignment="1">
      <alignment/>
    </xf>
    <xf numFmtId="2" fontId="15" fillId="0" borderId="0" xfId="0" applyNumberFormat="1" applyFont="1" applyBorder="1" applyAlignment="1">
      <alignment/>
    </xf>
    <xf numFmtId="2" fontId="12" fillId="34" borderId="53" xfId="0" applyNumberFormat="1" applyFont="1" applyFill="1" applyBorder="1" applyAlignment="1">
      <alignment/>
    </xf>
    <xf numFmtId="4" fontId="12" fillId="34" borderId="53" xfId="0" applyNumberFormat="1" applyFont="1" applyFill="1" applyBorder="1" applyAlignment="1">
      <alignment/>
    </xf>
    <xf numFmtId="4" fontId="12" fillId="34" borderId="60" xfId="0" applyNumberFormat="1" applyFont="1" applyFill="1" applyBorder="1" applyAlignment="1">
      <alignment/>
    </xf>
    <xf numFmtId="0" fontId="12" fillId="34" borderId="52" xfId="0" applyFont="1" applyFill="1" applyBorder="1" applyAlignment="1">
      <alignment/>
    </xf>
    <xf numFmtId="0" fontId="12" fillId="34" borderId="48" xfId="0" applyFont="1" applyFill="1" applyBorder="1" applyAlignment="1">
      <alignment/>
    </xf>
    <xf numFmtId="0" fontId="12" fillId="34" borderId="55" xfId="0" applyFont="1" applyFill="1" applyBorder="1" applyAlignment="1">
      <alignment/>
    </xf>
    <xf numFmtId="4" fontId="12" fillId="34" borderId="62" xfId="0" applyNumberFormat="1" applyFont="1" applyFill="1" applyBorder="1" applyAlignment="1">
      <alignment/>
    </xf>
    <xf numFmtId="4" fontId="12" fillId="34" borderId="56" xfId="0" applyNumberFormat="1" applyFont="1" applyFill="1" applyBorder="1" applyAlignment="1">
      <alignment/>
    </xf>
    <xf numFmtId="4" fontId="12" fillId="34" borderId="56" xfId="0" applyNumberFormat="1" applyFont="1" applyFill="1" applyBorder="1" applyAlignment="1">
      <alignment horizontal="right"/>
    </xf>
    <xf numFmtId="4" fontId="12" fillId="34" borderId="57" xfId="0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4" fontId="12" fillId="34" borderId="0" xfId="0" applyNumberFormat="1" applyFont="1" applyFill="1" applyBorder="1" applyAlignment="1">
      <alignment/>
    </xf>
    <xf numFmtId="4" fontId="12" fillId="34" borderId="0" xfId="0" applyNumberFormat="1" applyFont="1" applyFill="1" applyBorder="1" applyAlignment="1">
      <alignment horizontal="right"/>
    </xf>
    <xf numFmtId="4" fontId="12" fillId="34" borderId="53" xfId="0" applyNumberFormat="1" applyFont="1" applyFill="1" applyBorder="1" applyAlignment="1">
      <alignment horizontal="right"/>
    </xf>
    <xf numFmtId="0" fontId="16" fillId="0" borderId="48" xfId="0" applyFont="1" applyBorder="1" applyAlignment="1">
      <alignment/>
    </xf>
    <xf numFmtId="4" fontId="15" fillId="0" borderId="53" xfId="0" applyNumberFormat="1" applyFont="1" applyBorder="1" applyAlignment="1">
      <alignment/>
    </xf>
    <xf numFmtId="4" fontId="15" fillId="0" borderId="50" xfId="0" applyNumberFormat="1" applyFont="1" applyBorder="1" applyAlignment="1">
      <alignment/>
    </xf>
    <xf numFmtId="4" fontId="12" fillId="0" borderId="49" xfId="0" applyNumberFormat="1" applyFont="1" applyBorder="1" applyAlignment="1" applyProtection="1">
      <alignment horizontal="right"/>
      <protection locked="0"/>
    </xf>
    <xf numFmtId="0" fontId="16" fillId="0" borderId="55" xfId="0" applyFont="1" applyBorder="1" applyAlignment="1">
      <alignment/>
    </xf>
    <xf numFmtId="4" fontId="15" fillId="0" borderId="56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15" fillId="0" borderId="0" xfId="0" applyNumberFormat="1" applyFont="1" applyBorder="1" applyAlignment="1">
      <alignment/>
    </xf>
    <xf numFmtId="0" fontId="16" fillId="0" borderId="52" xfId="0" applyFont="1" applyBorder="1" applyAlignment="1">
      <alignment/>
    </xf>
    <xf numFmtId="4" fontId="12" fillId="0" borderId="65" xfId="0" applyNumberFormat="1" applyFont="1" applyBorder="1" applyAlignment="1">
      <alignment/>
    </xf>
    <xf numFmtId="4" fontId="12" fillId="0" borderId="64" xfId="0" applyNumberFormat="1" applyFont="1" applyBorder="1" applyAlignment="1">
      <alignment/>
    </xf>
    <xf numFmtId="4" fontId="15" fillId="0" borderId="64" xfId="0" applyNumberFormat="1" applyFont="1" applyBorder="1" applyAlignment="1">
      <alignment/>
    </xf>
    <xf numFmtId="4" fontId="12" fillId="0" borderId="64" xfId="0" applyNumberFormat="1" applyFont="1" applyBorder="1" applyAlignment="1">
      <alignment horizontal="right"/>
    </xf>
    <xf numFmtId="4" fontId="12" fillId="0" borderId="64" xfId="0" applyNumberFormat="1" applyFont="1" applyFill="1" applyBorder="1" applyAlignment="1">
      <alignment horizontal="right"/>
    </xf>
    <xf numFmtId="4" fontId="15" fillId="0" borderId="50" xfId="0" applyNumberFormat="1" applyFont="1" applyBorder="1" applyAlignment="1">
      <alignment horizontal="right"/>
    </xf>
    <xf numFmtId="2" fontId="15" fillId="0" borderId="49" xfId="0" applyNumberFormat="1" applyFont="1" applyBorder="1" applyAlignment="1">
      <alignment/>
    </xf>
    <xf numFmtId="2" fontId="15" fillId="0" borderId="50" xfId="0" applyNumberFormat="1" applyFont="1" applyBorder="1" applyAlignment="1">
      <alignment/>
    </xf>
    <xf numFmtId="164" fontId="0" fillId="0" borderId="50" xfId="0" applyNumberFormat="1" applyFont="1" applyBorder="1" applyAlignment="1">
      <alignment/>
    </xf>
    <xf numFmtId="0" fontId="16" fillId="0" borderId="66" xfId="0" applyFont="1" applyBorder="1" applyAlignment="1">
      <alignment/>
    </xf>
    <xf numFmtId="4" fontId="15" fillId="0" borderId="49" xfId="0" applyNumberFormat="1" applyFont="1" applyBorder="1" applyAlignment="1">
      <alignment/>
    </xf>
    <xf numFmtId="4" fontId="15" fillId="0" borderId="62" xfId="0" applyNumberFormat="1" applyFont="1" applyBorder="1" applyAlignment="1">
      <alignment/>
    </xf>
    <xf numFmtId="4" fontId="15" fillId="0" borderId="59" xfId="0" applyNumberFormat="1" applyFont="1" applyBorder="1" applyAlignment="1">
      <alignment/>
    </xf>
    <xf numFmtId="0" fontId="12" fillId="34" borderId="66" xfId="0" applyFont="1" applyFill="1" applyBorder="1" applyAlignment="1">
      <alignment/>
    </xf>
    <xf numFmtId="4" fontId="14" fillId="0" borderId="53" xfId="0" applyNumberFormat="1" applyFont="1" applyFill="1" applyBorder="1" applyAlignment="1">
      <alignment/>
    </xf>
    <xf numFmtId="2" fontId="12" fillId="0" borderId="52" xfId="0" applyNumberFormat="1" applyFont="1" applyFill="1" applyBorder="1" applyAlignment="1">
      <alignment/>
    </xf>
    <xf numFmtId="4" fontId="12" fillId="0" borderId="49" xfId="0" applyNumberFormat="1" applyFont="1" applyFill="1" applyBorder="1" applyAlignment="1" applyProtection="1">
      <alignment horizontal="right"/>
      <protection locked="0"/>
    </xf>
    <xf numFmtId="2" fontId="17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5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2" fillId="0" borderId="10" xfId="0" applyNumberFormat="1" applyFont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2" fillId="0" borderId="11" xfId="0" applyFont="1" applyFill="1" applyBorder="1" applyAlignment="1">
      <alignment/>
    </xf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Fill="1" applyBorder="1" applyAlignment="1">
      <alignment horizontal="center"/>
    </xf>
    <xf numFmtId="164" fontId="12" fillId="0" borderId="67" xfId="0" applyNumberFormat="1" applyFont="1" applyBorder="1" applyAlignment="1">
      <alignment horizontal="center"/>
    </xf>
    <xf numFmtId="44" fontId="12" fillId="0" borderId="12" xfId="39" applyFont="1" applyFill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2" xfId="0" applyNumberFormat="1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164" fontId="12" fillId="0" borderId="68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right"/>
    </xf>
    <xf numFmtId="4" fontId="12" fillId="0" borderId="60" xfId="0" applyNumberFormat="1" applyFont="1" applyBorder="1" applyAlignment="1">
      <alignment horizontal="right"/>
    </xf>
    <xf numFmtId="4" fontId="12" fillId="0" borderId="57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12" fillId="0" borderId="59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12" fillId="0" borderId="69" xfId="0" applyNumberFormat="1" applyFont="1" applyFill="1" applyBorder="1" applyAlignment="1">
      <alignment/>
    </xf>
    <xf numFmtId="4" fontId="12" fillId="0" borderId="70" xfId="0" applyNumberFormat="1" applyFont="1" applyFill="1" applyBorder="1" applyAlignment="1">
      <alignment/>
    </xf>
    <xf numFmtId="4" fontId="12" fillId="0" borderId="49" xfId="0" applyNumberFormat="1" applyFont="1" applyFill="1" applyBorder="1" applyAlignment="1">
      <alignment horizontal="right"/>
    </xf>
    <xf numFmtId="4" fontId="12" fillId="0" borderId="51" xfId="0" applyNumberFormat="1" applyFont="1" applyFill="1" applyBorder="1" applyAlignment="1">
      <alignment horizontal="right"/>
    </xf>
    <xf numFmtId="4" fontId="12" fillId="0" borderId="71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12" fillId="0" borderId="59" xfId="0" applyNumberFormat="1" applyFont="1" applyFill="1" applyBorder="1" applyAlignment="1">
      <alignment horizontal="right"/>
    </xf>
    <xf numFmtId="2" fontId="12" fillId="0" borderId="50" xfId="0" applyNumberFormat="1" applyFont="1" applyFill="1" applyBorder="1" applyAlignment="1">
      <alignment/>
    </xf>
    <xf numFmtId="4" fontId="12" fillId="33" borderId="70" xfId="0" applyNumberFormat="1" applyFont="1" applyFill="1" applyBorder="1" applyAlignment="1">
      <alignment/>
    </xf>
    <xf numFmtId="4" fontId="12" fillId="33" borderId="51" xfId="0" applyNumberFormat="1" applyFont="1" applyFill="1" applyBorder="1" applyAlignment="1">
      <alignment horizontal="right"/>
    </xf>
    <xf numFmtId="0" fontId="12" fillId="0" borderId="66" xfId="0" applyFont="1" applyFill="1" applyBorder="1" applyAlignment="1">
      <alignment/>
    </xf>
    <xf numFmtId="4" fontId="12" fillId="0" borderId="62" xfId="0" applyNumberFormat="1" applyFont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0" fontId="18" fillId="0" borderId="48" xfId="0" applyFont="1" applyBorder="1" applyAlignment="1">
      <alignment/>
    </xf>
    <xf numFmtId="4" fontId="19" fillId="0" borderId="0" xfId="0" applyNumberFormat="1" applyFont="1" applyFill="1" applyAlignment="1">
      <alignment/>
    </xf>
    <xf numFmtId="4" fontId="12" fillId="0" borderId="65" xfId="0" applyNumberFormat="1" applyFont="1" applyBorder="1" applyAlignment="1">
      <alignment horizontal="right"/>
    </xf>
    <xf numFmtId="0" fontId="15" fillId="0" borderId="48" xfId="0" applyFont="1" applyBorder="1" applyAlignment="1">
      <alignment/>
    </xf>
    <xf numFmtId="0" fontId="15" fillId="0" borderId="48" xfId="0" applyFont="1" applyFill="1" applyBorder="1" applyAlignment="1">
      <alignment/>
    </xf>
    <xf numFmtId="0" fontId="15" fillId="0" borderId="5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2" fillId="0" borderId="60" xfId="0" applyNumberFormat="1" applyFont="1" applyFill="1" applyBorder="1" applyAlignment="1">
      <alignment horizontal="right"/>
    </xf>
    <xf numFmtId="2" fontId="20" fillId="0" borderId="48" xfId="0" applyNumberFormat="1" applyFont="1" applyFill="1" applyBorder="1" applyAlignment="1">
      <alignment/>
    </xf>
    <xf numFmtId="2" fontId="20" fillId="0" borderId="52" xfId="0" applyNumberFormat="1" applyFont="1" applyFill="1" applyBorder="1" applyAlignment="1">
      <alignment/>
    </xf>
    <xf numFmtId="0" fontId="20" fillId="0" borderId="48" xfId="0" applyFont="1" applyFill="1" applyBorder="1" applyAlignment="1">
      <alignment/>
    </xf>
    <xf numFmtId="4" fontId="12" fillId="0" borderId="63" xfId="0" applyNumberFormat="1" applyFont="1" applyBorder="1" applyAlignment="1">
      <alignment horizontal="right"/>
    </xf>
    <xf numFmtId="4" fontId="12" fillId="0" borderId="63" xfId="0" applyNumberFormat="1" applyFont="1" applyFill="1" applyBorder="1" applyAlignment="1">
      <alignment horizontal="right"/>
    </xf>
    <xf numFmtId="4" fontId="12" fillId="0" borderId="72" xfId="0" applyNumberFormat="1" applyFont="1" applyFill="1" applyBorder="1" applyAlignment="1">
      <alignment horizontal="right"/>
    </xf>
    <xf numFmtId="4" fontId="12" fillId="0" borderId="61" xfId="0" applyNumberFormat="1" applyFont="1" applyFill="1" applyBorder="1" applyAlignment="1">
      <alignment horizontal="right"/>
    </xf>
    <xf numFmtId="4" fontId="12" fillId="0" borderId="73" xfId="0" applyNumberFormat="1" applyFont="1" applyBorder="1" applyAlignment="1">
      <alignment horizontal="right"/>
    </xf>
    <xf numFmtId="4" fontId="12" fillId="0" borderId="74" xfId="0" applyNumberFormat="1" applyFont="1" applyBorder="1" applyAlignment="1">
      <alignment horizontal="right"/>
    </xf>
    <xf numFmtId="0" fontId="21" fillId="0" borderId="7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4" fontId="22" fillId="0" borderId="77" xfId="0" applyNumberFormat="1" applyFont="1" applyFill="1" applyBorder="1" applyAlignment="1">
      <alignment/>
    </xf>
    <xf numFmtId="4" fontId="22" fillId="0" borderId="78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4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4" fontId="22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4" fontId="22" fillId="0" borderId="0" xfId="0" applyNumberFormat="1" applyFont="1" applyFill="1" applyBorder="1" applyAlignment="1">
      <alignment/>
    </xf>
    <xf numFmtId="4" fontId="25" fillId="0" borderId="0" xfId="0" applyNumberFormat="1" applyFont="1" applyFill="1" applyAlignment="1">
      <alignment/>
    </xf>
    <xf numFmtId="4" fontId="25" fillId="0" borderId="0" xfId="0" applyNumberFormat="1" applyFont="1" applyFill="1" applyBorder="1" applyAlignment="1">
      <alignment/>
    </xf>
    <xf numFmtId="4" fontId="24" fillId="0" borderId="0" xfId="0" applyNumberFormat="1" applyFont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7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7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6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8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68" xfId="0" applyFont="1" applyFill="1" applyBorder="1" applyAlignment="1">
      <alignment horizontal="center"/>
    </xf>
    <xf numFmtId="0" fontId="9" fillId="0" borderId="81" xfId="0" applyFont="1" applyFill="1" applyBorder="1" applyAlignment="1">
      <alignment horizontal="center"/>
    </xf>
    <xf numFmtId="49" fontId="9" fillId="0" borderId="8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7" fillId="0" borderId="42" xfId="0" applyFont="1" applyBorder="1" applyAlignment="1">
      <alignment/>
    </xf>
    <xf numFmtId="4" fontId="27" fillId="0" borderId="19" xfId="0" applyNumberFormat="1" applyFont="1" applyFill="1" applyBorder="1" applyAlignment="1">
      <alignment/>
    </xf>
    <xf numFmtId="4" fontId="27" fillId="0" borderId="19" xfId="0" applyNumberFormat="1" applyFont="1" applyFill="1" applyBorder="1" applyAlignment="1">
      <alignment horizontal="right"/>
    </xf>
    <xf numFmtId="4" fontId="27" fillId="0" borderId="19" xfId="0" applyNumberFormat="1" applyFont="1" applyFill="1" applyBorder="1" applyAlignment="1">
      <alignment/>
    </xf>
    <xf numFmtId="4" fontId="27" fillId="0" borderId="19" xfId="0" applyNumberFormat="1" applyFont="1" applyBorder="1" applyAlignment="1">
      <alignment horizontal="right"/>
    </xf>
    <xf numFmtId="4" fontId="27" fillId="0" borderId="19" xfId="0" applyNumberFormat="1" applyFont="1" applyBorder="1" applyAlignment="1">
      <alignment/>
    </xf>
    <xf numFmtId="4" fontId="27" fillId="0" borderId="41" xfId="0" applyNumberFormat="1" applyFont="1" applyBorder="1" applyAlignment="1">
      <alignment/>
    </xf>
    <xf numFmtId="0" fontId="19" fillId="0" borderId="0" xfId="0" applyFont="1" applyAlignment="1">
      <alignment/>
    </xf>
    <xf numFmtId="0" fontId="27" fillId="0" borderId="83" xfId="0" applyFont="1" applyBorder="1" applyAlignment="1">
      <alignment/>
    </xf>
    <xf numFmtId="4" fontId="27" fillId="0" borderId="32" xfId="0" applyNumberFormat="1" applyFont="1" applyFill="1" applyBorder="1" applyAlignment="1">
      <alignment/>
    </xf>
    <xf numFmtId="4" fontId="27" fillId="0" borderId="32" xfId="0" applyNumberFormat="1" applyFont="1" applyFill="1" applyBorder="1" applyAlignment="1">
      <alignment horizontal="right"/>
    </xf>
    <xf numFmtId="4" fontId="27" fillId="0" borderId="32" xfId="0" applyNumberFormat="1" applyFont="1" applyFill="1" applyBorder="1" applyAlignment="1">
      <alignment/>
    </xf>
    <xf numFmtId="4" fontId="27" fillId="0" borderId="32" xfId="0" applyNumberFormat="1" applyFont="1" applyBorder="1" applyAlignment="1">
      <alignment horizontal="right"/>
    </xf>
    <xf numFmtId="4" fontId="27" fillId="0" borderId="32" xfId="0" applyNumberFormat="1" applyFont="1" applyBorder="1" applyAlignment="1">
      <alignment/>
    </xf>
    <xf numFmtId="4" fontId="27" fillId="0" borderId="33" xfId="0" applyNumberFormat="1" applyFont="1" applyBorder="1" applyAlignment="1">
      <alignment/>
    </xf>
    <xf numFmtId="4" fontId="27" fillId="0" borderId="35" xfId="0" applyNumberFormat="1" applyFont="1" applyFill="1" applyBorder="1" applyAlignment="1">
      <alignment horizontal="right"/>
    </xf>
    <xf numFmtId="0" fontId="27" fillId="0" borderId="17" xfId="0" applyFont="1" applyBorder="1" applyAlignment="1">
      <alignment/>
    </xf>
    <xf numFmtId="4" fontId="27" fillId="0" borderId="18" xfId="0" applyNumberFormat="1" applyFont="1" applyFill="1" applyBorder="1" applyAlignment="1">
      <alignment/>
    </xf>
    <xf numFmtId="4" fontId="27" fillId="0" borderId="84" xfId="0" applyNumberFormat="1" applyFont="1" applyFill="1" applyBorder="1" applyAlignment="1">
      <alignment/>
    </xf>
    <xf numFmtId="4" fontId="27" fillId="0" borderId="18" xfId="0" applyNumberFormat="1" applyFont="1" applyFill="1" applyBorder="1" applyAlignment="1">
      <alignment horizontal="right"/>
    </xf>
    <xf numFmtId="4" fontId="27" fillId="0" borderId="85" xfId="0" applyNumberFormat="1" applyFont="1" applyFill="1" applyBorder="1" applyAlignment="1">
      <alignment/>
    </xf>
    <xf numFmtId="4" fontId="27" fillId="0" borderId="18" xfId="0" applyNumberFormat="1" applyFont="1" applyBorder="1" applyAlignment="1">
      <alignment horizontal="right"/>
    </xf>
    <xf numFmtId="4" fontId="27" fillId="0" borderId="18" xfId="0" applyNumberFormat="1" applyFont="1" applyBorder="1" applyAlignment="1">
      <alignment/>
    </xf>
    <xf numFmtId="4" fontId="27" fillId="0" borderId="37" xfId="0" applyNumberFormat="1" applyFont="1" applyBorder="1" applyAlignment="1">
      <alignment/>
    </xf>
    <xf numFmtId="4" fontId="27" fillId="0" borderId="86" xfId="0" applyNumberFormat="1" applyFont="1" applyFill="1" applyBorder="1" applyAlignment="1">
      <alignment/>
    </xf>
    <xf numFmtId="4" fontId="27" fillId="0" borderId="87" xfId="0" applyNumberFormat="1" applyFont="1" applyFill="1" applyBorder="1" applyAlignment="1">
      <alignment/>
    </xf>
    <xf numFmtId="4" fontId="27" fillId="0" borderId="88" xfId="0" applyNumberFormat="1" applyFont="1" applyFill="1" applyBorder="1" applyAlignment="1">
      <alignment/>
    </xf>
    <xf numFmtId="4" fontId="27" fillId="0" borderId="89" xfId="0" applyNumberFormat="1" applyFont="1" applyFill="1" applyBorder="1" applyAlignment="1">
      <alignment/>
    </xf>
    <xf numFmtId="0" fontId="27" fillId="0" borderId="90" xfId="0" applyFont="1" applyBorder="1" applyAlignment="1">
      <alignment/>
    </xf>
    <xf numFmtId="4" fontId="27" fillId="0" borderId="81" xfId="0" applyNumberFormat="1" applyFont="1" applyFill="1" applyBorder="1" applyAlignment="1">
      <alignment/>
    </xf>
    <xf numFmtId="4" fontId="27" fillId="0" borderId="91" xfId="0" applyNumberFormat="1" applyFont="1" applyFill="1" applyBorder="1" applyAlignment="1">
      <alignment/>
    </xf>
    <xf numFmtId="4" fontId="27" fillId="0" borderId="81" xfId="0" applyNumberFormat="1" applyFont="1" applyFill="1" applyBorder="1" applyAlignment="1">
      <alignment horizontal="right"/>
    </xf>
    <xf numFmtId="4" fontId="27" fillId="0" borderId="92" xfId="0" applyNumberFormat="1" applyFont="1" applyFill="1" applyBorder="1" applyAlignment="1">
      <alignment/>
    </xf>
    <xf numFmtId="4" fontId="27" fillId="0" borderId="81" xfId="0" applyNumberFormat="1" applyFont="1" applyBorder="1" applyAlignment="1">
      <alignment horizontal="right"/>
    </xf>
    <xf numFmtId="4" fontId="27" fillId="0" borderId="81" xfId="0" applyNumberFormat="1" applyFont="1" applyBorder="1" applyAlignment="1">
      <alignment/>
    </xf>
    <xf numFmtId="4" fontId="27" fillId="0" borderId="43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27" fillId="0" borderId="31" xfId="0" applyFont="1" applyBorder="1" applyAlignment="1">
      <alignment/>
    </xf>
    <xf numFmtId="4" fontId="27" fillId="0" borderId="35" xfId="0" applyNumberFormat="1" applyFont="1" applyFill="1" applyBorder="1" applyAlignment="1">
      <alignment/>
    </xf>
    <xf numFmtId="4" fontId="27" fillId="0" borderId="35" xfId="0" applyNumberFormat="1" applyFont="1" applyFill="1" applyBorder="1" applyAlignment="1">
      <alignment/>
    </xf>
    <xf numFmtId="4" fontId="27" fillId="0" borderId="35" xfId="0" applyNumberFormat="1" applyFont="1" applyBorder="1" applyAlignment="1">
      <alignment/>
    </xf>
    <xf numFmtId="4" fontId="27" fillId="0" borderId="36" xfId="0" applyNumberFormat="1" applyFont="1" applyBorder="1" applyAlignment="1">
      <alignment/>
    </xf>
    <xf numFmtId="0" fontId="27" fillId="0" borderId="17" xfId="0" applyFont="1" applyFill="1" applyBorder="1" applyAlignment="1">
      <alignment/>
    </xf>
    <xf numFmtId="4" fontId="27" fillId="0" borderId="37" xfId="0" applyNumberFormat="1" applyFont="1" applyFill="1" applyBorder="1" applyAlignment="1">
      <alignment/>
    </xf>
    <xf numFmtId="0" fontId="27" fillId="0" borderId="83" xfId="0" applyFont="1" applyFill="1" applyBorder="1" applyAlignment="1">
      <alignment/>
    </xf>
    <xf numFmtId="4" fontId="27" fillId="0" borderId="33" xfId="0" applyNumberFormat="1" applyFont="1" applyFill="1" applyBorder="1" applyAlignment="1">
      <alignment/>
    </xf>
    <xf numFmtId="0" fontId="27" fillId="0" borderId="42" xfId="0" applyFont="1" applyFill="1" applyBorder="1" applyAlignment="1">
      <alignment/>
    </xf>
    <xf numFmtId="4" fontId="27" fillId="0" borderId="41" xfId="0" applyNumberFormat="1" applyFont="1" applyFill="1" applyBorder="1" applyAlignment="1">
      <alignment/>
    </xf>
    <xf numFmtId="0" fontId="27" fillId="0" borderId="31" xfId="0" applyFont="1" applyFill="1" applyBorder="1" applyAlignment="1">
      <alignment/>
    </xf>
    <xf numFmtId="4" fontId="27" fillId="0" borderId="93" xfId="0" applyNumberFormat="1" applyFont="1" applyFill="1" applyBorder="1" applyAlignment="1">
      <alignment/>
    </xf>
    <xf numFmtId="4" fontId="27" fillId="0" borderId="94" xfId="0" applyNumberFormat="1" applyFont="1" applyFill="1" applyBorder="1" applyAlignment="1">
      <alignment/>
    </xf>
    <xf numFmtId="4" fontId="27" fillId="0" borderId="36" xfId="0" applyNumberFormat="1" applyFont="1" applyFill="1" applyBorder="1" applyAlignment="1">
      <alignment/>
    </xf>
    <xf numFmtId="0" fontId="27" fillId="0" borderId="90" xfId="0" applyFont="1" applyFill="1" applyBorder="1" applyAlignment="1">
      <alignment/>
    </xf>
    <xf numFmtId="4" fontId="27" fillId="0" borderId="81" xfId="0" applyNumberFormat="1" applyFont="1" applyFill="1" applyBorder="1" applyAlignment="1">
      <alignment/>
    </xf>
    <xf numFmtId="4" fontId="27" fillId="0" borderId="43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/>
    </xf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0" fontId="9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27" fillId="0" borderId="95" xfId="0" applyFont="1" applyFill="1" applyBorder="1" applyAlignment="1">
      <alignment/>
    </xf>
    <xf numFmtId="4" fontId="27" fillId="0" borderId="20" xfId="0" applyNumberFormat="1" applyFont="1" applyFill="1" applyBorder="1" applyAlignment="1">
      <alignment/>
    </xf>
    <xf numFmtId="4" fontId="27" fillId="0" borderId="20" xfId="0" applyNumberFormat="1" applyFont="1" applyBorder="1" applyAlignment="1">
      <alignment/>
    </xf>
    <xf numFmtId="4" fontId="27" fillId="0" borderId="20" xfId="0" applyNumberFormat="1" applyFont="1" applyBorder="1" applyAlignment="1">
      <alignment horizontal="right"/>
    </xf>
    <xf numFmtId="4" fontId="27" fillId="0" borderId="21" xfId="0" applyNumberFormat="1" applyFont="1" applyBorder="1" applyAlignment="1">
      <alignment/>
    </xf>
    <xf numFmtId="4" fontId="28" fillId="0" borderId="18" xfId="0" applyNumberFormat="1" applyFont="1" applyFill="1" applyBorder="1" applyAlignment="1">
      <alignment/>
    </xf>
    <xf numFmtId="4" fontId="29" fillId="0" borderId="18" xfId="0" applyNumberFormat="1" applyFont="1" applyFill="1" applyBorder="1" applyAlignment="1">
      <alignment/>
    </xf>
    <xf numFmtId="4" fontId="27" fillId="0" borderId="18" xfId="0" applyNumberFormat="1" applyFont="1" applyFill="1" applyBorder="1" applyAlignment="1">
      <alignment/>
    </xf>
    <xf numFmtId="4" fontId="27" fillId="0" borderId="84" xfId="0" applyNumberFormat="1" applyFont="1" applyBorder="1" applyAlignment="1">
      <alignment/>
    </xf>
    <xf numFmtId="4" fontId="27" fillId="0" borderId="86" xfId="0" applyNumberFormat="1" applyFont="1" applyBorder="1" applyAlignment="1">
      <alignment/>
    </xf>
    <xf numFmtId="4" fontId="27" fillId="0" borderId="37" xfId="0" applyNumberFormat="1" applyFont="1" applyBorder="1" applyAlignment="1">
      <alignment horizontal="right"/>
    </xf>
    <xf numFmtId="4" fontId="27" fillId="0" borderId="33" xfId="0" applyNumberFormat="1" applyFont="1" applyBorder="1" applyAlignment="1">
      <alignment horizontal="right"/>
    </xf>
    <xf numFmtId="0" fontId="27" fillId="0" borderId="96" xfId="0" applyFont="1" applyBorder="1" applyAlignment="1">
      <alignment/>
    </xf>
    <xf numFmtId="0" fontId="27" fillId="0" borderId="68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8" xfId="0" applyFont="1" applyBorder="1" applyAlignment="1">
      <alignment/>
    </xf>
    <xf numFmtId="4" fontId="27" fillId="0" borderId="29" xfId="0" applyNumberFormat="1" applyFont="1" applyFill="1" applyBorder="1" applyAlignment="1">
      <alignment/>
    </xf>
    <xf numFmtId="4" fontId="27" fillId="0" borderId="29" xfId="0" applyNumberFormat="1" applyFont="1" applyFill="1" applyBorder="1" applyAlignment="1">
      <alignment/>
    </xf>
    <xf numFmtId="4" fontId="27" fillId="0" borderId="29" xfId="0" applyNumberFormat="1" applyFont="1" applyBorder="1" applyAlignment="1">
      <alignment/>
    </xf>
    <xf numFmtId="4" fontId="27" fillId="0" borderId="30" xfId="0" applyNumberFormat="1" applyFont="1" applyBorder="1" applyAlignment="1">
      <alignment/>
    </xf>
    <xf numFmtId="4" fontId="28" fillId="0" borderId="18" xfId="0" applyNumberFormat="1" applyFont="1" applyFill="1" applyBorder="1" applyAlignment="1">
      <alignment vertical="top"/>
    </xf>
    <xf numFmtId="0" fontId="27" fillId="0" borderId="13" xfId="0" applyFont="1" applyFill="1" applyBorder="1" applyAlignment="1">
      <alignment/>
    </xf>
    <xf numFmtId="4" fontId="27" fillId="0" borderId="14" xfId="0" applyNumberFormat="1" applyFont="1" applyFill="1" applyBorder="1" applyAlignment="1">
      <alignment/>
    </xf>
    <xf numFmtId="4" fontId="27" fillId="0" borderId="15" xfId="0" applyNumberFormat="1" applyFont="1" applyFill="1" applyBorder="1" applyAlignment="1">
      <alignment/>
    </xf>
    <xf numFmtId="4" fontId="30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4" fontId="31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4" fontId="30" fillId="0" borderId="0" xfId="0" applyNumberFormat="1" applyFont="1" applyFill="1" applyBorder="1" applyAlignment="1">
      <alignment/>
    </xf>
    <xf numFmtId="4" fontId="30" fillId="0" borderId="0" xfId="0" applyNumberFormat="1" applyFont="1" applyBorder="1" applyAlignment="1">
      <alignment/>
    </xf>
    <xf numFmtId="0" fontId="9" fillId="0" borderId="79" xfId="0" applyFont="1" applyFill="1" applyBorder="1" applyAlignment="1">
      <alignment horizontal="center"/>
    </xf>
    <xf numFmtId="0" fontId="9" fillId="0" borderId="82" xfId="0" applyFont="1" applyFill="1" applyBorder="1" applyAlignment="1">
      <alignment horizontal="center"/>
    </xf>
    <xf numFmtId="0" fontId="27" fillId="0" borderId="95" xfId="0" applyFont="1" applyBorder="1" applyAlignment="1">
      <alignment/>
    </xf>
    <xf numFmtId="4" fontId="27" fillId="0" borderId="21" xfId="0" applyNumberFormat="1" applyFont="1" applyFill="1" applyBorder="1" applyAlignment="1">
      <alignment/>
    </xf>
    <xf numFmtId="4" fontId="27" fillId="0" borderId="97" xfId="0" applyNumberFormat="1" applyFont="1" applyFill="1" applyBorder="1" applyAlignment="1">
      <alignment/>
    </xf>
    <xf numFmtId="4" fontId="27" fillId="0" borderId="98" xfId="0" applyNumberFormat="1" applyFont="1" applyFill="1" applyBorder="1" applyAlignment="1">
      <alignment/>
    </xf>
    <xf numFmtId="4" fontId="27" fillId="0" borderId="35" xfId="0" applyNumberFormat="1" applyFont="1" applyBorder="1" applyAlignment="1">
      <alignment horizontal="right"/>
    </xf>
    <xf numFmtId="4" fontId="27" fillId="0" borderId="85" xfId="0" applyNumberFormat="1" applyFont="1" applyBorder="1" applyAlignment="1">
      <alignment horizontal="right"/>
    </xf>
    <xf numFmtId="4" fontId="27" fillId="0" borderId="87" xfId="0" applyNumberFormat="1" applyFont="1" applyBorder="1" applyAlignment="1">
      <alignment horizontal="right"/>
    </xf>
    <xf numFmtId="4" fontId="30" fillId="0" borderId="0" xfId="0" applyNumberFormat="1" applyFont="1" applyAlignment="1">
      <alignment/>
    </xf>
    <xf numFmtId="4" fontId="27" fillId="0" borderId="99" xfId="0" applyNumberFormat="1" applyFont="1" applyFill="1" applyBorder="1" applyAlignment="1">
      <alignment/>
    </xf>
    <xf numFmtId="4" fontId="27" fillId="0" borderId="94" xfId="0" applyNumberFormat="1" applyFont="1" applyBorder="1" applyAlignment="1">
      <alignment horizontal="right"/>
    </xf>
    <xf numFmtId="0" fontId="33" fillId="0" borderId="38" xfId="0" applyFont="1" applyBorder="1" applyAlignment="1">
      <alignment/>
    </xf>
    <xf numFmtId="4" fontId="34" fillId="0" borderId="23" xfId="0" applyNumberFormat="1" applyFont="1" applyBorder="1" applyAlignment="1">
      <alignment horizontal="right"/>
    </xf>
    <xf numFmtId="4" fontId="34" fillId="0" borderId="23" xfId="0" applyNumberFormat="1" applyFont="1" applyBorder="1" applyAlignment="1">
      <alignment horizontal="right"/>
    </xf>
    <xf numFmtId="4" fontId="27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Continuous"/>
    </xf>
    <xf numFmtId="0" fontId="9" fillId="0" borderId="16" xfId="0" applyFont="1" applyBorder="1" applyAlignment="1">
      <alignment horizontal="center"/>
    </xf>
    <xf numFmtId="0" fontId="9" fillId="0" borderId="79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0" fontId="27" fillId="0" borderId="83" xfId="0" applyFont="1" applyBorder="1" applyAlignment="1">
      <alignment/>
    </xf>
    <xf numFmtId="4" fontId="27" fillId="0" borderId="32" xfId="0" applyNumberFormat="1" applyFont="1" applyBorder="1" applyAlignment="1">
      <alignment/>
    </xf>
    <xf numFmtId="4" fontId="27" fillId="0" borderId="30" xfId="0" applyNumberFormat="1" applyFont="1" applyBorder="1" applyAlignment="1">
      <alignment/>
    </xf>
    <xf numFmtId="4" fontId="27" fillId="0" borderId="36" xfId="0" applyNumberFormat="1" applyFont="1" applyBorder="1" applyAlignment="1">
      <alignment/>
    </xf>
    <xf numFmtId="4" fontId="27" fillId="0" borderId="33" xfId="0" applyNumberFormat="1" applyFont="1" applyBorder="1" applyAlignment="1">
      <alignment/>
    </xf>
    <xf numFmtId="0" fontId="27" fillId="0" borderId="31" xfId="0" applyFont="1" applyBorder="1" applyAlignment="1">
      <alignment/>
    </xf>
    <xf numFmtId="4" fontId="27" fillId="0" borderId="35" xfId="0" applyNumberFormat="1" applyFont="1" applyBorder="1" applyAlignment="1">
      <alignment/>
    </xf>
    <xf numFmtId="4" fontId="27" fillId="0" borderId="19" xfId="0" applyNumberFormat="1" applyFont="1" applyBorder="1" applyAlignment="1">
      <alignment/>
    </xf>
    <xf numFmtId="0" fontId="27" fillId="0" borderId="96" xfId="0" applyFont="1" applyBorder="1" applyAlignment="1">
      <alignment/>
    </xf>
    <xf numFmtId="4" fontId="27" fillId="0" borderId="18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4" fontId="27" fillId="0" borderId="85" xfId="0" applyNumberFormat="1" applyFont="1" applyBorder="1" applyAlignment="1">
      <alignment/>
    </xf>
    <xf numFmtId="4" fontId="27" fillId="0" borderId="37" xfId="0" applyNumberFormat="1" applyFont="1" applyBorder="1" applyAlignment="1">
      <alignment/>
    </xf>
    <xf numFmtId="4" fontId="27" fillId="0" borderId="86" xfId="0" applyNumberFormat="1" applyFont="1" applyBorder="1" applyAlignment="1">
      <alignment/>
    </xf>
    <xf numFmtId="4" fontId="27" fillId="0" borderId="87" xfId="0" applyNumberFormat="1" applyFont="1" applyBorder="1" applyAlignment="1">
      <alignment/>
    </xf>
    <xf numFmtId="4" fontId="27" fillId="0" borderId="94" xfId="0" applyNumberFormat="1" applyFont="1" applyBorder="1" applyAlignment="1">
      <alignment/>
    </xf>
    <xf numFmtId="0" fontId="27" fillId="0" borderId="13" xfId="0" applyFont="1" applyBorder="1" applyAlignment="1">
      <alignment/>
    </xf>
    <xf numFmtId="4" fontId="27" fillId="0" borderId="14" xfId="0" applyNumberFormat="1" applyFont="1" applyBorder="1" applyAlignment="1">
      <alignment/>
    </xf>
    <xf numFmtId="4" fontId="27" fillId="0" borderId="81" xfId="0" applyNumberFormat="1" applyFont="1" applyBorder="1" applyAlignment="1">
      <alignment/>
    </xf>
    <xf numFmtId="4" fontId="27" fillId="0" borderId="15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76" fillId="0" borderId="0" xfId="0" applyFont="1" applyAlignment="1">
      <alignment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Continuous"/>
    </xf>
    <xf numFmtId="0" fontId="9" fillId="0" borderId="79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Continuous"/>
    </xf>
    <xf numFmtId="0" fontId="9" fillId="0" borderId="12" xfId="0" applyFont="1" applyBorder="1" applyAlignment="1">
      <alignment/>
    </xf>
    <xf numFmtId="0" fontId="9" fillId="0" borderId="82" xfId="0" applyFont="1" applyBorder="1" applyAlignment="1">
      <alignment horizontal="centerContinuous"/>
    </xf>
    <xf numFmtId="49" fontId="9" fillId="0" borderId="82" xfId="0" applyNumberFormat="1" applyFont="1" applyBorder="1" applyAlignment="1">
      <alignment horizontal="center"/>
    </xf>
    <xf numFmtId="4" fontId="27" fillId="0" borderId="29" xfId="0" applyNumberFormat="1" applyFont="1" applyBorder="1" applyAlignment="1">
      <alignment/>
    </xf>
    <xf numFmtId="4" fontId="27" fillId="0" borderId="36" xfId="0" applyNumberFormat="1" applyFont="1" applyFill="1" applyBorder="1" applyAlignment="1">
      <alignment/>
    </xf>
    <xf numFmtId="4" fontId="27" fillId="0" borderId="32" xfId="0" applyNumberFormat="1" applyFont="1" applyBorder="1" applyAlignment="1">
      <alignment horizontal="right"/>
    </xf>
    <xf numFmtId="4" fontId="27" fillId="0" borderId="97" xfId="0" applyNumberFormat="1" applyFont="1" applyBorder="1" applyAlignment="1">
      <alignment/>
    </xf>
    <xf numFmtId="0" fontId="27" fillId="0" borderId="17" xfId="0" applyFont="1" applyBorder="1" applyAlignment="1">
      <alignment/>
    </xf>
    <xf numFmtId="4" fontId="29" fillId="0" borderId="32" xfId="0" applyNumberFormat="1" applyFont="1" applyBorder="1" applyAlignment="1">
      <alignment/>
    </xf>
    <xf numFmtId="0" fontId="27" fillId="0" borderId="100" xfId="0" applyFont="1" applyBorder="1" applyAlignment="1">
      <alignment/>
    </xf>
    <xf numFmtId="4" fontId="27" fillId="0" borderId="93" xfId="0" applyNumberFormat="1" applyFont="1" applyBorder="1" applyAlignment="1">
      <alignment/>
    </xf>
    <xf numFmtId="0" fontId="27" fillId="0" borderId="90" xfId="0" applyFont="1" applyBorder="1" applyAlignment="1">
      <alignment/>
    </xf>
    <xf numFmtId="4" fontId="29" fillId="0" borderId="81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80" xfId="0" applyFont="1" applyBorder="1" applyAlignment="1">
      <alignment horizontal="center"/>
    </xf>
    <xf numFmtId="4" fontId="27" fillId="0" borderId="30" xfId="0" applyNumberFormat="1" applyFont="1" applyFill="1" applyBorder="1" applyAlignment="1">
      <alignment/>
    </xf>
    <xf numFmtId="4" fontId="27" fillId="0" borderId="33" xfId="0" applyNumberFormat="1" applyFont="1" applyFill="1" applyBorder="1" applyAlignment="1">
      <alignment/>
    </xf>
    <xf numFmtId="4" fontId="27" fillId="0" borderId="37" xfId="0" applyNumberFormat="1" applyFont="1" applyFill="1" applyBorder="1" applyAlignment="1">
      <alignment/>
    </xf>
    <xf numFmtId="0" fontId="27" fillId="0" borderId="67" xfId="0" applyFont="1" applyBorder="1" applyAlignment="1">
      <alignment/>
    </xf>
    <xf numFmtId="0" fontId="27" fillId="0" borderId="42" xfId="0" applyFont="1" applyBorder="1" applyAlignment="1">
      <alignment/>
    </xf>
    <xf numFmtId="4" fontId="27" fillId="0" borderId="41" xfId="0" applyNumberFormat="1" applyFont="1" applyFill="1" applyBorder="1" applyAlignment="1">
      <alignment/>
    </xf>
    <xf numFmtId="0" fontId="34" fillId="0" borderId="22" xfId="0" applyFont="1" applyBorder="1" applyAlignment="1">
      <alignment/>
    </xf>
    <xf numFmtId="4" fontId="27" fillId="0" borderId="26" xfId="0" applyNumberFormat="1" applyFont="1" applyBorder="1" applyAlignment="1">
      <alignment/>
    </xf>
    <xf numFmtId="4" fontId="34" fillId="0" borderId="23" xfId="0" applyNumberFormat="1" applyFont="1" applyBorder="1" applyAlignment="1">
      <alignment/>
    </xf>
    <xf numFmtId="4" fontId="34" fillId="0" borderId="26" xfId="0" applyNumberFormat="1" applyFont="1" applyBorder="1" applyAlignment="1">
      <alignment/>
    </xf>
    <xf numFmtId="4" fontId="34" fillId="0" borderId="23" xfId="0" applyNumberFormat="1" applyFont="1" applyFill="1" applyBorder="1" applyAlignment="1">
      <alignment/>
    </xf>
    <xf numFmtId="4" fontId="34" fillId="0" borderId="24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7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" fontId="36" fillId="0" borderId="14" xfId="0" applyNumberFormat="1" applyFont="1" applyBorder="1" applyAlignment="1">
      <alignment/>
    </xf>
    <xf numFmtId="4" fontId="0" fillId="33" borderId="29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33" borderId="18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0" fontId="78" fillId="0" borderId="0" xfId="0" applyFont="1" applyAlignment="1">
      <alignment/>
    </xf>
    <xf numFmtId="4" fontId="14" fillId="0" borderId="56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15" fillId="0" borderId="66" xfId="0" applyFont="1" applyFill="1" applyBorder="1" applyAlignment="1">
      <alignment/>
    </xf>
    <xf numFmtId="4" fontId="15" fillId="0" borderId="49" xfId="0" applyNumberFormat="1" applyFont="1" applyFill="1" applyBorder="1" applyAlignment="1">
      <alignment/>
    </xf>
    <xf numFmtId="4" fontId="15" fillId="0" borderId="50" xfId="0" applyNumberFormat="1" applyFont="1" applyFill="1" applyBorder="1" applyAlignment="1">
      <alignment/>
    </xf>
    <xf numFmtId="4" fontId="34" fillId="0" borderId="22" xfId="0" applyNumberFormat="1" applyFont="1" applyFill="1" applyBorder="1" applyAlignment="1">
      <alignment horizontal="right"/>
    </xf>
    <xf numFmtId="4" fontId="34" fillId="0" borderId="24" xfId="0" applyNumberFormat="1" applyFont="1" applyFill="1" applyBorder="1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102" xfId="0" applyBorder="1" applyAlignment="1">
      <alignment horizontal="center"/>
    </xf>
    <xf numFmtId="164" fontId="14" fillId="0" borderId="38" xfId="0" applyNumberFormat="1" applyFont="1" applyBorder="1" applyAlignment="1">
      <alignment horizontal="center"/>
    </xf>
    <xf numFmtId="164" fontId="14" fillId="0" borderId="26" xfId="0" applyNumberFormat="1" applyFont="1" applyBorder="1" applyAlignment="1">
      <alignment horizontal="center"/>
    </xf>
    <xf numFmtId="164" fontId="14" fillId="0" borderId="39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left" vertical="center"/>
    </xf>
    <xf numFmtId="2" fontId="12" fillId="0" borderId="11" xfId="0" applyNumberFormat="1" applyFont="1" applyBorder="1" applyAlignment="1">
      <alignment horizontal="left" vertical="center"/>
    </xf>
    <xf numFmtId="2" fontId="12" fillId="0" borderId="12" xfId="0" applyNumberFormat="1" applyFont="1" applyBorder="1" applyAlignment="1">
      <alignment horizontal="left" vertical="center"/>
    </xf>
    <xf numFmtId="2" fontId="12" fillId="0" borderId="38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39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4" fontId="27" fillId="0" borderId="38" xfId="0" applyNumberFormat="1" applyFont="1" applyBorder="1" applyAlignment="1">
      <alignment horizontal="center"/>
    </xf>
    <xf numFmtId="4" fontId="27" fillId="0" borderId="26" xfId="0" applyNumberFormat="1" applyFont="1" applyBorder="1" applyAlignment="1">
      <alignment horizontal="center"/>
    </xf>
    <xf numFmtId="4" fontId="27" fillId="0" borderId="39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2" width="14.25390625" style="0" customWidth="1"/>
    <col min="3" max="3" width="15.125" style="0" customWidth="1"/>
    <col min="4" max="4" width="14.25390625" style="0" customWidth="1"/>
    <col min="5" max="5" width="12.75390625" style="0" customWidth="1"/>
    <col min="6" max="6" width="13.875" style="0" customWidth="1"/>
    <col min="7" max="8" width="12.75390625" style="0" customWidth="1"/>
    <col min="9" max="9" width="12.00390625" style="0" customWidth="1"/>
    <col min="10" max="10" width="11.75390625" style="0" customWidth="1"/>
    <col min="11" max="11" width="13.75390625" style="0" customWidth="1"/>
    <col min="12" max="12" width="13.125" style="0" customWidth="1"/>
  </cols>
  <sheetData>
    <row r="1" ht="12.75">
      <c r="A1" s="581" t="s">
        <v>527</v>
      </c>
    </row>
    <row r="4" ht="18" customHeight="1">
      <c r="A4" s="13" t="s">
        <v>54</v>
      </c>
    </row>
    <row r="5" ht="7.5" customHeight="1"/>
    <row r="6" ht="18">
      <c r="A6" s="4" t="s">
        <v>62</v>
      </c>
    </row>
    <row r="7" ht="18" customHeight="1"/>
    <row r="8" spans="1:11" ht="15.75" thickBot="1">
      <c r="A8" s="5" t="s">
        <v>0</v>
      </c>
      <c r="K8" s="23" t="s">
        <v>35</v>
      </c>
    </row>
    <row r="9" spans="1:11" ht="14.25" thickBot="1" thickTop="1">
      <c r="A9" s="6"/>
      <c r="B9" s="8"/>
      <c r="C9" s="8"/>
      <c r="D9" s="8" t="s">
        <v>37</v>
      </c>
      <c r="E9" s="22" t="s">
        <v>2</v>
      </c>
      <c r="F9" s="587" t="s">
        <v>58</v>
      </c>
      <c r="G9" s="588"/>
      <c r="H9" s="14" t="s">
        <v>57</v>
      </c>
      <c r="I9" s="14" t="s">
        <v>3</v>
      </c>
      <c r="J9" s="589" t="s">
        <v>59</v>
      </c>
      <c r="K9" s="590"/>
    </row>
    <row r="10" spans="1:11" ht="13.5" thickTop="1">
      <c r="A10" s="2" t="s">
        <v>36</v>
      </c>
      <c r="B10" s="15" t="s">
        <v>16</v>
      </c>
      <c r="C10" s="15" t="s">
        <v>1</v>
      </c>
      <c r="D10" s="9" t="s">
        <v>38</v>
      </c>
      <c r="E10" s="9" t="s">
        <v>4</v>
      </c>
      <c r="F10" s="8" t="s">
        <v>5</v>
      </c>
      <c r="G10" s="8" t="s">
        <v>5</v>
      </c>
      <c r="H10" s="15" t="s">
        <v>34</v>
      </c>
      <c r="I10" s="9" t="s">
        <v>6</v>
      </c>
      <c r="J10" s="8" t="s">
        <v>7</v>
      </c>
      <c r="K10" s="8" t="s">
        <v>8</v>
      </c>
    </row>
    <row r="11" spans="1:11" ht="13.5" thickBot="1">
      <c r="A11" s="3"/>
      <c r="B11" s="3"/>
      <c r="C11" s="3"/>
      <c r="D11" s="24" t="s">
        <v>39</v>
      </c>
      <c r="E11" s="7">
        <v>2014</v>
      </c>
      <c r="F11" s="7" t="s">
        <v>9</v>
      </c>
      <c r="G11" s="7" t="s">
        <v>10</v>
      </c>
      <c r="H11" s="12" t="s">
        <v>40</v>
      </c>
      <c r="I11" s="7" t="s">
        <v>56</v>
      </c>
      <c r="J11" s="7">
        <v>2015</v>
      </c>
      <c r="K11" s="7" t="s">
        <v>11</v>
      </c>
    </row>
    <row r="12" spans="1:12" ht="14.25" thickBot="1" thickTop="1">
      <c r="A12" s="10" t="s">
        <v>55</v>
      </c>
      <c r="B12" s="17">
        <v>437507.68</v>
      </c>
      <c r="C12" s="17">
        <v>384253.72</v>
      </c>
      <c r="D12" s="17">
        <v>53253.96</v>
      </c>
      <c r="E12" s="17">
        <v>0</v>
      </c>
      <c r="F12" s="17">
        <v>0</v>
      </c>
      <c r="G12" s="17">
        <v>53253.96</v>
      </c>
      <c r="H12" s="17">
        <v>0</v>
      </c>
      <c r="I12" s="17">
        <v>0</v>
      </c>
      <c r="J12" s="17">
        <v>0</v>
      </c>
      <c r="K12" s="18">
        <v>0</v>
      </c>
      <c r="L12" s="16"/>
    </row>
    <row r="13" spans="2:8" ht="13.5" thickTop="1">
      <c r="B13" s="20"/>
      <c r="C13" s="19"/>
      <c r="D13" s="20"/>
      <c r="H13" s="19"/>
    </row>
    <row r="14" spans="2:4" ht="12.75">
      <c r="B14" s="20"/>
      <c r="C14" s="19"/>
      <c r="D14" s="20"/>
    </row>
    <row r="16" spans="1:12" ht="15.75" thickBot="1">
      <c r="A16" s="5" t="s">
        <v>12</v>
      </c>
      <c r="L16" s="23" t="s">
        <v>35</v>
      </c>
    </row>
    <row r="17" spans="1:12" ht="14.25" thickBot="1" thickTop="1">
      <c r="A17" s="1"/>
      <c r="B17" s="14" t="s">
        <v>16</v>
      </c>
      <c r="C17" s="14" t="s">
        <v>13</v>
      </c>
      <c r="D17" s="22"/>
      <c r="E17" s="589" t="s">
        <v>32</v>
      </c>
      <c r="F17" s="590"/>
      <c r="G17" s="589" t="s">
        <v>60</v>
      </c>
      <c r="H17" s="591"/>
      <c r="I17" s="591"/>
      <c r="J17" s="590"/>
      <c r="K17" s="592" t="s">
        <v>65</v>
      </c>
      <c r="L17" s="593"/>
    </row>
    <row r="18" spans="1:12" ht="13.5" thickTop="1">
      <c r="A18" s="2" t="s">
        <v>36</v>
      </c>
      <c r="B18" s="9" t="s">
        <v>17</v>
      </c>
      <c r="C18" s="15" t="s">
        <v>15</v>
      </c>
      <c r="D18" s="9" t="s">
        <v>1</v>
      </c>
      <c r="E18" s="15" t="s">
        <v>42</v>
      </c>
      <c r="F18" s="9" t="s">
        <v>43</v>
      </c>
      <c r="G18" s="8" t="s">
        <v>18</v>
      </c>
      <c r="H18" s="14" t="s">
        <v>45</v>
      </c>
      <c r="I18" s="14" t="s">
        <v>33</v>
      </c>
      <c r="J18" s="9" t="s">
        <v>19</v>
      </c>
      <c r="K18" s="8" t="s">
        <v>7</v>
      </c>
      <c r="L18" s="8" t="s">
        <v>8</v>
      </c>
    </row>
    <row r="19" spans="1:12" ht="13.5" thickBot="1">
      <c r="A19" s="3"/>
      <c r="B19" s="3"/>
      <c r="C19" s="3"/>
      <c r="D19" s="7"/>
      <c r="E19" s="12" t="s">
        <v>41</v>
      </c>
      <c r="F19" s="24" t="s">
        <v>44</v>
      </c>
      <c r="G19" s="11"/>
      <c r="H19" s="7"/>
      <c r="I19" s="37" t="s">
        <v>64</v>
      </c>
      <c r="J19" s="12" t="s">
        <v>20</v>
      </c>
      <c r="K19" s="7">
        <v>2015</v>
      </c>
      <c r="L19" s="7" t="s">
        <v>11</v>
      </c>
    </row>
    <row r="20" spans="1:12" ht="14.25" thickBot="1" thickTop="1">
      <c r="A20" s="10" t="s">
        <v>55</v>
      </c>
      <c r="B20" s="17">
        <v>1914913.02</v>
      </c>
      <c r="C20" s="17">
        <v>270875000</v>
      </c>
      <c r="D20" s="17">
        <v>252787494.77</v>
      </c>
      <c r="E20" s="17">
        <v>9792529.76</v>
      </c>
      <c r="F20" s="17" t="s">
        <v>63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</row>
    <row r="21" spans="1:2" ht="13.5" thickTop="1">
      <c r="A21" s="21"/>
      <c r="B21" s="19"/>
    </row>
    <row r="22" spans="4:5" ht="12.75">
      <c r="D22" s="19"/>
      <c r="E22" s="19"/>
    </row>
    <row r="23" spans="3:11" ht="12.75">
      <c r="C23" s="19"/>
      <c r="K23" s="36"/>
    </row>
    <row r="24" spans="1:12" ht="15.75" thickBot="1">
      <c r="A24" s="5" t="s">
        <v>12</v>
      </c>
      <c r="K24" s="23" t="s">
        <v>35</v>
      </c>
      <c r="L24" s="23"/>
    </row>
    <row r="25" spans="1:11" ht="14.25" thickBot="1" thickTop="1">
      <c r="A25" s="1"/>
      <c r="B25" s="14" t="s">
        <v>21</v>
      </c>
      <c r="C25" s="589" t="s">
        <v>46</v>
      </c>
      <c r="D25" s="590"/>
      <c r="E25" s="14" t="s">
        <v>22</v>
      </c>
      <c r="F25" s="14" t="s">
        <v>22</v>
      </c>
      <c r="G25" s="14" t="s">
        <v>23</v>
      </c>
      <c r="H25" s="8" t="s">
        <v>51</v>
      </c>
      <c r="I25" s="14" t="s">
        <v>22</v>
      </c>
      <c r="J25" s="14" t="s">
        <v>31</v>
      </c>
      <c r="K25" s="14" t="s">
        <v>24</v>
      </c>
    </row>
    <row r="26" spans="1:11" ht="13.5" thickTop="1">
      <c r="A26" s="2" t="s">
        <v>36</v>
      </c>
      <c r="B26" s="15" t="s">
        <v>25</v>
      </c>
      <c r="C26" s="14" t="s">
        <v>47</v>
      </c>
      <c r="D26" s="14" t="s">
        <v>14</v>
      </c>
      <c r="E26" s="15" t="s">
        <v>49</v>
      </c>
      <c r="F26" s="15" t="s">
        <v>26</v>
      </c>
      <c r="G26" s="15" t="s">
        <v>43</v>
      </c>
      <c r="H26" s="9" t="s">
        <v>52</v>
      </c>
      <c r="I26" s="15" t="s">
        <v>53</v>
      </c>
      <c r="J26" s="15" t="s">
        <v>27</v>
      </c>
      <c r="K26" s="15" t="s">
        <v>4</v>
      </c>
    </row>
    <row r="27" spans="1:11" ht="13.5" thickBot="1">
      <c r="A27" s="3"/>
      <c r="B27" s="3"/>
      <c r="C27" s="12" t="s">
        <v>28</v>
      </c>
      <c r="D27" s="12" t="s">
        <v>48</v>
      </c>
      <c r="E27" s="12" t="s">
        <v>50</v>
      </c>
      <c r="F27" s="12"/>
      <c r="G27" s="12"/>
      <c r="H27" s="7"/>
      <c r="I27" s="12" t="s">
        <v>61</v>
      </c>
      <c r="J27" s="12"/>
      <c r="K27" s="15" t="s">
        <v>30</v>
      </c>
    </row>
    <row r="28" spans="1:12" ht="14.25" thickBot="1" thickTop="1">
      <c r="A28" s="25" t="s">
        <v>55</v>
      </c>
      <c r="B28" s="26">
        <v>9792529.76</v>
      </c>
      <c r="C28" s="27">
        <v>9015089.39</v>
      </c>
      <c r="D28" s="27">
        <v>0</v>
      </c>
      <c r="E28" s="27">
        <v>0</v>
      </c>
      <c r="F28" s="28">
        <v>9792529.76</v>
      </c>
      <c r="G28" s="28">
        <v>9409888.49</v>
      </c>
      <c r="H28" s="28">
        <v>0</v>
      </c>
      <c r="I28" s="28">
        <v>0</v>
      </c>
      <c r="J28" s="28">
        <v>392048.34</v>
      </c>
      <c r="K28" s="29">
        <v>19594466.59</v>
      </c>
      <c r="L28" s="16"/>
    </row>
    <row r="29" spans="1:12" ht="14.25" thickBot="1" thickTop="1">
      <c r="A29" s="30" t="s">
        <v>29</v>
      </c>
      <c r="B29" s="33"/>
      <c r="C29" s="34"/>
      <c r="D29" s="35"/>
      <c r="E29" s="31">
        <f aca="true" t="shared" si="0" ref="E29:K29">E28</f>
        <v>0</v>
      </c>
      <c r="F29" s="31">
        <f t="shared" si="0"/>
        <v>9792529.76</v>
      </c>
      <c r="G29" s="31">
        <f t="shared" si="0"/>
        <v>9409888.49</v>
      </c>
      <c r="H29" s="31">
        <f t="shared" si="0"/>
        <v>0</v>
      </c>
      <c r="I29" s="31">
        <f t="shared" si="0"/>
        <v>0</v>
      </c>
      <c r="J29" s="31">
        <f t="shared" si="0"/>
        <v>392048.34</v>
      </c>
      <c r="K29" s="32">
        <f t="shared" si="0"/>
        <v>19594466.59</v>
      </c>
      <c r="L29" s="16"/>
    </row>
    <row r="30" ht="13.5" thickTop="1"/>
    <row r="31" spans="1:11" ht="12.75">
      <c r="A31" t="s">
        <v>66</v>
      </c>
      <c r="K31" s="19"/>
    </row>
    <row r="32" spans="7:10" ht="12.75">
      <c r="G32" s="19"/>
      <c r="H32" s="19"/>
      <c r="J32" s="19"/>
    </row>
    <row r="34" spans="3:8" ht="12.75">
      <c r="C34" s="19"/>
      <c r="G34" s="19"/>
      <c r="H34" s="19"/>
    </row>
    <row r="35" ht="12.75">
      <c r="F35" s="19"/>
    </row>
    <row r="36" ht="12.75">
      <c r="C36" s="19"/>
    </row>
    <row r="37" ht="12.75">
      <c r="F37" s="19"/>
    </row>
    <row r="63" ht="18" customHeight="1"/>
    <row r="77" ht="12.75" customHeight="1"/>
    <row r="78" ht="12.75" customHeight="1"/>
    <row r="79" ht="12.75" customHeight="1"/>
    <row r="80" ht="12.75" customHeight="1"/>
    <row r="81" ht="14.25" customHeight="1"/>
    <row r="82" ht="13.5" customHeight="1"/>
    <row r="83" ht="12.75" customHeight="1"/>
    <row r="84" ht="13.5" customHeight="1"/>
    <row r="85" ht="12.75" customHeight="1"/>
    <row r="89" ht="14.25" customHeight="1"/>
    <row r="90" ht="13.5" customHeight="1"/>
  </sheetData>
  <sheetProtection/>
  <mergeCells count="6">
    <mergeCell ref="F9:G9"/>
    <mergeCell ref="J9:K9"/>
    <mergeCell ref="E17:F17"/>
    <mergeCell ref="G17:J17"/>
    <mergeCell ref="K17:L17"/>
    <mergeCell ref="C25:D25"/>
  </mergeCells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7.625" style="0" customWidth="1"/>
    <col min="2" max="2" width="15.375" style="0" customWidth="1"/>
    <col min="3" max="3" width="14.25390625" style="0" customWidth="1"/>
    <col min="4" max="4" width="13.75390625" style="0" customWidth="1"/>
    <col min="5" max="5" width="14.375" style="0" customWidth="1"/>
    <col min="6" max="6" width="14.25390625" style="0" customWidth="1"/>
    <col min="7" max="7" width="12.875" style="0" customWidth="1"/>
    <col min="8" max="8" width="12.75390625" style="0" customWidth="1"/>
    <col min="9" max="9" width="12.875" style="0" customWidth="1"/>
    <col min="10" max="10" width="14.875" style="0" customWidth="1"/>
    <col min="11" max="11" width="14.25390625" style="0" customWidth="1"/>
    <col min="12" max="12" width="15.25390625" style="0" customWidth="1"/>
  </cols>
  <sheetData>
    <row r="4" ht="18" customHeight="1">
      <c r="A4" s="13" t="s">
        <v>67</v>
      </c>
    </row>
    <row r="5" ht="7.5" customHeight="1"/>
    <row r="6" ht="18">
      <c r="A6" s="4" t="s">
        <v>62</v>
      </c>
    </row>
    <row r="7" ht="18" customHeight="1"/>
    <row r="8" spans="1:11" ht="15.75" thickBot="1">
      <c r="A8" s="5" t="s">
        <v>0</v>
      </c>
      <c r="K8" s="23" t="s">
        <v>35</v>
      </c>
    </row>
    <row r="9" spans="1:11" ht="14.25" thickBot="1" thickTop="1">
      <c r="A9" s="6"/>
      <c r="B9" s="8"/>
      <c r="C9" s="8"/>
      <c r="D9" s="8" t="s">
        <v>37</v>
      </c>
      <c r="E9" s="22" t="s">
        <v>2</v>
      </c>
      <c r="F9" s="589" t="s">
        <v>58</v>
      </c>
      <c r="G9" s="590"/>
      <c r="H9" s="8" t="s">
        <v>57</v>
      </c>
      <c r="I9" s="14" t="s">
        <v>3</v>
      </c>
      <c r="J9" s="589" t="s">
        <v>59</v>
      </c>
      <c r="K9" s="590"/>
    </row>
    <row r="10" spans="1:11" ht="13.5" thickTop="1">
      <c r="A10" s="2" t="s">
        <v>68</v>
      </c>
      <c r="B10" s="15" t="s">
        <v>16</v>
      </c>
      <c r="C10" s="15" t="s">
        <v>1</v>
      </c>
      <c r="D10" s="9" t="s">
        <v>38</v>
      </c>
      <c r="E10" s="9" t="s">
        <v>4</v>
      </c>
      <c r="F10" s="8" t="s">
        <v>5</v>
      </c>
      <c r="G10" s="8" t="s">
        <v>5</v>
      </c>
      <c r="H10" s="9" t="s">
        <v>34</v>
      </c>
      <c r="I10" s="9" t="s">
        <v>6</v>
      </c>
      <c r="J10" s="8" t="s">
        <v>7</v>
      </c>
      <c r="K10" s="8" t="s">
        <v>8</v>
      </c>
    </row>
    <row r="11" spans="1:11" ht="13.5" thickBot="1">
      <c r="A11" s="3"/>
      <c r="B11" s="3"/>
      <c r="C11" s="3"/>
      <c r="D11" s="24" t="s">
        <v>39</v>
      </c>
      <c r="E11" s="7">
        <v>2014</v>
      </c>
      <c r="F11" s="7" t="s">
        <v>9</v>
      </c>
      <c r="G11" s="7" t="s">
        <v>10</v>
      </c>
      <c r="H11" s="7" t="s">
        <v>40</v>
      </c>
      <c r="I11" s="7" t="s">
        <v>56</v>
      </c>
      <c r="J11" s="7">
        <v>2015</v>
      </c>
      <c r="K11" s="7" t="s">
        <v>11</v>
      </c>
    </row>
    <row r="12" spans="1:12" ht="14.25" thickBot="1" thickTop="1">
      <c r="A12" s="38" t="s">
        <v>69</v>
      </c>
      <c r="B12" s="39">
        <v>71029125.92</v>
      </c>
      <c r="C12" s="39">
        <v>39818423.79</v>
      </c>
      <c r="D12" s="39">
        <f>B12-C12</f>
        <v>31210702.130000003</v>
      </c>
      <c r="E12" s="39">
        <v>0</v>
      </c>
      <c r="F12" s="39">
        <v>24355947</v>
      </c>
      <c r="G12" s="39">
        <v>6854755.13</v>
      </c>
      <c r="H12" s="39">
        <v>0</v>
      </c>
      <c r="I12" s="39">
        <v>0</v>
      </c>
      <c r="J12" s="39">
        <v>0</v>
      </c>
      <c r="K12" s="40">
        <v>0</v>
      </c>
      <c r="L12" s="19"/>
    </row>
    <row r="13" spans="1:12" ht="13.5" thickBot="1">
      <c r="A13" s="41" t="s">
        <v>70</v>
      </c>
      <c r="B13" s="42">
        <v>7286287.85</v>
      </c>
      <c r="C13" s="42">
        <v>4703459.78</v>
      </c>
      <c r="D13" s="42">
        <f>B13-C13</f>
        <v>2582828.0699999994</v>
      </c>
      <c r="E13" s="42">
        <v>0</v>
      </c>
      <c r="F13" s="42">
        <v>2000000</v>
      </c>
      <c r="G13" s="42">
        <v>582828.07</v>
      </c>
      <c r="H13" s="42">
        <v>0</v>
      </c>
      <c r="I13" s="42">
        <v>0</v>
      </c>
      <c r="J13" s="42">
        <v>0</v>
      </c>
      <c r="K13" s="43">
        <v>0</v>
      </c>
      <c r="L13" s="19"/>
    </row>
    <row r="14" spans="1:12" ht="13.5" thickBot="1">
      <c r="A14" s="10" t="s">
        <v>71</v>
      </c>
      <c r="B14" s="17">
        <v>39429316.33</v>
      </c>
      <c r="C14" s="17">
        <v>46578150.1</v>
      </c>
      <c r="D14" s="17">
        <f>B14-C14</f>
        <v>-7148833.770000003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 t="s">
        <v>72</v>
      </c>
      <c r="K14" s="18">
        <v>0</v>
      </c>
      <c r="L14" s="16"/>
    </row>
    <row r="15" spans="1:7" ht="13.5" thickTop="1">
      <c r="A15" s="44" t="s">
        <v>73</v>
      </c>
      <c r="B15" s="45"/>
      <c r="C15" s="45"/>
      <c r="D15" s="46"/>
      <c r="E15" s="45"/>
      <c r="F15" s="45"/>
      <c r="G15" s="19"/>
    </row>
    <row r="16" spans="1:7" ht="12.75">
      <c r="A16" s="21"/>
      <c r="B16" s="47"/>
      <c r="C16" s="47"/>
      <c r="D16" s="20"/>
      <c r="E16" s="47"/>
      <c r="F16" s="47"/>
      <c r="G16" s="19"/>
    </row>
    <row r="17" spans="1:7" ht="12.75">
      <c r="A17" s="21"/>
      <c r="B17" s="47"/>
      <c r="C17" s="47"/>
      <c r="D17" s="20"/>
      <c r="E17" s="47"/>
      <c r="F17" s="47"/>
      <c r="G17" s="19"/>
    </row>
    <row r="18" spans="4:8" ht="12.75">
      <c r="D18" s="20"/>
      <c r="H18" s="48"/>
    </row>
    <row r="19" spans="1:11" ht="15.75" thickBot="1">
      <c r="A19" s="5" t="s">
        <v>12</v>
      </c>
      <c r="K19" s="23" t="s">
        <v>35</v>
      </c>
    </row>
    <row r="20" spans="1:11" ht="14.25" thickBot="1" thickTop="1">
      <c r="A20" s="6" t="s">
        <v>74</v>
      </c>
      <c r="B20" s="8" t="s">
        <v>16</v>
      </c>
      <c r="C20" s="14" t="s">
        <v>13</v>
      </c>
      <c r="D20" s="49"/>
      <c r="E20" s="8" t="s">
        <v>75</v>
      </c>
      <c r="F20" s="14" t="s">
        <v>76</v>
      </c>
      <c r="G20" s="589" t="s">
        <v>77</v>
      </c>
      <c r="H20" s="590"/>
      <c r="I20" s="8" t="s">
        <v>14</v>
      </c>
      <c r="J20" s="592" t="s">
        <v>65</v>
      </c>
      <c r="K20" s="593"/>
    </row>
    <row r="21" spans="1:11" ht="13.5" thickTop="1">
      <c r="A21" s="2" t="s">
        <v>68</v>
      </c>
      <c r="B21" s="15" t="s">
        <v>17</v>
      </c>
      <c r="C21" s="15" t="s">
        <v>15</v>
      </c>
      <c r="D21" s="15" t="s">
        <v>1</v>
      </c>
      <c r="E21" s="9" t="s">
        <v>38</v>
      </c>
      <c r="F21" s="15" t="s">
        <v>78</v>
      </c>
      <c r="G21" s="14" t="s">
        <v>5</v>
      </c>
      <c r="H21" s="14" t="s">
        <v>5</v>
      </c>
      <c r="I21" s="9" t="s">
        <v>79</v>
      </c>
      <c r="J21" s="8" t="s">
        <v>7</v>
      </c>
      <c r="K21" s="8" t="s">
        <v>8</v>
      </c>
    </row>
    <row r="22" spans="1:11" ht="13.5" thickBot="1">
      <c r="A22" s="3"/>
      <c r="B22" s="3"/>
      <c r="C22" s="3"/>
      <c r="D22" s="3"/>
      <c r="E22" s="37" t="s">
        <v>39</v>
      </c>
      <c r="F22" s="7" t="s">
        <v>80</v>
      </c>
      <c r="G22" s="7" t="s">
        <v>9</v>
      </c>
      <c r="H22" s="12" t="s">
        <v>10</v>
      </c>
      <c r="I22" s="7"/>
      <c r="J22" s="7">
        <v>2015</v>
      </c>
      <c r="K22" s="7" t="s">
        <v>11</v>
      </c>
    </row>
    <row r="23" spans="1:11" ht="14.25" thickBot="1" thickTop="1">
      <c r="A23" s="50" t="s">
        <v>71</v>
      </c>
      <c r="B23" s="51" t="s">
        <v>81</v>
      </c>
      <c r="C23" s="51">
        <v>8620000</v>
      </c>
      <c r="D23" s="51">
        <v>217472125.79</v>
      </c>
      <c r="E23" s="51">
        <v>2718909.99</v>
      </c>
      <c r="F23" s="51">
        <v>0</v>
      </c>
      <c r="G23" s="51">
        <v>0</v>
      </c>
      <c r="H23" s="51">
        <v>2718909.99</v>
      </c>
      <c r="I23" s="51">
        <v>0</v>
      </c>
      <c r="J23" s="51">
        <v>0</v>
      </c>
      <c r="K23" s="52">
        <v>0</v>
      </c>
    </row>
    <row r="24" spans="1:10" ht="13.5" thickTop="1">
      <c r="A24" s="21" t="s">
        <v>82</v>
      </c>
      <c r="B24" s="53"/>
      <c r="C24" s="53"/>
      <c r="D24" s="53"/>
      <c r="E24" s="47"/>
      <c r="F24" s="53"/>
      <c r="G24" s="53"/>
      <c r="H24" s="53"/>
      <c r="I24" s="53"/>
      <c r="J24" s="53"/>
    </row>
    <row r="25" spans="1:10" ht="12.75">
      <c r="A25" s="21"/>
      <c r="B25" s="53"/>
      <c r="C25" s="53"/>
      <c r="D25" s="53"/>
      <c r="E25" s="47"/>
      <c r="F25" s="53"/>
      <c r="G25" s="53"/>
      <c r="H25" s="53"/>
      <c r="I25" s="53"/>
      <c r="J25" s="53"/>
    </row>
    <row r="26" spans="1:10" ht="12.75">
      <c r="A26" s="54"/>
      <c r="B26" s="53"/>
      <c r="C26" s="47"/>
      <c r="D26" s="47"/>
      <c r="E26" s="47"/>
      <c r="F26" s="47"/>
      <c r="G26" s="53"/>
      <c r="H26" s="47"/>
      <c r="I26" s="53"/>
      <c r="J26" s="53"/>
    </row>
    <row r="28" spans="1:12" ht="15.75" thickBot="1">
      <c r="A28" s="5" t="s">
        <v>12</v>
      </c>
      <c r="L28" s="23" t="s">
        <v>35</v>
      </c>
    </row>
    <row r="29" spans="1:12" ht="14.25" thickBot="1" thickTop="1">
      <c r="A29" s="1"/>
      <c r="B29" s="8" t="s">
        <v>16</v>
      </c>
      <c r="C29" s="8" t="s">
        <v>13</v>
      </c>
      <c r="D29" s="14"/>
      <c r="E29" s="589" t="s">
        <v>32</v>
      </c>
      <c r="F29" s="590"/>
      <c r="G29" s="589" t="s">
        <v>60</v>
      </c>
      <c r="H29" s="591"/>
      <c r="I29" s="591"/>
      <c r="J29" s="590"/>
      <c r="K29" s="592" t="s">
        <v>65</v>
      </c>
      <c r="L29" s="593"/>
    </row>
    <row r="30" spans="1:12" ht="13.5" thickTop="1">
      <c r="A30" s="2" t="s">
        <v>68</v>
      </c>
      <c r="B30" s="9" t="s">
        <v>17</v>
      </c>
      <c r="C30" s="15" t="s">
        <v>15</v>
      </c>
      <c r="D30" s="9" t="s">
        <v>1</v>
      </c>
      <c r="E30" s="15" t="s">
        <v>42</v>
      </c>
      <c r="F30" s="9" t="s">
        <v>43</v>
      </c>
      <c r="G30" s="8" t="s">
        <v>18</v>
      </c>
      <c r="H30" s="14" t="s">
        <v>45</v>
      </c>
      <c r="I30" s="14" t="s">
        <v>33</v>
      </c>
      <c r="J30" s="9" t="s">
        <v>19</v>
      </c>
      <c r="K30" s="8" t="s">
        <v>7</v>
      </c>
      <c r="L30" s="8" t="s">
        <v>8</v>
      </c>
    </row>
    <row r="31" spans="1:12" ht="13.5" thickBot="1">
      <c r="A31" s="3"/>
      <c r="B31" s="3"/>
      <c r="C31" s="3"/>
      <c r="D31" s="7"/>
      <c r="E31" s="12" t="s">
        <v>41</v>
      </c>
      <c r="F31" s="24" t="s">
        <v>44</v>
      </c>
      <c r="G31" s="12"/>
      <c r="H31" s="7"/>
      <c r="I31" s="37" t="s">
        <v>64</v>
      </c>
      <c r="J31" s="12" t="s">
        <v>20</v>
      </c>
      <c r="K31" s="7">
        <v>2015</v>
      </c>
      <c r="L31" s="7" t="s">
        <v>11</v>
      </c>
    </row>
    <row r="32" spans="1:12" ht="15" customHeight="1" thickBot="1" thickTop="1">
      <c r="A32" s="38" t="s">
        <v>69</v>
      </c>
      <c r="B32" s="55">
        <v>206531126</v>
      </c>
      <c r="C32" s="55">
        <v>96276068.27</v>
      </c>
      <c r="D32" s="55">
        <v>302094207.85</v>
      </c>
      <c r="E32" s="55">
        <v>404402.67</v>
      </c>
      <c r="F32" s="55" t="s">
        <v>83</v>
      </c>
      <c r="G32" s="55">
        <v>0</v>
      </c>
      <c r="H32" s="55">
        <v>0</v>
      </c>
      <c r="I32" s="55">
        <v>0</v>
      </c>
      <c r="J32" s="56">
        <v>0</v>
      </c>
      <c r="K32" s="56">
        <v>0</v>
      </c>
      <c r="L32" s="57">
        <v>0</v>
      </c>
    </row>
    <row r="33" spans="1:12" ht="13.5" thickBot="1">
      <c r="A33" s="58" t="s">
        <v>70</v>
      </c>
      <c r="B33" s="59" t="s">
        <v>84</v>
      </c>
      <c r="C33" s="59">
        <v>75404453.6</v>
      </c>
      <c r="D33" s="59">
        <v>92095732.21</v>
      </c>
      <c r="E33" s="59">
        <v>538079.88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60">
        <v>0</v>
      </c>
    </row>
    <row r="34" spans="1:11" ht="13.5" thickTop="1">
      <c r="A34" s="61" t="s">
        <v>85</v>
      </c>
      <c r="B34" s="62"/>
      <c r="C34" s="62"/>
      <c r="D34" s="62"/>
      <c r="E34" s="62"/>
      <c r="F34" s="62"/>
      <c r="G34" s="62"/>
      <c r="H34" s="62"/>
      <c r="I34" s="62"/>
      <c r="J34" s="62"/>
      <c r="K34" s="47"/>
    </row>
    <row r="35" spans="1:11" ht="12.75">
      <c r="A35" s="63" t="s">
        <v>86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5" ht="12.75">
      <c r="A36" s="63"/>
      <c r="B36" s="65"/>
      <c r="C36" s="65"/>
      <c r="D36" s="65"/>
      <c r="E36" s="65"/>
    </row>
    <row r="37" spans="1:5" ht="12.75">
      <c r="A37" s="63"/>
      <c r="B37" s="65"/>
      <c r="C37" s="65"/>
      <c r="D37" s="65"/>
      <c r="E37" s="66"/>
    </row>
    <row r="38" spans="1:5" ht="12.75">
      <c r="A38" s="63"/>
      <c r="B38" s="65"/>
      <c r="C38" s="65"/>
      <c r="D38" s="65"/>
      <c r="E38" s="66"/>
    </row>
    <row r="39" spans="1:12" ht="15.75" thickBot="1">
      <c r="A39" s="5" t="s">
        <v>12</v>
      </c>
      <c r="K39" s="23" t="s">
        <v>35</v>
      </c>
      <c r="L39" s="67"/>
    </row>
    <row r="40" spans="1:12" ht="14.25" thickBot="1" thickTop="1">
      <c r="A40" s="1"/>
      <c r="B40" s="14" t="s">
        <v>21</v>
      </c>
      <c r="C40" s="589" t="s">
        <v>46</v>
      </c>
      <c r="D40" s="590"/>
      <c r="E40" s="14" t="s">
        <v>22</v>
      </c>
      <c r="F40" s="14" t="s">
        <v>22</v>
      </c>
      <c r="G40" s="14" t="s">
        <v>23</v>
      </c>
      <c r="H40" s="14" t="s">
        <v>51</v>
      </c>
      <c r="I40" s="14" t="s">
        <v>22</v>
      </c>
      <c r="J40" s="14" t="s">
        <v>87</v>
      </c>
      <c r="K40" s="14" t="s">
        <v>24</v>
      </c>
      <c r="L40" s="68"/>
    </row>
    <row r="41" spans="1:12" ht="13.5" thickTop="1">
      <c r="A41" s="2" t="s">
        <v>68</v>
      </c>
      <c r="B41" s="15" t="s">
        <v>25</v>
      </c>
      <c r="C41" s="14" t="s">
        <v>47</v>
      </c>
      <c r="D41" s="14" t="s">
        <v>14</v>
      </c>
      <c r="E41" s="15" t="s">
        <v>49</v>
      </c>
      <c r="F41" s="15" t="s">
        <v>26</v>
      </c>
      <c r="G41" s="15" t="s">
        <v>43</v>
      </c>
      <c r="H41" s="15" t="s">
        <v>52</v>
      </c>
      <c r="I41" s="15" t="s">
        <v>53</v>
      </c>
      <c r="J41" s="15" t="s">
        <v>27</v>
      </c>
      <c r="K41" s="15" t="s">
        <v>88</v>
      </c>
      <c r="L41" s="68"/>
    </row>
    <row r="42" spans="1:12" ht="15" customHeight="1" thickBot="1">
      <c r="A42" s="3"/>
      <c r="B42" s="12"/>
      <c r="C42" s="12" t="s">
        <v>28</v>
      </c>
      <c r="D42" s="12" t="s">
        <v>48</v>
      </c>
      <c r="E42" s="12" t="s">
        <v>50</v>
      </c>
      <c r="F42" s="12"/>
      <c r="G42" s="12" t="s">
        <v>89</v>
      </c>
      <c r="H42" s="12"/>
      <c r="I42" s="12" t="s">
        <v>61</v>
      </c>
      <c r="J42" s="12"/>
      <c r="K42" s="12" t="s">
        <v>30</v>
      </c>
      <c r="L42" s="68"/>
    </row>
    <row r="43" spans="1:12" ht="15" customHeight="1" thickBot="1" thickTop="1">
      <c r="A43" s="38" t="s">
        <v>69</v>
      </c>
      <c r="B43" s="55">
        <v>404402.67</v>
      </c>
      <c r="C43" s="69">
        <v>277989.51</v>
      </c>
      <c r="D43" s="55">
        <v>0</v>
      </c>
      <c r="E43" s="55" t="s">
        <v>90</v>
      </c>
      <c r="F43" s="55">
        <v>277989.51</v>
      </c>
      <c r="G43" s="55">
        <v>0</v>
      </c>
      <c r="H43" s="55">
        <v>0</v>
      </c>
      <c r="I43" s="55">
        <v>0</v>
      </c>
      <c r="J43" s="55">
        <v>0</v>
      </c>
      <c r="K43" s="70">
        <v>605186.54</v>
      </c>
      <c r="L43" s="71"/>
    </row>
    <row r="44" spans="1:12" ht="15" customHeight="1" thickBot="1">
      <c r="A44" s="41" t="s">
        <v>70</v>
      </c>
      <c r="B44" s="56">
        <v>538079.88</v>
      </c>
      <c r="C44" s="56">
        <v>287</v>
      </c>
      <c r="D44" s="56">
        <v>0</v>
      </c>
      <c r="E44" s="56" t="s">
        <v>91</v>
      </c>
      <c r="F44" s="56">
        <v>287</v>
      </c>
      <c r="G44" s="56">
        <v>0</v>
      </c>
      <c r="H44" s="56">
        <v>0</v>
      </c>
      <c r="I44" s="56">
        <v>0</v>
      </c>
      <c r="J44" s="56">
        <v>22488.71</v>
      </c>
      <c r="K44" s="57">
        <v>563568.59</v>
      </c>
      <c r="L44" s="71"/>
    </row>
    <row r="45" spans="1:12" ht="15" customHeight="1" thickBot="1">
      <c r="A45" s="25" t="s">
        <v>71</v>
      </c>
      <c r="B45" s="26">
        <v>0</v>
      </c>
      <c r="C45" s="26">
        <v>0</v>
      </c>
      <c r="D45" s="26">
        <v>0</v>
      </c>
      <c r="E45" s="26" t="s">
        <v>92</v>
      </c>
      <c r="F45" s="26">
        <v>0</v>
      </c>
      <c r="G45" s="26">
        <v>0</v>
      </c>
      <c r="H45" s="26">
        <v>0</v>
      </c>
      <c r="I45" s="26">
        <v>0</v>
      </c>
      <c r="J45" s="26">
        <v>329184.84</v>
      </c>
      <c r="K45" s="72">
        <v>338463.7</v>
      </c>
      <c r="L45" s="47"/>
    </row>
    <row r="46" spans="1:12" ht="15" customHeight="1" thickBot="1" thickTop="1">
      <c r="A46" s="30" t="s">
        <v>29</v>
      </c>
      <c r="B46" s="73"/>
      <c r="C46" s="74"/>
      <c r="D46" s="75"/>
      <c r="E46" s="31">
        <v>877268.77</v>
      </c>
      <c r="F46" s="31">
        <f aca="true" t="shared" si="0" ref="F46:K46">SUM(F43:F45)</f>
        <v>278276.51</v>
      </c>
      <c r="G46" s="31">
        <f t="shared" si="0"/>
        <v>0</v>
      </c>
      <c r="H46" s="31">
        <f t="shared" si="0"/>
        <v>0</v>
      </c>
      <c r="I46" s="31">
        <f t="shared" si="0"/>
        <v>0</v>
      </c>
      <c r="J46" s="31">
        <f t="shared" si="0"/>
        <v>351673.55000000005</v>
      </c>
      <c r="K46" s="76">
        <f t="shared" si="0"/>
        <v>1507218.8299999998</v>
      </c>
      <c r="L46" s="77"/>
    </row>
    <row r="47" spans="1:12" ht="13.5" thickTop="1">
      <c r="A47" s="63" t="s">
        <v>93</v>
      </c>
      <c r="J47" s="19"/>
      <c r="K47" s="47"/>
      <c r="L47" s="78"/>
    </row>
    <row r="48" spans="2:11" ht="12.75">
      <c r="B48" s="19"/>
      <c r="F48" s="78"/>
      <c r="K48" s="19"/>
    </row>
    <row r="49" spans="2:11" ht="12.75">
      <c r="B49" s="19"/>
      <c r="K49" s="19"/>
    </row>
    <row r="50" spans="2:11" ht="12.75">
      <c r="B50" s="19"/>
      <c r="J50" s="19"/>
      <c r="K50" s="19"/>
    </row>
    <row r="52" ht="14.25" customHeight="1"/>
    <row r="53" ht="13.5" customHeight="1"/>
    <row r="54" ht="12.75" customHeight="1"/>
    <row r="55" ht="13.5" customHeight="1"/>
    <row r="56" ht="12.75" customHeight="1"/>
    <row r="60" ht="14.25" customHeight="1"/>
    <row r="61" ht="13.5" customHeight="1"/>
  </sheetData>
  <sheetProtection/>
  <mergeCells count="8">
    <mergeCell ref="C40:D40"/>
    <mergeCell ref="F9:G9"/>
    <mergeCell ref="J9:K9"/>
    <mergeCell ref="G20:H20"/>
    <mergeCell ref="J20:K20"/>
    <mergeCell ref="E29:F29"/>
    <mergeCell ref="G29:J29"/>
    <mergeCell ref="K29:L29"/>
  </mergeCells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2" width="14.25390625" style="0" customWidth="1"/>
    <col min="3" max="3" width="15.125" style="0" customWidth="1"/>
    <col min="4" max="4" width="14.25390625" style="0" customWidth="1"/>
    <col min="5" max="5" width="13.375" style="0" customWidth="1"/>
    <col min="6" max="6" width="13.875" style="0" customWidth="1"/>
    <col min="7" max="9" width="12.75390625" style="0" customWidth="1"/>
    <col min="10" max="10" width="11.375" style="0" customWidth="1"/>
    <col min="11" max="11" width="13.75390625" style="0" customWidth="1"/>
    <col min="12" max="12" width="13.125" style="0" customWidth="1"/>
    <col min="13" max="15" width="13.375" style="0" bestFit="1" customWidth="1"/>
  </cols>
  <sheetData>
    <row r="3" ht="12.75">
      <c r="G3" s="19"/>
    </row>
    <row r="4" ht="18" customHeight="1">
      <c r="A4" s="13" t="s">
        <v>94</v>
      </c>
    </row>
    <row r="5" ht="7.5" customHeight="1"/>
    <row r="6" ht="18">
      <c r="A6" s="4" t="s">
        <v>62</v>
      </c>
    </row>
    <row r="7" ht="18" customHeight="1"/>
    <row r="8" spans="1:11" ht="15.75" thickBot="1">
      <c r="A8" s="5" t="s">
        <v>0</v>
      </c>
      <c r="K8" s="23" t="s">
        <v>35</v>
      </c>
    </row>
    <row r="9" spans="1:14" ht="14.25" thickBot="1" thickTop="1">
      <c r="A9" s="6"/>
      <c r="B9" s="8"/>
      <c r="C9" s="8"/>
      <c r="D9" s="8" t="s">
        <v>37</v>
      </c>
      <c r="E9" s="22" t="s">
        <v>2</v>
      </c>
      <c r="F9" s="587" t="s">
        <v>58</v>
      </c>
      <c r="G9" s="588"/>
      <c r="H9" s="14" t="s">
        <v>57</v>
      </c>
      <c r="I9" s="14" t="s">
        <v>3</v>
      </c>
      <c r="J9" s="79" t="s">
        <v>95</v>
      </c>
      <c r="K9" s="80"/>
      <c r="M9" s="19"/>
      <c r="N9" s="23"/>
    </row>
    <row r="10" spans="1:14" ht="13.5" thickTop="1">
      <c r="A10" s="2" t="s">
        <v>68</v>
      </c>
      <c r="B10" s="15" t="s">
        <v>16</v>
      </c>
      <c r="C10" s="15" t="s">
        <v>1</v>
      </c>
      <c r="D10" s="9" t="s">
        <v>38</v>
      </c>
      <c r="E10" s="9" t="s">
        <v>4</v>
      </c>
      <c r="F10" s="8" t="s">
        <v>5</v>
      </c>
      <c r="G10" s="8" t="s">
        <v>5</v>
      </c>
      <c r="H10" s="15" t="s">
        <v>34</v>
      </c>
      <c r="I10" s="9" t="s">
        <v>6</v>
      </c>
      <c r="J10" s="8" t="s">
        <v>7</v>
      </c>
      <c r="K10" s="8" t="s">
        <v>8</v>
      </c>
      <c r="M10" s="19"/>
      <c r="N10" s="23"/>
    </row>
    <row r="11" spans="1:14" ht="13.5" thickBot="1">
      <c r="A11" s="3"/>
      <c r="B11" s="3"/>
      <c r="C11" s="3"/>
      <c r="D11" s="24" t="s">
        <v>39</v>
      </c>
      <c r="E11" s="7">
        <v>2014</v>
      </c>
      <c r="F11" s="7" t="s">
        <v>9</v>
      </c>
      <c r="G11" s="7" t="s">
        <v>10</v>
      </c>
      <c r="H11" s="12" t="s">
        <v>40</v>
      </c>
      <c r="I11" s="7" t="s">
        <v>56</v>
      </c>
      <c r="J11" s="7">
        <v>2014</v>
      </c>
      <c r="K11" s="7" t="s">
        <v>11</v>
      </c>
      <c r="M11" s="19"/>
      <c r="N11" s="23"/>
    </row>
    <row r="12" spans="1:14" ht="14.25" thickBot="1" thickTop="1">
      <c r="A12" s="81" t="s">
        <v>96</v>
      </c>
      <c r="B12" s="82">
        <v>46715078.69</v>
      </c>
      <c r="C12" s="83">
        <v>24524612.49</v>
      </c>
      <c r="D12" s="82">
        <f>B12-C12</f>
        <v>22190466.2</v>
      </c>
      <c r="E12" s="82">
        <v>97100</v>
      </c>
      <c r="F12" s="83">
        <v>2520000</v>
      </c>
      <c r="G12" s="83" t="s">
        <v>97</v>
      </c>
      <c r="H12" s="83">
        <v>19039924.1</v>
      </c>
      <c r="I12" s="82">
        <v>0</v>
      </c>
      <c r="J12" s="82">
        <v>0</v>
      </c>
      <c r="K12" s="84">
        <v>0</v>
      </c>
      <c r="M12" s="19"/>
      <c r="N12" s="23"/>
    </row>
    <row r="13" spans="1:14" ht="13.5" thickBot="1">
      <c r="A13" s="10" t="s">
        <v>98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6"/>
      <c r="M13" s="85"/>
      <c r="N13" s="23"/>
    </row>
    <row r="14" spans="2:14" ht="13.5" thickTop="1">
      <c r="B14" s="20"/>
      <c r="C14" s="19"/>
      <c r="D14" s="20"/>
      <c r="H14" s="19"/>
      <c r="M14" s="19"/>
      <c r="N14" s="23"/>
    </row>
    <row r="15" spans="2:8" ht="12.75">
      <c r="B15" s="20"/>
      <c r="C15" s="19"/>
      <c r="D15" s="20"/>
      <c r="E15" s="19"/>
      <c r="G15" s="19"/>
      <c r="H15" s="19"/>
    </row>
    <row r="16" ht="12.75">
      <c r="E16" s="19"/>
    </row>
    <row r="17" spans="1:12" ht="15.75" thickBot="1">
      <c r="A17" s="5" t="s">
        <v>12</v>
      </c>
      <c r="L17" s="23" t="s">
        <v>35</v>
      </c>
    </row>
    <row r="18" spans="1:12" ht="14.25" thickBot="1" thickTop="1">
      <c r="A18" s="1"/>
      <c r="B18" s="14" t="s">
        <v>16</v>
      </c>
      <c r="C18" s="14" t="s">
        <v>13</v>
      </c>
      <c r="D18" s="22"/>
      <c r="E18" s="589" t="s">
        <v>32</v>
      </c>
      <c r="F18" s="590"/>
      <c r="G18" s="589" t="s">
        <v>60</v>
      </c>
      <c r="H18" s="591"/>
      <c r="I18" s="591"/>
      <c r="J18" s="590"/>
      <c r="K18" s="592" t="s">
        <v>65</v>
      </c>
      <c r="L18" s="593"/>
    </row>
    <row r="19" spans="1:12" ht="13.5" thickTop="1">
      <c r="A19" s="2" t="s">
        <v>68</v>
      </c>
      <c r="B19" s="9" t="s">
        <v>17</v>
      </c>
      <c r="C19" s="15" t="s">
        <v>15</v>
      </c>
      <c r="D19" s="9" t="s">
        <v>1</v>
      </c>
      <c r="E19" s="15" t="s">
        <v>42</v>
      </c>
      <c r="F19" s="9" t="s">
        <v>43</v>
      </c>
      <c r="G19" s="8" t="s">
        <v>18</v>
      </c>
      <c r="H19" s="14" t="s">
        <v>45</v>
      </c>
      <c r="I19" s="14" t="s">
        <v>33</v>
      </c>
      <c r="J19" s="9" t="s">
        <v>19</v>
      </c>
      <c r="K19" s="8" t="s">
        <v>7</v>
      </c>
      <c r="L19" s="8" t="s">
        <v>8</v>
      </c>
    </row>
    <row r="20" spans="1:12" ht="13.5" thickBot="1">
      <c r="A20" s="3"/>
      <c r="B20" s="3"/>
      <c r="C20" s="3"/>
      <c r="D20" s="7"/>
      <c r="E20" s="12" t="s">
        <v>41</v>
      </c>
      <c r="F20" s="24" t="s">
        <v>44</v>
      </c>
      <c r="G20" s="11"/>
      <c r="H20" s="7"/>
      <c r="I20" s="37" t="s">
        <v>64</v>
      </c>
      <c r="J20" s="12" t="s">
        <v>20</v>
      </c>
      <c r="K20" s="7">
        <v>2014</v>
      </c>
      <c r="L20" s="7" t="s">
        <v>11</v>
      </c>
    </row>
    <row r="21" spans="1:15" ht="14.25" thickBot="1" thickTop="1">
      <c r="A21" s="81" t="s">
        <v>96</v>
      </c>
      <c r="B21" s="82">
        <v>146126172.52</v>
      </c>
      <c r="C21" s="82">
        <v>93143100</v>
      </c>
      <c r="D21" s="82">
        <v>258855497.43</v>
      </c>
      <c r="E21" s="82">
        <f>B21+C21-D21-F21</f>
        <v>-19639296.029999997</v>
      </c>
      <c r="F21" s="82">
        <v>53071.12</v>
      </c>
      <c r="G21" s="82">
        <f>H12</f>
        <v>19039924.1</v>
      </c>
      <c r="H21" s="82">
        <v>0</v>
      </c>
      <c r="I21" s="82">
        <v>599371.93</v>
      </c>
      <c r="J21" s="82">
        <v>0</v>
      </c>
      <c r="K21" s="82">
        <v>0</v>
      </c>
      <c r="L21" s="84">
        <v>0</v>
      </c>
      <c r="N21" s="19"/>
      <c r="O21" s="19"/>
    </row>
    <row r="22" spans="1:15" ht="13.5" thickBot="1">
      <c r="A22" s="10" t="s">
        <v>98</v>
      </c>
      <c r="B22" s="17">
        <v>43449555.01</v>
      </c>
      <c r="C22" s="17">
        <v>66645500</v>
      </c>
      <c r="D22" s="17">
        <v>103537413.83</v>
      </c>
      <c r="E22" s="86" t="s">
        <v>99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8">
        <v>0</v>
      </c>
      <c r="O22" s="19"/>
    </row>
    <row r="23" spans="1:15" ht="13.5" thickTop="1">
      <c r="A23" s="21"/>
      <c r="B23" s="19"/>
      <c r="O23" s="19"/>
    </row>
    <row r="24" spans="3:15" ht="12.75">
      <c r="C24" s="19"/>
      <c r="D24" s="19"/>
      <c r="E24" s="19"/>
      <c r="G24" s="19"/>
      <c r="O24" s="19"/>
    </row>
    <row r="25" ht="12.75">
      <c r="C25" s="19"/>
    </row>
    <row r="26" spans="1:12" ht="15.75" thickBot="1">
      <c r="A26" s="5" t="s">
        <v>12</v>
      </c>
      <c r="K26" s="23" t="s">
        <v>35</v>
      </c>
      <c r="L26" s="67"/>
    </row>
    <row r="27" spans="1:12" ht="13.5" thickBot="1">
      <c r="A27" s="87"/>
      <c r="B27" s="88" t="s">
        <v>21</v>
      </c>
      <c r="C27" s="594" t="s">
        <v>46</v>
      </c>
      <c r="D27" s="595"/>
      <c r="E27" s="88" t="s">
        <v>22</v>
      </c>
      <c r="F27" s="88" t="s">
        <v>22</v>
      </c>
      <c r="G27" s="88" t="s">
        <v>23</v>
      </c>
      <c r="H27" s="89" t="s">
        <v>51</v>
      </c>
      <c r="I27" s="88" t="s">
        <v>22</v>
      </c>
      <c r="J27" s="88" t="s">
        <v>31</v>
      </c>
      <c r="K27" s="90" t="s">
        <v>24</v>
      </c>
      <c r="L27" s="68"/>
    </row>
    <row r="28" spans="1:12" ht="13.5" thickTop="1">
      <c r="A28" s="91" t="s">
        <v>68</v>
      </c>
      <c r="B28" s="15" t="s">
        <v>25</v>
      </c>
      <c r="C28" s="14" t="s">
        <v>47</v>
      </c>
      <c r="D28" s="14" t="s">
        <v>14</v>
      </c>
      <c r="E28" s="15" t="s">
        <v>100</v>
      </c>
      <c r="F28" s="15" t="s">
        <v>26</v>
      </c>
      <c r="G28" s="15" t="s">
        <v>43</v>
      </c>
      <c r="H28" s="9" t="s">
        <v>52</v>
      </c>
      <c r="I28" s="15" t="s">
        <v>53</v>
      </c>
      <c r="J28" s="15" t="s">
        <v>27</v>
      </c>
      <c r="K28" s="92" t="s">
        <v>4</v>
      </c>
      <c r="L28" s="68"/>
    </row>
    <row r="29" spans="1:12" ht="13.5" thickBot="1">
      <c r="A29" s="93"/>
      <c r="B29" s="3"/>
      <c r="C29" s="12" t="s">
        <v>28</v>
      </c>
      <c r="D29" s="12" t="s">
        <v>48</v>
      </c>
      <c r="E29" s="12" t="s">
        <v>50</v>
      </c>
      <c r="F29" s="12"/>
      <c r="G29" s="12" t="s">
        <v>89</v>
      </c>
      <c r="H29" s="7"/>
      <c r="I29" s="12" t="s">
        <v>61</v>
      </c>
      <c r="J29" s="12"/>
      <c r="K29" s="92" t="s">
        <v>30</v>
      </c>
      <c r="L29" s="68"/>
    </row>
    <row r="30" spans="1:12" ht="14.25" thickBot="1" thickTop="1">
      <c r="A30" s="94" t="s">
        <v>96</v>
      </c>
      <c r="B30" s="82">
        <v>0</v>
      </c>
      <c r="C30" s="82">
        <v>0</v>
      </c>
      <c r="D30" s="82">
        <v>0</v>
      </c>
      <c r="E30" s="82">
        <v>0</v>
      </c>
      <c r="F30" s="83">
        <f>F21</f>
        <v>53071.12</v>
      </c>
      <c r="G30" s="83">
        <v>0</v>
      </c>
      <c r="H30" s="83">
        <v>0</v>
      </c>
      <c r="I30" s="83">
        <v>0</v>
      </c>
      <c r="J30" s="82">
        <v>0</v>
      </c>
      <c r="K30" s="83">
        <f>F30</f>
        <v>53071.12</v>
      </c>
      <c r="L30" s="20"/>
    </row>
    <row r="31" spans="1:12" ht="13.5" thickBot="1">
      <c r="A31" s="95" t="s">
        <v>98</v>
      </c>
      <c r="B31" s="26">
        <v>3057641.18</v>
      </c>
      <c r="C31" s="26">
        <v>115.17</v>
      </c>
      <c r="D31" s="26">
        <v>0</v>
      </c>
      <c r="E31" s="26" t="s">
        <v>101</v>
      </c>
      <c r="F31" s="96">
        <f>C31</f>
        <v>115.17</v>
      </c>
      <c r="G31" s="96">
        <v>0</v>
      </c>
      <c r="H31" s="96">
        <v>0</v>
      </c>
      <c r="I31" s="96">
        <v>0</v>
      </c>
      <c r="J31" s="26">
        <v>29160</v>
      </c>
      <c r="K31" s="96">
        <v>3171101.18</v>
      </c>
      <c r="L31" s="20"/>
    </row>
    <row r="32" spans="1:12" ht="14.25" thickBot="1" thickTop="1">
      <c r="A32" s="97" t="s">
        <v>29</v>
      </c>
      <c r="B32" s="98"/>
      <c r="C32" s="99"/>
      <c r="D32" s="100"/>
      <c r="E32" s="101">
        <v>3141826.01</v>
      </c>
      <c r="F32" s="102">
        <f>SUM(F30:F31)</f>
        <v>53186.29</v>
      </c>
      <c r="G32" s="102">
        <f>SUM(G30:G31)</f>
        <v>0</v>
      </c>
      <c r="H32" s="102">
        <v>0</v>
      </c>
      <c r="I32" s="102">
        <v>0</v>
      </c>
      <c r="J32" s="101">
        <f>SUM(J30:J31)</f>
        <v>29160</v>
      </c>
      <c r="K32" s="102">
        <f>SUM(D32:J32)</f>
        <v>3224172.3</v>
      </c>
      <c r="L32" s="103"/>
    </row>
    <row r="33" spans="1:12" ht="12.75">
      <c r="A33" s="21"/>
      <c r="K33" s="19"/>
      <c r="L33" s="54"/>
    </row>
    <row r="34" ht="12.75">
      <c r="A34" s="21" t="s">
        <v>102</v>
      </c>
    </row>
    <row r="35" ht="12.75">
      <c r="A35" s="21" t="s">
        <v>103</v>
      </c>
    </row>
    <row r="36" spans="1:11" ht="12.75">
      <c r="A36" s="21" t="s">
        <v>104</v>
      </c>
      <c r="K36" s="19"/>
    </row>
    <row r="37" spans="7:8" ht="12.75">
      <c r="G37" s="19"/>
      <c r="H37" s="19"/>
    </row>
    <row r="39" spans="3:8" ht="12.75">
      <c r="C39" s="19"/>
      <c r="G39" s="19"/>
      <c r="H39" s="19"/>
    </row>
    <row r="40" ht="12.75">
      <c r="F40" s="19"/>
    </row>
    <row r="41" ht="12.75">
      <c r="C41" s="19"/>
    </row>
    <row r="42" ht="12.75">
      <c r="F42" s="19"/>
    </row>
    <row r="68" ht="18" customHeight="1"/>
    <row r="82" ht="12.75" customHeight="1"/>
    <row r="83" ht="12.75" customHeight="1"/>
    <row r="84" ht="12.75" customHeight="1"/>
    <row r="85" ht="12.75" customHeight="1"/>
    <row r="86" ht="14.25" customHeight="1"/>
    <row r="87" ht="13.5" customHeight="1"/>
    <row r="88" ht="12.75" customHeight="1"/>
    <row r="89" ht="13.5" customHeight="1"/>
    <row r="90" ht="12.75" customHeight="1"/>
    <row r="94" ht="14.25" customHeight="1"/>
    <row r="95" ht="13.5" customHeight="1"/>
  </sheetData>
  <sheetProtection/>
  <mergeCells count="5">
    <mergeCell ref="F9:G9"/>
    <mergeCell ref="E18:F18"/>
    <mergeCell ref="G18:J18"/>
    <mergeCell ref="K18:L18"/>
    <mergeCell ref="C27:D27"/>
  </mergeCells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4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3" width="11.125" style="0" customWidth="1"/>
    <col min="4" max="4" width="9.75390625" style="0" customWidth="1"/>
    <col min="5" max="5" width="12.375" style="0" customWidth="1"/>
    <col min="6" max="6" width="12.125" style="0" customWidth="1"/>
    <col min="7" max="7" width="11.75390625" style="0" bestFit="1" customWidth="1"/>
    <col min="8" max="8" width="11.125" style="0" customWidth="1"/>
    <col min="9" max="9" width="11.625" style="0" customWidth="1"/>
    <col min="10" max="10" width="11.375" style="0" customWidth="1"/>
    <col min="11" max="11" width="11.75390625" style="0" customWidth="1"/>
    <col min="12" max="12" width="14.875" style="0" customWidth="1"/>
    <col min="13" max="13" width="11.75390625" style="0" bestFit="1" customWidth="1"/>
  </cols>
  <sheetData>
    <row r="1" spans="1:9" ht="18.75">
      <c r="A1" s="104" t="s">
        <v>105</v>
      </c>
      <c r="B1" s="105"/>
      <c r="C1" s="105"/>
      <c r="D1" s="105"/>
      <c r="E1" s="105"/>
      <c r="F1" s="106"/>
      <c r="G1" s="106"/>
      <c r="H1" s="106"/>
      <c r="I1" s="106"/>
    </row>
    <row r="2" spans="1:9" ht="15.75" customHeight="1">
      <c r="A2" s="104"/>
      <c r="B2" s="105"/>
      <c r="C2" s="105"/>
      <c r="D2" s="105"/>
      <c r="E2" s="105"/>
      <c r="F2" s="106"/>
      <c r="G2" s="106"/>
      <c r="H2" s="106"/>
      <c r="I2" s="106"/>
    </row>
    <row r="3" spans="1:9" ht="18.75">
      <c r="A3" s="105" t="s">
        <v>62</v>
      </c>
      <c r="B3" s="105"/>
      <c r="C3" s="105"/>
      <c r="D3" s="105"/>
      <c r="E3" s="105"/>
      <c r="F3" s="106"/>
      <c r="G3" s="106"/>
      <c r="H3" s="106"/>
      <c r="I3" s="106"/>
    </row>
    <row r="4" spans="1:9" ht="15.75" customHeight="1">
      <c r="A4" s="107"/>
      <c r="B4" s="105"/>
      <c r="C4" s="105"/>
      <c r="D4" s="105"/>
      <c r="E4" s="105"/>
      <c r="F4" s="106"/>
      <c r="G4" s="106"/>
      <c r="H4" s="106"/>
      <c r="I4" s="106"/>
    </row>
    <row r="5" spans="1:10" ht="15.75" customHeight="1" thickBot="1">
      <c r="A5" s="106"/>
      <c r="B5" s="106"/>
      <c r="C5" s="106"/>
      <c r="D5" s="108"/>
      <c r="J5" s="109" t="s">
        <v>35</v>
      </c>
    </row>
    <row r="6" spans="1:12" ht="15.75" customHeight="1" thickBot="1" thickTop="1">
      <c r="A6" s="599" t="s">
        <v>68</v>
      </c>
      <c r="B6" s="602" t="s">
        <v>106</v>
      </c>
      <c r="C6" s="603"/>
      <c r="D6" s="604"/>
      <c r="E6" s="602" t="s">
        <v>107</v>
      </c>
      <c r="F6" s="603"/>
      <c r="G6" s="604"/>
      <c r="H6" s="110"/>
      <c r="I6" s="602" t="s">
        <v>108</v>
      </c>
      <c r="J6" s="604"/>
      <c r="K6" s="64"/>
      <c r="L6" s="111"/>
    </row>
    <row r="7" spans="1:12" ht="15.75" customHeight="1" thickTop="1">
      <c r="A7" s="600"/>
      <c r="B7" s="112" t="s">
        <v>109</v>
      </c>
      <c r="C7" s="112" t="s">
        <v>110</v>
      </c>
      <c r="D7" s="113" t="s">
        <v>111</v>
      </c>
      <c r="E7" s="112"/>
      <c r="F7" s="112" t="s">
        <v>112</v>
      </c>
      <c r="G7" s="112" t="s">
        <v>113</v>
      </c>
      <c r="H7" s="112" t="s">
        <v>114</v>
      </c>
      <c r="I7" s="112" t="s">
        <v>5</v>
      </c>
      <c r="J7" s="112" t="s">
        <v>115</v>
      </c>
      <c r="K7" s="64"/>
      <c r="L7" s="111"/>
    </row>
    <row r="8" spans="1:12" ht="15.75" customHeight="1">
      <c r="A8" s="600"/>
      <c r="B8" s="112" t="s">
        <v>116</v>
      </c>
      <c r="C8" s="112" t="s">
        <v>116</v>
      </c>
      <c r="D8" s="113" t="s">
        <v>117</v>
      </c>
      <c r="E8" s="112" t="s">
        <v>118</v>
      </c>
      <c r="F8" s="112" t="s">
        <v>119</v>
      </c>
      <c r="G8" s="112" t="s">
        <v>120</v>
      </c>
      <c r="H8" s="112" t="s">
        <v>121</v>
      </c>
      <c r="I8" s="114" t="s">
        <v>9</v>
      </c>
      <c r="J8" s="114" t="s">
        <v>10</v>
      </c>
      <c r="K8" s="64"/>
      <c r="L8" s="111"/>
    </row>
    <row r="9" spans="1:12" ht="15.75" customHeight="1" thickBot="1">
      <c r="A9" s="601"/>
      <c r="B9" s="115" t="s">
        <v>122</v>
      </c>
      <c r="C9" s="115" t="s">
        <v>122</v>
      </c>
      <c r="D9" s="116" t="s">
        <v>123</v>
      </c>
      <c r="E9" s="117"/>
      <c r="F9" s="115"/>
      <c r="G9" s="118">
        <v>2014</v>
      </c>
      <c r="H9" s="115" t="s">
        <v>124</v>
      </c>
      <c r="I9" s="117"/>
      <c r="J9" s="117"/>
      <c r="K9" s="64"/>
      <c r="L9" s="111"/>
    </row>
    <row r="10" spans="1:12" ht="15.75" customHeight="1" thickTop="1">
      <c r="A10" s="119" t="s">
        <v>125</v>
      </c>
      <c r="B10" s="120">
        <v>1716.69</v>
      </c>
      <c r="C10" s="121">
        <v>0</v>
      </c>
      <c r="D10" s="121">
        <v>0</v>
      </c>
      <c r="E10" s="121">
        <v>0</v>
      </c>
      <c r="F10" s="121">
        <v>407133.26</v>
      </c>
      <c r="G10" s="121">
        <v>0</v>
      </c>
      <c r="H10" s="121">
        <f>SUM(I10:J10)</f>
        <v>405416.57</v>
      </c>
      <c r="I10" s="121">
        <v>300000</v>
      </c>
      <c r="J10" s="122">
        <v>105416.57</v>
      </c>
      <c r="K10" s="64"/>
      <c r="L10" s="111"/>
    </row>
    <row r="11" spans="1:12" ht="15.75" customHeight="1">
      <c r="A11" s="123" t="s">
        <v>126</v>
      </c>
      <c r="B11" s="120">
        <v>40764.95</v>
      </c>
      <c r="C11" s="121">
        <v>0</v>
      </c>
      <c r="D11" s="121">
        <v>0</v>
      </c>
      <c r="E11" s="121">
        <v>0</v>
      </c>
      <c r="F11" s="121">
        <v>430558.67</v>
      </c>
      <c r="G11" s="121">
        <v>0</v>
      </c>
      <c r="H11" s="121">
        <f aca="true" t="shared" si="0" ref="H11:H54">SUM(I11:J11)</f>
        <v>389793.72</v>
      </c>
      <c r="I11" s="121">
        <v>40000</v>
      </c>
      <c r="J11" s="122">
        <v>349793.72</v>
      </c>
      <c r="K11" s="64"/>
      <c r="L11" s="111"/>
    </row>
    <row r="12" spans="1:12" ht="15.75" customHeight="1">
      <c r="A12" s="119" t="s">
        <v>127</v>
      </c>
      <c r="B12" s="120">
        <v>0</v>
      </c>
      <c r="C12" s="124">
        <v>0</v>
      </c>
      <c r="D12" s="121">
        <v>0</v>
      </c>
      <c r="E12" s="121">
        <v>0</v>
      </c>
      <c r="F12" s="121">
        <v>115690</v>
      </c>
      <c r="G12" s="121">
        <v>0</v>
      </c>
      <c r="H12" s="121">
        <f t="shared" si="0"/>
        <v>115690</v>
      </c>
      <c r="I12" s="121">
        <v>90000</v>
      </c>
      <c r="J12" s="122">
        <v>25690</v>
      </c>
      <c r="K12" s="64"/>
      <c r="L12" s="111"/>
    </row>
    <row r="13" spans="1:12" ht="15.75" customHeight="1">
      <c r="A13" s="123" t="s">
        <v>128</v>
      </c>
      <c r="B13" s="120">
        <v>21766.42</v>
      </c>
      <c r="C13" s="121">
        <v>0</v>
      </c>
      <c r="D13" s="121">
        <v>0</v>
      </c>
      <c r="E13" s="121">
        <v>0</v>
      </c>
      <c r="F13" s="121">
        <v>370087.58</v>
      </c>
      <c r="G13" s="121">
        <v>0</v>
      </c>
      <c r="H13" s="121">
        <f t="shared" si="0"/>
        <v>348321.16000000003</v>
      </c>
      <c r="I13" s="121">
        <v>278000</v>
      </c>
      <c r="J13" s="122">
        <v>70321.16</v>
      </c>
      <c r="K13" s="64"/>
      <c r="L13" s="111"/>
    </row>
    <row r="14" spans="1:12" ht="15.75" customHeight="1">
      <c r="A14" s="125" t="s">
        <v>129</v>
      </c>
      <c r="B14" s="120">
        <v>18755.41</v>
      </c>
      <c r="C14" s="121">
        <v>0</v>
      </c>
      <c r="D14" s="121">
        <v>0</v>
      </c>
      <c r="E14" s="121">
        <v>0</v>
      </c>
      <c r="F14" s="121">
        <v>47924.36</v>
      </c>
      <c r="G14" s="121">
        <v>0</v>
      </c>
      <c r="H14" s="121">
        <f t="shared" si="0"/>
        <v>29168.95</v>
      </c>
      <c r="I14" s="121">
        <v>0</v>
      </c>
      <c r="J14" s="122">
        <v>29168.95</v>
      </c>
      <c r="K14" s="64"/>
      <c r="L14" s="111"/>
    </row>
    <row r="15" spans="1:12" ht="15.75" customHeight="1">
      <c r="A15" s="126" t="s">
        <v>130</v>
      </c>
      <c r="B15" s="127">
        <v>0</v>
      </c>
      <c r="C15" s="127">
        <v>0</v>
      </c>
      <c r="D15" s="121">
        <v>0</v>
      </c>
      <c r="E15" s="127">
        <v>0</v>
      </c>
      <c r="F15" s="127">
        <v>405222.2</v>
      </c>
      <c r="G15" s="127">
        <v>0</v>
      </c>
      <c r="H15" s="121">
        <f t="shared" si="0"/>
        <v>405222.2</v>
      </c>
      <c r="I15" s="127">
        <v>0</v>
      </c>
      <c r="J15" s="122">
        <v>405222.2</v>
      </c>
      <c r="K15" s="64"/>
      <c r="L15" s="111"/>
    </row>
    <row r="16" spans="1:12" ht="15.75" customHeight="1">
      <c r="A16" s="119" t="s">
        <v>131</v>
      </c>
      <c r="B16" s="128">
        <v>0</v>
      </c>
      <c r="C16" s="124">
        <v>0</v>
      </c>
      <c r="D16" s="121">
        <v>0</v>
      </c>
      <c r="E16" s="124">
        <v>0</v>
      </c>
      <c r="F16" s="121">
        <v>91099</v>
      </c>
      <c r="G16" s="121">
        <v>0</v>
      </c>
      <c r="H16" s="121">
        <f t="shared" si="0"/>
        <v>91099</v>
      </c>
      <c r="I16" s="121">
        <v>72879</v>
      </c>
      <c r="J16" s="122">
        <v>18220</v>
      </c>
      <c r="K16" s="64"/>
      <c r="L16" s="111"/>
    </row>
    <row r="17" spans="1:12" ht="15.75" customHeight="1">
      <c r="A17" s="126" t="s">
        <v>132</v>
      </c>
      <c r="B17" s="121">
        <v>1254316.3</v>
      </c>
      <c r="C17" s="121">
        <v>0</v>
      </c>
      <c r="D17" s="121">
        <v>0</v>
      </c>
      <c r="E17" s="124">
        <v>0</v>
      </c>
      <c r="F17" s="124">
        <v>2405492</v>
      </c>
      <c r="G17" s="124">
        <v>0</v>
      </c>
      <c r="H17" s="121">
        <f t="shared" si="0"/>
        <v>1151175.7</v>
      </c>
      <c r="I17" s="121">
        <v>800000</v>
      </c>
      <c r="J17" s="122">
        <v>351175.7</v>
      </c>
      <c r="K17" s="64"/>
      <c r="L17" s="111"/>
    </row>
    <row r="18" spans="1:12" ht="15.75" customHeight="1">
      <c r="A18" s="129" t="s">
        <v>133</v>
      </c>
      <c r="B18" s="121">
        <v>0</v>
      </c>
      <c r="C18" s="121">
        <v>0</v>
      </c>
      <c r="D18" s="124">
        <v>256849.58</v>
      </c>
      <c r="E18" s="124">
        <v>0</v>
      </c>
      <c r="F18" s="124">
        <v>926228.67</v>
      </c>
      <c r="G18" s="124">
        <v>0</v>
      </c>
      <c r="H18" s="121">
        <f t="shared" si="0"/>
        <v>926228.67</v>
      </c>
      <c r="I18" s="121">
        <v>253008</v>
      </c>
      <c r="J18" s="122">
        <v>673220.67</v>
      </c>
      <c r="K18" s="64"/>
      <c r="L18" s="111"/>
    </row>
    <row r="19" spans="1:12" ht="15.75" customHeight="1">
      <c r="A19" s="130" t="s">
        <v>134</v>
      </c>
      <c r="B19" s="121">
        <v>0</v>
      </c>
      <c r="C19" s="121">
        <v>0</v>
      </c>
      <c r="D19" s="124">
        <v>0</v>
      </c>
      <c r="E19" s="124">
        <v>0</v>
      </c>
      <c r="F19" s="124">
        <v>267739</v>
      </c>
      <c r="G19" s="124">
        <v>0</v>
      </c>
      <c r="H19" s="121">
        <f t="shared" si="0"/>
        <v>267739</v>
      </c>
      <c r="I19" s="121">
        <v>180000</v>
      </c>
      <c r="J19" s="122">
        <v>87739</v>
      </c>
      <c r="K19" s="64"/>
      <c r="L19" s="111"/>
    </row>
    <row r="20" spans="1:12" ht="15.75" customHeight="1">
      <c r="A20" s="129" t="s">
        <v>135</v>
      </c>
      <c r="B20" s="121">
        <v>367851.21</v>
      </c>
      <c r="C20" s="121">
        <v>0</v>
      </c>
      <c r="D20" s="124">
        <v>0</v>
      </c>
      <c r="E20" s="124">
        <v>0</v>
      </c>
      <c r="F20" s="124">
        <v>368133.12</v>
      </c>
      <c r="G20" s="124">
        <v>0</v>
      </c>
      <c r="H20" s="121">
        <f t="shared" si="0"/>
        <v>281.91</v>
      </c>
      <c r="I20" s="121">
        <v>0</v>
      </c>
      <c r="J20" s="122">
        <v>281.91</v>
      </c>
      <c r="K20" s="64"/>
      <c r="L20" s="111"/>
    </row>
    <row r="21" spans="1:12" ht="15.75" customHeight="1">
      <c r="A21" s="129" t="s">
        <v>136</v>
      </c>
      <c r="B21" s="121">
        <v>0</v>
      </c>
      <c r="C21" s="121">
        <v>0</v>
      </c>
      <c r="D21" s="124">
        <v>0</v>
      </c>
      <c r="E21" s="124">
        <v>0</v>
      </c>
      <c r="F21" s="124">
        <v>447405.81</v>
      </c>
      <c r="G21" s="124">
        <v>0</v>
      </c>
      <c r="H21" s="121">
        <f t="shared" si="0"/>
        <v>447405.81</v>
      </c>
      <c r="I21" s="121">
        <v>89000</v>
      </c>
      <c r="J21" s="122">
        <v>358405.81</v>
      </c>
      <c r="K21" s="64"/>
      <c r="L21" s="111"/>
    </row>
    <row r="22" spans="1:12" ht="15.75" customHeight="1">
      <c r="A22" s="129" t="s">
        <v>137</v>
      </c>
      <c r="B22" s="121">
        <v>0</v>
      </c>
      <c r="C22" s="121">
        <v>0</v>
      </c>
      <c r="D22" s="124">
        <v>0</v>
      </c>
      <c r="E22" s="124">
        <v>0</v>
      </c>
      <c r="F22" s="124">
        <v>203839.6</v>
      </c>
      <c r="G22" s="124">
        <v>0</v>
      </c>
      <c r="H22" s="121">
        <f t="shared" si="0"/>
        <v>203839.6</v>
      </c>
      <c r="I22" s="121">
        <v>163000</v>
      </c>
      <c r="J22" s="122">
        <v>40839.6</v>
      </c>
      <c r="K22" s="64"/>
      <c r="L22" s="111"/>
    </row>
    <row r="23" spans="1:12" ht="15.75" customHeight="1">
      <c r="A23" s="129" t="s">
        <v>138</v>
      </c>
      <c r="B23" s="121">
        <v>1534255.56</v>
      </c>
      <c r="C23" s="121">
        <v>0</v>
      </c>
      <c r="D23" s="124">
        <v>0</v>
      </c>
      <c r="E23" s="124">
        <v>0</v>
      </c>
      <c r="F23" s="124">
        <v>1421128.5</v>
      </c>
      <c r="G23" s="124">
        <v>0</v>
      </c>
      <c r="H23" s="121">
        <f t="shared" si="0"/>
        <v>1421128.5</v>
      </c>
      <c r="I23" s="121">
        <v>300000</v>
      </c>
      <c r="J23" s="122">
        <v>1121128.5</v>
      </c>
      <c r="K23" s="64"/>
      <c r="L23" s="111"/>
    </row>
    <row r="24" spans="1:12" ht="15.75" customHeight="1">
      <c r="A24" s="129" t="s">
        <v>139</v>
      </c>
      <c r="B24" s="121">
        <v>6162484.11</v>
      </c>
      <c r="C24" s="121">
        <v>0</v>
      </c>
      <c r="D24" s="124">
        <v>0</v>
      </c>
      <c r="E24" s="124">
        <v>0</v>
      </c>
      <c r="F24" s="124">
        <v>10270575.14</v>
      </c>
      <c r="G24" s="124">
        <v>0</v>
      </c>
      <c r="H24" s="121">
        <f t="shared" si="0"/>
        <v>4108091.03</v>
      </c>
      <c r="I24" s="121">
        <v>1000000</v>
      </c>
      <c r="J24" s="122">
        <v>3108091.03</v>
      </c>
      <c r="K24" s="64"/>
      <c r="L24" s="111"/>
    </row>
    <row r="25" spans="1:12" ht="15.75" customHeight="1">
      <c r="A25" s="129" t="s">
        <v>140</v>
      </c>
      <c r="B25" s="121">
        <v>237176.85</v>
      </c>
      <c r="C25" s="121">
        <v>0</v>
      </c>
      <c r="D25" s="124">
        <v>0</v>
      </c>
      <c r="E25" s="124">
        <v>0</v>
      </c>
      <c r="F25" s="124">
        <v>1506390.41</v>
      </c>
      <c r="G25" s="124">
        <v>0</v>
      </c>
      <c r="H25" s="121">
        <f t="shared" si="0"/>
        <v>1269213.56</v>
      </c>
      <c r="I25" s="121">
        <v>692155</v>
      </c>
      <c r="J25" s="122">
        <v>577058.56</v>
      </c>
      <c r="K25" s="64"/>
      <c r="L25" s="111"/>
    </row>
    <row r="26" spans="1:12" ht="15.75" customHeight="1">
      <c r="A26" s="129" t="s">
        <v>141</v>
      </c>
      <c r="B26" s="121">
        <v>8631.92</v>
      </c>
      <c r="C26" s="121">
        <v>0</v>
      </c>
      <c r="D26" s="124">
        <v>0</v>
      </c>
      <c r="E26" s="124">
        <v>0</v>
      </c>
      <c r="F26" s="124">
        <v>255236.26</v>
      </c>
      <c r="G26" s="124">
        <v>0</v>
      </c>
      <c r="H26" s="121">
        <f t="shared" si="0"/>
        <v>246604.34</v>
      </c>
      <c r="I26" s="121">
        <v>197000</v>
      </c>
      <c r="J26" s="122">
        <v>49604.34</v>
      </c>
      <c r="K26" s="64"/>
      <c r="L26" s="111"/>
    </row>
    <row r="27" spans="1:12" ht="15.75" customHeight="1">
      <c r="A27" s="129" t="s">
        <v>142</v>
      </c>
      <c r="B27" s="121">
        <v>77549.51</v>
      </c>
      <c r="C27" s="121">
        <v>0</v>
      </c>
      <c r="D27" s="124">
        <v>0</v>
      </c>
      <c r="E27" s="124">
        <v>0</v>
      </c>
      <c r="F27" s="124">
        <v>1412979.45</v>
      </c>
      <c r="G27" s="124">
        <v>0</v>
      </c>
      <c r="H27" s="121">
        <f t="shared" si="0"/>
        <v>1335429.94</v>
      </c>
      <c r="I27" s="121">
        <v>250000</v>
      </c>
      <c r="J27" s="122">
        <v>1085429.94</v>
      </c>
      <c r="K27" s="64"/>
      <c r="L27" s="111"/>
    </row>
    <row r="28" spans="1:12" ht="15.75" customHeight="1">
      <c r="A28" s="129" t="s">
        <v>143</v>
      </c>
      <c r="B28" s="121">
        <v>0</v>
      </c>
      <c r="C28" s="121">
        <v>0</v>
      </c>
      <c r="D28" s="124">
        <v>0</v>
      </c>
      <c r="E28" s="124">
        <v>0</v>
      </c>
      <c r="F28" s="124">
        <v>411460.23</v>
      </c>
      <c r="G28" s="124">
        <v>0</v>
      </c>
      <c r="H28" s="121">
        <f t="shared" si="0"/>
        <v>411460.23</v>
      </c>
      <c r="I28" s="121">
        <v>50000</v>
      </c>
      <c r="J28" s="122">
        <v>361460.23</v>
      </c>
      <c r="K28" s="64"/>
      <c r="L28" s="111"/>
    </row>
    <row r="29" spans="1:12" ht="15.75" customHeight="1">
      <c r="A29" s="130" t="s">
        <v>144</v>
      </c>
      <c r="B29" s="121">
        <v>0</v>
      </c>
      <c r="C29" s="121">
        <v>0</v>
      </c>
      <c r="D29" s="124">
        <v>0</v>
      </c>
      <c r="E29" s="124">
        <v>0</v>
      </c>
      <c r="F29" s="124">
        <v>1144721.49</v>
      </c>
      <c r="G29" s="124">
        <v>0</v>
      </c>
      <c r="H29" s="121">
        <f t="shared" si="0"/>
        <v>1144721.49</v>
      </c>
      <c r="I29" s="121">
        <v>600000</v>
      </c>
      <c r="J29" s="122">
        <v>544721.49</v>
      </c>
      <c r="K29" s="64"/>
      <c r="L29" s="111"/>
    </row>
    <row r="30" spans="1:12" ht="15.75" customHeight="1">
      <c r="A30" s="130" t="s">
        <v>145</v>
      </c>
      <c r="B30" s="121">
        <v>0</v>
      </c>
      <c r="C30" s="121">
        <v>0</v>
      </c>
      <c r="D30" s="124">
        <v>123436.67</v>
      </c>
      <c r="E30" s="124">
        <v>0</v>
      </c>
      <c r="F30" s="124">
        <v>500</v>
      </c>
      <c r="G30" s="124">
        <v>0</v>
      </c>
      <c r="H30" s="121">
        <f t="shared" si="0"/>
        <v>500</v>
      </c>
      <c r="I30" s="121">
        <v>0</v>
      </c>
      <c r="J30" s="122">
        <v>500</v>
      </c>
      <c r="K30" s="64"/>
      <c r="L30" s="111"/>
    </row>
    <row r="31" spans="1:12" ht="15.75" customHeight="1" thickBot="1">
      <c r="A31" s="131" t="s">
        <v>146</v>
      </c>
      <c r="B31" s="132">
        <v>160127.41</v>
      </c>
      <c r="C31" s="132">
        <v>0</v>
      </c>
      <c r="D31" s="133">
        <v>0</v>
      </c>
      <c r="E31" s="133">
        <v>0</v>
      </c>
      <c r="F31" s="133">
        <v>254909.33</v>
      </c>
      <c r="G31" s="133">
        <v>0</v>
      </c>
      <c r="H31" s="132">
        <f t="shared" si="0"/>
        <v>94781.92</v>
      </c>
      <c r="I31" s="132">
        <v>75000</v>
      </c>
      <c r="J31" s="134">
        <v>19781.92</v>
      </c>
      <c r="K31" s="64"/>
      <c r="L31" s="111"/>
    </row>
    <row r="32" spans="1:12" ht="15.75" customHeight="1" thickTop="1">
      <c r="A32" s="135"/>
      <c r="B32" s="136"/>
      <c r="C32" s="136"/>
      <c r="D32" s="137"/>
      <c r="E32" s="137"/>
      <c r="F32" s="137"/>
      <c r="G32" s="137"/>
      <c r="H32" s="136"/>
      <c r="I32" s="136"/>
      <c r="J32" s="136"/>
      <c r="K32" s="64"/>
      <c r="L32" s="111"/>
    </row>
    <row r="33" spans="1:12" ht="15.75" customHeight="1" thickBot="1">
      <c r="A33" s="106"/>
      <c r="B33" s="106"/>
      <c r="C33" s="106"/>
      <c r="D33" s="108"/>
      <c r="J33" s="109" t="s">
        <v>35</v>
      </c>
      <c r="K33" s="64"/>
      <c r="L33" s="111"/>
    </row>
    <row r="34" spans="1:12" ht="15.75" customHeight="1" thickBot="1" thickTop="1">
      <c r="A34" s="599" t="s">
        <v>68</v>
      </c>
      <c r="B34" s="602" t="s">
        <v>106</v>
      </c>
      <c r="C34" s="603"/>
      <c r="D34" s="604"/>
      <c r="E34" s="602" t="s">
        <v>107</v>
      </c>
      <c r="F34" s="603"/>
      <c r="G34" s="604"/>
      <c r="H34" s="110"/>
      <c r="I34" s="602" t="s">
        <v>108</v>
      </c>
      <c r="J34" s="604"/>
      <c r="K34" s="64"/>
      <c r="L34" s="111"/>
    </row>
    <row r="35" spans="1:12" ht="15.75" customHeight="1" thickTop="1">
      <c r="A35" s="600"/>
      <c r="B35" s="112" t="s">
        <v>109</v>
      </c>
      <c r="C35" s="112" t="s">
        <v>110</v>
      </c>
      <c r="D35" s="113" t="s">
        <v>111</v>
      </c>
      <c r="E35" s="112"/>
      <c r="F35" s="112" t="s">
        <v>112</v>
      </c>
      <c r="G35" s="112" t="s">
        <v>113</v>
      </c>
      <c r="H35" s="112" t="s">
        <v>114</v>
      </c>
      <c r="I35" s="112" t="s">
        <v>5</v>
      </c>
      <c r="J35" s="112" t="s">
        <v>115</v>
      </c>
      <c r="K35" s="64"/>
      <c r="L35" s="111"/>
    </row>
    <row r="36" spans="1:12" ht="15.75" customHeight="1">
      <c r="A36" s="600"/>
      <c r="B36" s="112" t="s">
        <v>116</v>
      </c>
      <c r="C36" s="112" t="s">
        <v>116</v>
      </c>
      <c r="D36" s="113" t="s">
        <v>117</v>
      </c>
      <c r="E36" s="112" t="s">
        <v>118</v>
      </c>
      <c r="F36" s="112" t="s">
        <v>119</v>
      </c>
      <c r="G36" s="112" t="s">
        <v>120</v>
      </c>
      <c r="H36" s="112" t="s">
        <v>121</v>
      </c>
      <c r="I36" s="114" t="s">
        <v>9</v>
      </c>
      <c r="J36" s="114" t="s">
        <v>10</v>
      </c>
      <c r="K36" s="64"/>
      <c r="L36" s="111"/>
    </row>
    <row r="37" spans="1:12" ht="15.75" customHeight="1" thickBot="1">
      <c r="A37" s="601"/>
      <c r="B37" s="115" t="s">
        <v>122</v>
      </c>
      <c r="C37" s="115" t="s">
        <v>122</v>
      </c>
      <c r="D37" s="116" t="s">
        <v>123</v>
      </c>
      <c r="E37" s="117"/>
      <c r="F37" s="115"/>
      <c r="G37" s="118">
        <v>2014</v>
      </c>
      <c r="H37" s="115" t="s">
        <v>124</v>
      </c>
      <c r="I37" s="117"/>
      <c r="J37" s="117"/>
      <c r="K37" s="64"/>
      <c r="L37" s="111"/>
    </row>
    <row r="38" spans="1:12" ht="15.75" customHeight="1" thickTop="1">
      <c r="A38" s="138" t="s">
        <v>147</v>
      </c>
      <c r="B38" s="139">
        <v>2771.87</v>
      </c>
      <c r="C38" s="127">
        <v>0</v>
      </c>
      <c r="D38" s="140">
        <v>0</v>
      </c>
      <c r="E38" s="140">
        <v>0</v>
      </c>
      <c r="F38" s="140">
        <v>330760</v>
      </c>
      <c r="G38" s="140">
        <v>0</v>
      </c>
      <c r="H38" s="127">
        <f t="shared" si="0"/>
        <v>327988.13</v>
      </c>
      <c r="I38" s="127">
        <v>260000</v>
      </c>
      <c r="J38" s="141">
        <v>67988.13</v>
      </c>
      <c r="K38" s="64"/>
      <c r="L38" s="111"/>
    </row>
    <row r="39" spans="1:12" ht="15.75" customHeight="1">
      <c r="A39" s="129" t="s">
        <v>148</v>
      </c>
      <c r="B39" s="120">
        <v>0</v>
      </c>
      <c r="C39" s="121">
        <v>0</v>
      </c>
      <c r="D39" s="124">
        <v>0</v>
      </c>
      <c r="E39" s="124">
        <v>0</v>
      </c>
      <c r="F39" s="124">
        <v>101155.71</v>
      </c>
      <c r="G39" s="124">
        <v>0</v>
      </c>
      <c r="H39" s="121">
        <f t="shared" si="0"/>
        <v>101155.70999999999</v>
      </c>
      <c r="I39" s="121">
        <v>36023</v>
      </c>
      <c r="J39" s="122">
        <v>65132.71</v>
      </c>
      <c r="K39" s="64"/>
      <c r="L39" s="111"/>
    </row>
    <row r="40" spans="1:12" ht="15.75" customHeight="1">
      <c r="A40" s="130" t="s">
        <v>149</v>
      </c>
      <c r="B40" s="120">
        <v>0</v>
      </c>
      <c r="C40" s="121">
        <v>0</v>
      </c>
      <c r="D40" s="124">
        <v>0</v>
      </c>
      <c r="E40" s="124">
        <v>0</v>
      </c>
      <c r="F40" s="124">
        <v>195503.5</v>
      </c>
      <c r="G40" s="124">
        <v>0</v>
      </c>
      <c r="H40" s="121">
        <f t="shared" si="0"/>
        <v>195503.5</v>
      </c>
      <c r="I40" s="121">
        <v>150000</v>
      </c>
      <c r="J40" s="122">
        <v>45503.5</v>
      </c>
      <c r="K40" s="64"/>
      <c r="L40" s="111"/>
    </row>
    <row r="41" spans="1:12" ht="15.75" customHeight="1">
      <c r="A41" s="129" t="s">
        <v>150</v>
      </c>
      <c r="B41" s="120">
        <v>0</v>
      </c>
      <c r="C41" s="121">
        <v>0</v>
      </c>
      <c r="D41" s="124">
        <v>0</v>
      </c>
      <c r="E41" s="124">
        <v>0</v>
      </c>
      <c r="F41" s="124">
        <v>15254</v>
      </c>
      <c r="G41" s="124">
        <v>0</v>
      </c>
      <c r="H41" s="121">
        <f t="shared" si="0"/>
        <v>15254</v>
      </c>
      <c r="I41" s="121">
        <v>12203</v>
      </c>
      <c r="J41" s="122">
        <v>3051</v>
      </c>
      <c r="K41" s="64"/>
      <c r="L41" s="111"/>
    </row>
    <row r="42" spans="1:12" ht="15.75" customHeight="1">
      <c r="A42" s="129" t="s">
        <v>151</v>
      </c>
      <c r="B42" s="120">
        <v>0</v>
      </c>
      <c r="C42" s="121">
        <v>0</v>
      </c>
      <c r="D42" s="124">
        <v>0</v>
      </c>
      <c r="E42" s="124">
        <v>0</v>
      </c>
      <c r="F42" s="124">
        <v>100974.06</v>
      </c>
      <c r="G42" s="124">
        <v>0</v>
      </c>
      <c r="H42" s="121">
        <f t="shared" si="0"/>
        <v>100974.06</v>
      </c>
      <c r="I42" s="121">
        <v>0</v>
      </c>
      <c r="J42" s="122">
        <v>100974.06</v>
      </c>
      <c r="K42" s="64"/>
      <c r="L42" s="111"/>
    </row>
    <row r="43" spans="1:12" ht="15.75" customHeight="1">
      <c r="A43" s="129" t="s">
        <v>152</v>
      </c>
      <c r="B43" s="120">
        <v>0</v>
      </c>
      <c r="C43" s="121">
        <v>0</v>
      </c>
      <c r="D43" s="124">
        <v>0</v>
      </c>
      <c r="E43" s="124">
        <v>0</v>
      </c>
      <c r="F43" s="124">
        <v>129638</v>
      </c>
      <c r="G43" s="124">
        <v>0</v>
      </c>
      <c r="H43" s="121">
        <f t="shared" si="0"/>
        <v>129638</v>
      </c>
      <c r="I43" s="121">
        <v>103710</v>
      </c>
      <c r="J43" s="122">
        <v>25928</v>
      </c>
      <c r="K43" s="64"/>
      <c r="L43" s="111"/>
    </row>
    <row r="44" spans="1:12" ht="15.75" customHeight="1">
      <c r="A44" s="129" t="s">
        <v>153</v>
      </c>
      <c r="B44" s="120">
        <v>0</v>
      </c>
      <c r="C44" s="121">
        <v>0</v>
      </c>
      <c r="D44" s="124">
        <v>0</v>
      </c>
      <c r="E44" s="124">
        <v>0</v>
      </c>
      <c r="F44" s="124">
        <v>53331.24</v>
      </c>
      <c r="G44" s="124">
        <v>0</v>
      </c>
      <c r="H44" s="121">
        <f t="shared" si="0"/>
        <v>53331.240000000005</v>
      </c>
      <c r="I44" s="121">
        <v>35055</v>
      </c>
      <c r="J44" s="122">
        <v>18276.24</v>
      </c>
      <c r="K44" s="64"/>
      <c r="L44" s="111"/>
    </row>
    <row r="45" spans="1:12" ht="15.75" customHeight="1">
      <c r="A45" s="129" t="s">
        <v>154</v>
      </c>
      <c r="B45" s="120">
        <v>0</v>
      </c>
      <c r="C45" s="121">
        <v>0</v>
      </c>
      <c r="D45" s="124">
        <v>0</v>
      </c>
      <c r="E45" s="124">
        <v>0</v>
      </c>
      <c r="F45" s="124">
        <v>268556.13</v>
      </c>
      <c r="G45" s="124">
        <v>0</v>
      </c>
      <c r="H45" s="121">
        <f t="shared" si="0"/>
        <v>268556.13</v>
      </c>
      <c r="I45" s="121">
        <v>68556.13</v>
      </c>
      <c r="J45" s="122">
        <v>200000</v>
      </c>
      <c r="K45" s="64"/>
      <c r="L45" s="111"/>
    </row>
    <row r="46" spans="1:12" ht="15.75" customHeight="1">
      <c r="A46" s="130" t="s">
        <v>155</v>
      </c>
      <c r="B46" s="120">
        <v>0</v>
      </c>
      <c r="C46" s="121">
        <v>0</v>
      </c>
      <c r="D46" s="124">
        <v>0</v>
      </c>
      <c r="E46" s="124">
        <v>0</v>
      </c>
      <c r="F46" s="124">
        <v>470163.68</v>
      </c>
      <c r="G46" s="124">
        <v>0</v>
      </c>
      <c r="H46" s="121">
        <f t="shared" si="0"/>
        <v>470163.68</v>
      </c>
      <c r="I46" s="121">
        <v>376130</v>
      </c>
      <c r="J46" s="122">
        <v>94033.68</v>
      </c>
      <c r="K46" s="64"/>
      <c r="L46" s="111"/>
    </row>
    <row r="47" spans="1:12" ht="15.75" customHeight="1">
      <c r="A47" s="129" t="s">
        <v>156</v>
      </c>
      <c r="B47" s="120">
        <v>0</v>
      </c>
      <c r="C47" s="121">
        <v>0</v>
      </c>
      <c r="D47" s="124">
        <v>0</v>
      </c>
      <c r="E47" s="124">
        <v>0</v>
      </c>
      <c r="F47" s="124">
        <v>80698.66</v>
      </c>
      <c r="G47" s="124">
        <v>0</v>
      </c>
      <c r="H47" s="121">
        <f t="shared" si="0"/>
        <v>80698.66</v>
      </c>
      <c r="I47" s="121">
        <v>30000</v>
      </c>
      <c r="J47" s="122">
        <v>50698.66</v>
      </c>
      <c r="K47" s="64"/>
      <c r="L47" s="111"/>
    </row>
    <row r="48" spans="1:12" ht="15.75" customHeight="1">
      <c r="A48" s="130" t="s">
        <v>157</v>
      </c>
      <c r="B48" s="120">
        <v>0</v>
      </c>
      <c r="C48" s="121">
        <v>0</v>
      </c>
      <c r="D48" s="124">
        <v>42806.45</v>
      </c>
      <c r="E48" s="124">
        <v>0</v>
      </c>
      <c r="F48" s="124">
        <v>40976</v>
      </c>
      <c r="G48" s="124">
        <v>0</v>
      </c>
      <c r="H48" s="121">
        <f t="shared" si="0"/>
        <v>40976</v>
      </c>
      <c r="I48" s="121">
        <v>0</v>
      </c>
      <c r="J48" s="122">
        <v>40976</v>
      </c>
      <c r="K48" s="64"/>
      <c r="L48" s="111"/>
    </row>
    <row r="49" spans="1:12" ht="15.75" customHeight="1">
      <c r="A49" s="129" t="s">
        <v>158</v>
      </c>
      <c r="B49" s="120">
        <v>0</v>
      </c>
      <c r="C49" s="121">
        <v>0</v>
      </c>
      <c r="D49" s="121">
        <v>6351.4</v>
      </c>
      <c r="E49" s="124">
        <v>0</v>
      </c>
      <c r="F49" s="124">
        <v>37960</v>
      </c>
      <c r="G49" s="124">
        <v>0</v>
      </c>
      <c r="H49" s="121">
        <f t="shared" si="0"/>
        <v>37960</v>
      </c>
      <c r="I49" s="121">
        <v>30000</v>
      </c>
      <c r="J49" s="122">
        <v>7960</v>
      </c>
      <c r="K49" s="64"/>
      <c r="L49" s="111"/>
    </row>
    <row r="50" spans="1:12" ht="15.75" customHeight="1">
      <c r="A50" s="129" t="s">
        <v>159</v>
      </c>
      <c r="B50" s="120">
        <v>858.16</v>
      </c>
      <c r="C50" s="121">
        <v>0</v>
      </c>
      <c r="D50" s="124">
        <v>0</v>
      </c>
      <c r="E50" s="124">
        <v>0</v>
      </c>
      <c r="F50" s="124">
        <v>115723.45</v>
      </c>
      <c r="G50" s="124">
        <v>0</v>
      </c>
      <c r="H50" s="121">
        <f t="shared" si="0"/>
        <v>114865.29000000001</v>
      </c>
      <c r="I50" s="121">
        <v>50000</v>
      </c>
      <c r="J50" s="122">
        <v>64865.29</v>
      </c>
      <c r="K50" s="64"/>
      <c r="L50" s="111"/>
    </row>
    <row r="51" spans="1:12" ht="15.75" customHeight="1">
      <c r="A51" s="129" t="s">
        <v>160</v>
      </c>
      <c r="B51" s="120">
        <v>0.23</v>
      </c>
      <c r="C51" s="121">
        <v>0</v>
      </c>
      <c r="D51" s="124">
        <v>0</v>
      </c>
      <c r="E51" s="124">
        <v>0</v>
      </c>
      <c r="F51" s="124">
        <v>96176.32</v>
      </c>
      <c r="G51" s="124">
        <v>0</v>
      </c>
      <c r="H51" s="121">
        <f t="shared" si="0"/>
        <v>96176.09</v>
      </c>
      <c r="I51" s="121">
        <v>50000</v>
      </c>
      <c r="J51" s="122">
        <v>46176.09</v>
      </c>
      <c r="K51" s="64"/>
      <c r="L51" s="111"/>
    </row>
    <row r="52" spans="1:12" ht="15.75" customHeight="1">
      <c r="A52" s="129" t="s">
        <v>161</v>
      </c>
      <c r="B52" s="120">
        <v>0</v>
      </c>
      <c r="C52" s="121">
        <v>0</v>
      </c>
      <c r="D52" s="124">
        <v>0</v>
      </c>
      <c r="E52" s="124">
        <v>0</v>
      </c>
      <c r="F52" s="124">
        <v>177560.05</v>
      </c>
      <c r="G52" s="124">
        <v>0</v>
      </c>
      <c r="H52" s="121">
        <f t="shared" si="0"/>
        <v>177560.05</v>
      </c>
      <c r="I52" s="121">
        <v>90000</v>
      </c>
      <c r="J52" s="122">
        <v>87560.05</v>
      </c>
      <c r="K52" s="64"/>
      <c r="L52" s="111"/>
    </row>
    <row r="53" spans="1:12" ht="15.75" customHeight="1">
      <c r="A53" s="129" t="s">
        <v>162</v>
      </c>
      <c r="B53" s="120">
        <v>0</v>
      </c>
      <c r="C53" s="121">
        <v>0</v>
      </c>
      <c r="D53" s="124">
        <v>0</v>
      </c>
      <c r="E53" s="124">
        <v>0</v>
      </c>
      <c r="F53" s="124">
        <v>124249.72</v>
      </c>
      <c r="G53" s="124">
        <v>0</v>
      </c>
      <c r="H53" s="121">
        <f t="shared" si="0"/>
        <v>124249.72</v>
      </c>
      <c r="I53" s="121">
        <v>90000</v>
      </c>
      <c r="J53" s="122">
        <v>34249.72</v>
      </c>
      <c r="K53" s="64"/>
      <c r="L53" s="111"/>
    </row>
    <row r="54" spans="1:12" ht="15.75" customHeight="1">
      <c r="A54" s="129" t="s">
        <v>163</v>
      </c>
      <c r="B54" s="120">
        <v>0</v>
      </c>
      <c r="C54" s="121">
        <v>0</v>
      </c>
      <c r="D54" s="124">
        <v>0</v>
      </c>
      <c r="E54" s="124">
        <v>0</v>
      </c>
      <c r="F54" s="124">
        <v>258797.34</v>
      </c>
      <c r="G54" s="124">
        <v>0</v>
      </c>
      <c r="H54" s="121">
        <f t="shared" si="0"/>
        <v>258797.34</v>
      </c>
      <c r="I54" s="121">
        <v>175082</v>
      </c>
      <c r="J54" s="122">
        <v>83715.34</v>
      </c>
      <c r="K54" s="64"/>
      <c r="L54" s="111"/>
    </row>
    <row r="55" spans="1:12" ht="15.75" customHeight="1">
      <c r="A55" s="142" t="s">
        <v>164</v>
      </c>
      <c r="B55" s="139">
        <v>1625.86</v>
      </c>
      <c r="C55" s="127">
        <v>0</v>
      </c>
      <c r="D55" s="127">
        <v>0</v>
      </c>
      <c r="E55" s="127">
        <v>0</v>
      </c>
      <c r="F55" s="127">
        <v>2765.8</v>
      </c>
      <c r="G55" s="143">
        <v>0</v>
      </c>
      <c r="H55" s="127">
        <v>2765.8</v>
      </c>
      <c r="I55" s="127">
        <v>0</v>
      </c>
      <c r="J55" s="141">
        <v>2765.8</v>
      </c>
      <c r="K55" s="144"/>
      <c r="L55" s="111"/>
    </row>
    <row r="56" spans="1:12" ht="15.75" customHeight="1">
      <c r="A56" s="126" t="s">
        <v>165</v>
      </c>
      <c r="B56" s="120">
        <v>0</v>
      </c>
      <c r="C56" s="121">
        <v>0</v>
      </c>
      <c r="D56" s="121">
        <v>0</v>
      </c>
      <c r="E56" s="121">
        <v>0</v>
      </c>
      <c r="F56" s="121">
        <v>137905.52</v>
      </c>
      <c r="G56" s="121">
        <v>0</v>
      </c>
      <c r="H56" s="145">
        <v>137905.52</v>
      </c>
      <c r="I56" s="146">
        <v>68000</v>
      </c>
      <c r="J56" s="147">
        <v>69905.52</v>
      </c>
      <c r="K56" s="144"/>
      <c r="L56" s="111"/>
    </row>
    <row r="57" spans="1:12" ht="15.75" customHeight="1">
      <c r="A57" s="126" t="s">
        <v>166</v>
      </c>
      <c r="B57" s="148">
        <v>14867.16</v>
      </c>
      <c r="C57" s="146">
        <v>0</v>
      </c>
      <c r="D57" s="146">
        <v>0</v>
      </c>
      <c r="E57" s="146">
        <v>0</v>
      </c>
      <c r="F57" s="146">
        <v>34633.86</v>
      </c>
      <c r="G57" s="143">
        <v>0</v>
      </c>
      <c r="H57" s="145">
        <v>19766.7</v>
      </c>
      <c r="I57" s="146">
        <v>15000</v>
      </c>
      <c r="J57" s="147">
        <v>4766.7</v>
      </c>
      <c r="K57" s="144"/>
      <c r="L57" s="111"/>
    </row>
    <row r="58" spans="1:12" ht="15.75" customHeight="1">
      <c r="A58" s="126" t="s">
        <v>167</v>
      </c>
      <c r="B58" s="148">
        <v>269590.4</v>
      </c>
      <c r="C58" s="146">
        <v>0</v>
      </c>
      <c r="D58" s="146">
        <v>0</v>
      </c>
      <c r="E58" s="146">
        <v>0</v>
      </c>
      <c r="F58" s="146">
        <v>496326.28</v>
      </c>
      <c r="G58" s="121">
        <v>0</v>
      </c>
      <c r="H58" s="145">
        <v>226735.88</v>
      </c>
      <c r="I58" s="146">
        <v>113367</v>
      </c>
      <c r="J58" s="147">
        <v>113368.88</v>
      </c>
      <c r="K58" s="144"/>
      <c r="L58" s="111"/>
    </row>
    <row r="59" spans="1:12" ht="15.75" customHeight="1">
      <c r="A59" s="126" t="s">
        <v>168</v>
      </c>
      <c r="B59" s="120">
        <v>1015.95</v>
      </c>
      <c r="C59" s="121">
        <v>0</v>
      </c>
      <c r="D59" s="121">
        <v>0</v>
      </c>
      <c r="E59" s="121">
        <v>0</v>
      </c>
      <c r="F59" s="121">
        <v>349212.12</v>
      </c>
      <c r="G59" s="127">
        <v>0</v>
      </c>
      <c r="H59" s="149">
        <v>348196.17</v>
      </c>
      <c r="I59" s="121">
        <v>0</v>
      </c>
      <c r="J59" s="122">
        <v>348196.17</v>
      </c>
      <c r="K59" s="144"/>
      <c r="L59" s="111"/>
    </row>
    <row r="60" spans="1:12" ht="15.75" customHeight="1">
      <c r="A60" s="150" t="s">
        <v>169</v>
      </c>
      <c r="B60" s="151">
        <v>0</v>
      </c>
      <c r="C60" s="124">
        <v>0</v>
      </c>
      <c r="D60" s="121">
        <v>0</v>
      </c>
      <c r="E60" s="124">
        <v>0</v>
      </c>
      <c r="F60" s="121">
        <v>0</v>
      </c>
      <c r="G60" s="127">
        <v>0</v>
      </c>
      <c r="H60" s="149">
        <v>0</v>
      </c>
      <c r="I60" s="121">
        <v>0</v>
      </c>
      <c r="J60" s="122">
        <v>0</v>
      </c>
      <c r="K60" s="144"/>
      <c r="L60" s="111"/>
    </row>
    <row r="61" spans="1:12" ht="15.75" customHeight="1">
      <c r="A61" s="150" t="s">
        <v>170</v>
      </c>
      <c r="B61" s="148">
        <v>154891.02</v>
      </c>
      <c r="C61" s="146">
        <v>0</v>
      </c>
      <c r="D61" s="146">
        <v>0</v>
      </c>
      <c r="E61" s="152">
        <v>0</v>
      </c>
      <c r="F61" s="152">
        <v>449378.8</v>
      </c>
      <c r="G61" s="127">
        <v>0</v>
      </c>
      <c r="H61" s="153">
        <v>294487.78</v>
      </c>
      <c r="I61" s="146">
        <v>147244</v>
      </c>
      <c r="J61" s="147">
        <v>147243.78</v>
      </c>
      <c r="K61" s="144"/>
      <c r="L61" s="111"/>
    </row>
    <row r="62" spans="1:12" ht="15.75" customHeight="1" thickBot="1">
      <c r="A62" s="154" t="s">
        <v>171</v>
      </c>
      <c r="B62" s="155">
        <v>13264.03</v>
      </c>
      <c r="C62" s="156">
        <v>0</v>
      </c>
      <c r="D62" s="156">
        <v>0</v>
      </c>
      <c r="E62" s="157">
        <v>0</v>
      </c>
      <c r="F62" s="157">
        <v>738330.06</v>
      </c>
      <c r="G62" s="158">
        <v>0</v>
      </c>
      <c r="H62" s="159">
        <v>738330.06</v>
      </c>
      <c r="I62" s="156">
        <v>590664</v>
      </c>
      <c r="J62" s="160">
        <v>147666.06</v>
      </c>
      <c r="K62" s="144"/>
      <c r="L62" s="111"/>
    </row>
    <row r="63" spans="1:12" ht="15.75" customHeight="1" thickTop="1">
      <c r="A63" s="161"/>
      <c r="B63" s="162"/>
      <c r="C63" s="162"/>
      <c r="D63" s="162"/>
      <c r="E63" s="163"/>
      <c r="F63" s="163"/>
      <c r="G63" s="136"/>
      <c r="H63" s="164"/>
      <c r="I63" s="162"/>
      <c r="J63" s="162"/>
      <c r="K63" s="144"/>
      <c r="L63" s="111"/>
    </row>
    <row r="64" spans="1:12" ht="15.75" customHeight="1" thickBot="1">
      <c r="A64" s="106"/>
      <c r="B64" s="106"/>
      <c r="C64" s="106"/>
      <c r="D64" s="108"/>
      <c r="J64" s="109" t="s">
        <v>35</v>
      </c>
      <c r="K64" s="144"/>
      <c r="L64" s="111"/>
    </row>
    <row r="65" spans="1:12" ht="15.75" customHeight="1" thickBot="1" thickTop="1">
      <c r="A65" s="599" t="s">
        <v>68</v>
      </c>
      <c r="B65" s="602" t="s">
        <v>106</v>
      </c>
      <c r="C65" s="603"/>
      <c r="D65" s="604"/>
      <c r="E65" s="602" t="s">
        <v>107</v>
      </c>
      <c r="F65" s="603"/>
      <c r="G65" s="604"/>
      <c r="H65" s="110"/>
      <c r="I65" s="602" t="s">
        <v>108</v>
      </c>
      <c r="J65" s="604"/>
      <c r="K65" s="144"/>
      <c r="L65" s="111"/>
    </row>
    <row r="66" spans="1:12" ht="15.75" customHeight="1" thickTop="1">
      <c r="A66" s="600"/>
      <c r="B66" s="112" t="s">
        <v>109</v>
      </c>
      <c r="C66" s="112" t="s">
        <v>110</v>
      </c>
      <c r="D66" s="113" t="s">
        <v>111</v>
      </c>
      <c r="E66" s="112"/>
      <c r="F66" s="112" t="s">
        <v>112</v>
      </c>
      <c r="G66" s="112" t="s">
        <v>113</v>
      </c>
      <c r="H66" s="112" t="s">
        <v>114</v>
      </c>
      <c r="I66" s="112" t="s">
        <v>5</v>
      </c>
      <c r="J66" s="112" t="s">
        <v>115</v>
      </c>
      <c r="K66" s="144"/>
      <c r="L66" s="111"/>
    </row>
    <row r="67" spans="1:12" ht="15.75" customHeight="1">
      <c r="A67" s="600"/>
      <c r="B67" s="112" t="s">
        <v>116</v>
      </c>
      <c r="C67" s="112" t="s">
        <v>116</v>
      </c>
      <c r="D67" s="113" t="s">
        <v>117</v>
      </c>
      <c r="E67" s="112" t="s">
        <v>118</v>
      </c>
      <c r="F67" s="112" t="s">
        <v>119</v>
      </c>
      <c r="G67" s="112" t="s">
        <v>120</v>
      </c>
      <c r="H67" s="112" t="s">
        <v>121</v>
      </c>
      <c r="I67" s="114" t="s">
        <v>9</v>
      </c>
      <c r="J67" s="114" t="s">
        <v>10</v>
      </c>
      <c r="K67" s="144"/>
      <c r="L67" s="111"/>
    </row>
    <row r="68" spans="1:12" ht="15.75" customHeight="1" thickBot="1">
      <c r="A68" s="601"/>
      <c r="B68" s="115" t="s">
        <v>122</v>
      </c>
      <c r="C68" s="115" t="s">
        <v>122</v>
      </c>
      <c r="D68" s="116" t="s">
        <v>123</v>
      </c>
      <c r="E68" s="117"/>
      <c r="F68" s="115"/>
      <c r="G68" s="118">
        <v>2014</v>
      </c>
      <c r="H68" s="115" t="s">
        <v>124</v>
      </c>
      <c r="I68" s="117"/>
      <c r="J68" s="117"/>
      <c r="K68" s="144"/>
      <c r="L68" s="111"/>
    </row>
    <row r="69" spans="1:12" ht="15.75" customHeight="1" thickTop="1">
      <c r="A69" s="165" t="s">
        <v>172</v>
      </c>
      <c r="B69" s="166">
        <v>174250.74</v>
      </c>
      <c r="C69" s="167">
        <v>0</v>
      </c>
      <c r="D69" s="167">
        <v>0</v>
      </c>
      <c r="E69" s="168">
        <v>0</v>
      </c>
      <c r="F69" s="168">
        <v>849379.21</v>
      </c>
      <c r="G69" s="127">
        <v>0</v>
      </c>
      <c r="H69" s="169">
        <v>675128.47</v>
      </c>
      <c r="I69" s="167">
        <v>50000</v>
      </c>
      <c r="J69" s="170">
        <v>625128.47</v>
      </c>
      <c r="K69" s="144"/>
      <c r="L69" s="111"/>
    </row>
    <row r="70" spans="1:12" ht="15.75" customHeight="1">
      <c r="A70" s="150" t="s">
        <v>173</v>
      </c>
      <c r="B70" s="148">
        <v>961862.99</v>
      </c>
      <c r="C70" s="146">
        <v>0</v>
      </c>
      <c r="D70" s="146">
        <v>0</v>
      </c>
      <c r="E70" s="152">
        <v>0</v>
      </c>
      <c r="F70" s="152">
        <v>6316818.52</v>
      </c>
      <c r="G70" s="127">
        <v>0</v>
      </c>
      <c r="H70" s="153">
        <v>5354955.53</v>
      </c>
      <c r="I70" s="146">
        <v>1500000</v>
      </c>
      <c r="J70" s="147">
        <v>3854955.53</v>
      </c>
      <c r="K70" s="144"/>
      <c r="L70" s="111"/>
    </row>
    <row r="71" spans="1:12" ht="15.75" customHeight="1">
      <c r="A71" s="150" t="s">
        <v>174</v>
      </c>
      <c r="B71" s="148">
        <v>7303</v>
      </c>
      <c r="C71" s="146">
        <v>0</v>
      </c>
      <c r="D71" s="146">
        <v>0</v>
      </c>
      <c r="E71" s="152">
        <v>0</v>
      </c>
      <c r="F71" s="152">
        <v>407971.82</v>
      </c>
      <c r="G71" s="127">
        <v>0</v>
      </c>
      <c r="H71" s="153">
        <v>400668.82</v>
      </c>
      <c r="I71" s="146">
        <v>320000</v>
      </c>
      <c r="J71" s="147">
        <v>80668.82</v>
      </c>
      <c r="K71" s="144"/>
      <c r="L71" s="111"/>
    </row>
    <row r="72" spans="1:12" ht="15.75" customHeight="1">
      <c r="A72" s="150" t="s">
        <v>175</v>
      </c>
      <c r="B72" s="120">
        <v>0</v>
      </c>
      <c r="C72" s="121">
        <v>0</v>
      </c>
      <c r="D72" s="121">
        <v>0</v>
      </c>
      <c r="E72" s="124">
        <v>0</v>
      </c>
      <c r="F72" s="124">
        <v>119848.02</v>
      </c>
      <c r="G72" s="127">
        <v>0</v>
      </c>
      <c r="H72" s="171">
        <v>119848.02</v>
      </c>
      <c r="I72" s="121">
        <v>9241</v>
      </c>
      <c r="J72" s="122">
        <v>110607.02</v>
      </c>
      <c r="K72" s="144"/>
      <c r="L72" s="111"/>
    </row>
    <row r="73" spans="1:12" ht="15.75" customHeight="1">
      <c r="A73" s="150" t="s">
        <v>176</v>
      </c>
      <c r="B73" s="120">
        <v>0</v>
      </c>
      <c r="C73" s="121">
        <v>0</v>
      </c>
      <c r="D73" s="121">
        <v>0</v>
      </c>
      <c r="E73" s="124">
        <v>0</v>
      </c>
      <c r="F73" s="124">
        <v>395452.57</v>
      </c>
      <c r="G73" s="127">
        <v>0</v>
      </c>
      <c r="H73" s="171">
        <v>395452.57</v>
      </c>
      <c r="I73" s="121">
        <v>250000</v>
      </c>
      <c r="J73" s="122">
        <v>145452.57</v>
      </c>
      <c r="K73" s="144"/>
      <c r="L73" s="111"/>
    </row>
    <row r="74" spans="1:12" ht="15.75" customHeight="1">
      <c r="A74" s="150" t="s">
        <v>177</v>
      </c>
      <c r="B74" s="120">
        <v>0</v>
      </c>
      <c r="C74" s="121">
        <v>0</v>
      </c>
      <c r="D74" s="121">
        <v>0</v>
      </c>
      <c r="E74" s="124">
        <v>0</v>
      </c>
      <c r="F74" s="124">
        <v>281577.99</v>
      </c>
      <c r="G74" s="127">
        <v>0</v>
      </c>
      <c r="H74" s="153">
        <v>281577.99</v>
      </c>
      <c r="I74" s="146">
        <v>0</v>
      </c>
      <c r="J74" s="147">
        <v>281577.99</v>
      </c>
      <c r="K74" s="144"/>
      <c r="L74" s="111"/>
    </row>
    <row r="75" spans="1:12" ht="15.75" customHeight="1">
      <c r="A75" s="150" t="s">
        <v>178</v>
      </c>
      <c r="B75" s="120">
        <v>0</v>
      </c>
      <c r="C75" s="121">
        <v>0</v>
      </c>
      <c r="D75" s="121">
        <v>0</v>
      </c>
      <c r="E75" s="124">
        <v>0</v>
      </c>
      <c r="F75" s="124">
        <v>241778.36</v>
      </c>
      <c r="G75" s="127">
        <v>0</v>
      </c>
      <c r="H75" s="171">
        <v>241778.36</v>
      </c>
      <c r="I75" s="121">
        <v>80000</v>
      </c>
      <c r="J75" s="122">
        <v>161778.36</v>
      </c>
      <c r="K75" s="144"/>
      <c r="L75" s="111"/>
    </row>
    <row r="76" spans="1:12" ht="15.75" customHeight="1">
      <c r="A76" s="126" t="s">
        <v>179</v>
      </c>
      <c r="B76" s="172">
        <v>0</v>
      </c>
      <c r="C76" s="173">
        <v>0</v>
      </c>
      <c r="D76" s="173">
        <v>0</v>
      </c>
      <c r="E76" s="174">
        <v>0</v>
      </c>
      <c r="F76" s="174">
        <v>323371.91</v>
      </c>
      <c r="G76" s="127">
        <v>0</v>
      </c>
      <c r="H76" s="175">
        <v>323371.91</v>
      </c>
      <c r="I76" s="173">
        <v>200000</v>
      </c>
      <c r="J76" s="176">
        <v>123371.91</v>
      </c>
      <c r="K76" s="144"/>
      <c r="L76" s="111"/>
    </row>
    <row r="77" spans="1:12" ht="15.75" customHeight="1">
      <c r="A77" s="129" t="s">
        <v>180</v>
      </c>
      <c r="B77" s="148">
        <v>0</v>
      </c>
      <c r="C77" s="146">
        <v>0</v>
      </c>
      <c r="D77" s="146">
        <v>0</v>
      </c>
      <c r="E77" s="152">
        <v>0</v>
      </c>
      <c r="F77" s="152">
        <v>217762.65</v>
      </c>
      <c r="G77" s="127">
        <v>0</v>
      </c>
      <c r="H77" s="153">
        <v>217762.65</v>
      </c>
      <c r="I77" s="146">
        <v>170000</v>
      </c>
      <c r="J77" s="147">
        <v>47762.65</v>
      </c>
      <c r="K77" s="144"/>
      <c r="L77" s="111"/>
    </row>
    <row r="78" spans="1:12" ht="15.75" customHeight="1">
      <c r="A78" s="150" t="s">
        <v>181</v>
      </c>
      <c r="B78" s="172">
        <v>0</v>
      </c>
      <c r="C78" s="173">
        <v>0</v>
      </c>
      <c r="D78" s="173">
        <v>0</v>
      </c>
      <c r="E78" s="174">
        <v>0</v>
      </c>
      <c r="F78" s="174">
        <v>14816</v>
      </c>
      <c r="G78" s="127">
        <v>0</v>
      </c>
      <c r="H78" s="175">
        <v>14816</v>
      </c>
      <c r="I78" s="173">
        <v>11000</v>
      </c>
      <c r="J78" s="176">
        <v>3816</v>
      </c>
      <c r="K78" s="144"/>
      <c r="L78" s="111"/>
    </row>
    <row r="79" spans="1:12" ht="15.75" customHeight="1">
      <c r="A79" s="150" t="s">
        <v>182</v>
      </c>
      <c r="B79" s="120">
        <v>0</v>
      </c>
      <c r="C79" s="121">
        <v>0</v>
      </c>
      <c r="D79" s="121">
        <v>0</v>
      </c>
      <c r="E79" s="124">
        <v>0</v>
      </c>
      <c r="F79" s="124">
        <v>221512.04</v>
      </c>
      <c r="G79" s="127">
        <v>0</v>
      </c>
      <c r="H79" s="171">
        <v>221512.04</v>
      </c>
      <c r="I79" s="121">
        <v>75072</v>
      </c>
      <c r="J79" s="122">
        <v>146440.04</v>
      </c>
      <c r="K79" s="144"/>
      <c r="L79" s="111"/>
    </row>
    <row r="80" spans="1:12" ht="15.75" customHeight="1">
      <c r="A80" s="150" t="s">
        <v>183</v>
      </c>
      <c r="B80" s="148">
        <v>926.53</v>
      </c>
      <c r="C80" s="146">
        <v>0</v>
      </c>
      <c r="D80" s="177">
        <v>0</v>
      </c>
      <c r="E80" s="152">
        <v>0</v>
      </c>
      <c r="F80" s="152">
        <v>536616.42</v>
      </c>
      <c r="G80" s="127">
        <v>0</v>
      </c>
      <c r="H80" s="153">
        <v>536616.42</v>
      </c>
      <c r="I80" s="146">
        <v>236616</v>
      </c>
      <c r="J80" s="147">
        <v>300000.42</v>
      </c>
      <c r="K80" s="144"/>
      <c r="L80" s="111"/>
    </row>
    <row r="81" spans="1:12" ht="15.75" customHeight="1">
      <c r="A81" s="165" t="s">
        <v>184</v>
      </c>
      <c r="B81" s="166">
        <v>23733.3</v>
      </c>
      <c r="C81" s="167">
        <v>0</v>
      </c>
      <c r="D81" s="152">
        <v>0</v>
      </c>
      <c r="E81" s="168">
        <v>0</v>
      </c>
      <c r="F81" s="168">
        <v>34477.5</v>
      </c>
      <c r="G81" s="127">
        <v>0</v>
      </c>
      <c r="H81" s="169">
        <v>10744.2</v>
      </c>
      <c r="I81" s="167">
        <v>0</v>
      </c>
      <c r="J81" s="170">
        <v>10744.2</v>
      </c>
      <c r="K81" s="144"/>
      <c r="L81" s="111"/>
    </row>
    <row r="82" spans="1:12" ht="15.75" customHeight="1">
      <c r="A82" s="150" t="s">
        <v>185</v>
      </c>
      <c r="B82" s="148">
        <v>0</v>
      </c>
      <c r="C82" s="146">
        <v>0</v>
      </c>
      <c r="D82" s="152">
        <v>0</v>
      </c>
      <c r="E82" s="152">
        <v>0</v>
      </c>
      <c r="F82" s="152">
        <v>478966.82</v>
      </c>
      <c r="G82" s="127">
        <v>0</v>
      </c>
      <c r="H82" s="153">
        <v>478966.82</v>
      </c>
      <c r="I82" s="146">
        <v>383170</v>
      </c>
      <c r="J82" s="147">
        <v>95796.82</v>
      </c>
      <c r="K82" s="144"/>
      <c r="L82" s="111"/>
    </row>
    <row r="83" spans="1:12" ht="15.75" customHeight="1">
      <c r="A83" s="150" t="s">
        <v>186</v>
      </c>
      <c r="B83" s="120">
        <v>1423.23</v>
      </c>
      <c r="C83" s="121">
        <v>0</v>
      </c>
      <c r="D83" s="121">
        <v>0</v>
      </c>
      <c r="E83" s="124">
        <v>0</v>
      </c>
      <c r="F83" s="124">
        <v>326240.62</v>
      </c>
      <c r="G83" s="127">
        <v>0</v>
      </c>
      <c r="H83" s="171">
        <v>324817.39</v>
      </c>
      <c r="I83" s="146">
        <v>100000</v>
      </c>
      <c r="J83" s="147">
        <v>224817.39</v>
      </c>
      <c r="K83" s="144"/>
      <c r="L83" s="111"/>
    </row>
    <row r="84" spans="1:12" ht="15.75" customHeight="1">
      <c r="A84" s="126" t="s">
        <v>187</v>
      </c>
      <c r="B84" s="120">
        <v>794.37</v>
      </c>
      <c r="C84" s="121">
        <v>0</v>
      </c>
      <c r="D84" s="121">
        <v>0</v>
      </c>
      <c r="E84" s="121">
        <v>0</v>
      </c>
      <c r="F84" s="121">
        <v>371746.03</v>
      </c>
      <c r="G84" s="127">
        <v>0</v>
      </c>
      <c r="H84" s="149">
        <v>370951.66</v>
      </c>
      <c r="I84" s="121">
        <v>200000</v>
      </c>
      <c r="J84" s="122">
        <v>170951.66</v>
      </c>
      <c r="K84" s="144"/>
      <c r="L84" s="111"/>
    </row>
    <row r="85" spans="1:12" ht="15.75" customHeight="1">
      <c r="A85" s="126" t="s">
        <v>188</v>
      </c>
      <c r="B85" s="120">
        <v>0</v>
      </c>
      <c r="C85" s="121">
        <v>0</v>
      </c>
      <c r="D85" s="121">
        <v>0</v>
      </c>
      <c r="E85" s="121">
        <v>0</v>
      </c>
      <c r="F85" s="121">
        <v>601324.67</v>
      </c>
      <c r="G85" s="127">
        <v>0</v>
      </c>
      <c r="H85" s="149">
        <v>601324.67</v>
      </c>
      <c r="I85" s="121">
        <v>101498</v>
      </c>
      <c r="J85" s="122">
        <v>499826.67</v>
      </c>
      <c r="K85" s="144"/>
      <c r="L85" s="111"/>
    </row>
    <row r="86" spans="1:12" ht="15.75" customHeight="1">
      <c r="A86" s="126" t="s">
        <v>189</v>
      </c>
      <c r="B86" s="148">
        <v>0</v>
      </c>
      <c r="C86" s="146">
        <v>0</v>
      </c>
      <c r="D86" s="146">
        <v>0</v>
      </c>
      <c r="E86" s="146">
        <v>0</v>
      </c>
      <c r="F86" s="146">
        <v>115787</v>
      </c>
      <c r="G86" s="127">
        <v>0</v>
      </c>
      <c r="H86" s="145">
        <v>115787</v>
      </c>
      <c r="I86" s="146">
        <v>90000</v>
      </c>
      <c r="J86" s="147">
        <v>25787</v>
      </c>
      <c r="K86" s="144"/>
      <c r="L86" s="111"/>
    </row>
    <row r="87" spans="1:12" ht="15.75" customHeight="1">
      <c r="A87" s="126" t="s">
        <v>190</v>
      </c>
      <c r="B87" s="120">
        <v>0</v>
      </c>
      <c r="C87" s="121">
        <v>0</v>
      </c>
      <c r="D87" s="121">
        <v>0</v>
      </c>
      <c r="E87" s="121">
        <v>0</v>
      </c>
      <c r="F87" s="121">
        <v>107235</v>
      </c>
      <c r="G87" s="127">
        <v>0</v>
      </c>
      <c r="H87" s="149">
        <v>107235</v>
      </c>
      <c r="I87" s="121">
        <v>85700</v>
      </c>
      <c r="J87" s="122">
        <v>21535</v>
      </c>
      <c r="K87" s="144"/>
      <c r="L87" s="111"/>
    </row>
    <row r="88" spans="1:12" ht="15.75" customHeight="1">
      <c r="A88" s="126" t="s">
        <v>191</v>
      </c>
      <c r="B88" s="120">
        <v>409148.44</v>
      </c>
      <c r="C88" s="121">
        <v>0</v>
      </c>
      <c r="D88" s="121">
        <v>0</v>
      </c>
      <c r="E88" s="121">
        <v>0</v>
      </c>
      <c r="F88" s="121">
        <v>443938.18</v>
      </c>
      <c r="G88" s="127">
        <v>0</v>
      </c>
      <c r="H88" s="178">
        <v>34789.74</v>
      </c>
      <c r="I88" s="173">
        <v>27800</v>
      </c>
      <c r="J88" s="176">
        <v>6989.74</v>
      </c>
      <c r="K88" s="144"/>
      <c r="L88" s="111"/>
    </row>
    <row r="89" spans="1:12" ht="15.75" customHeight="1">
      <c r="A89" s="126" t="s">
        <v>192</v>
      </c>
      <c r="B89" s="172">
        <v>5492.6</v>
      </c>
      <c r="C89" s="173">
        <v>0</v>
      </c>
      <c r="D89" s="173">
        <v>0</v>
      </c>
      <c r="E89" s="173">
        <v>0</v>
      </c>
      <c r="F89" s="173">
        <v>4168059.79</v>
      </c>
      <c r="G89" s="127">
        <v>0</v>
      </c>
      <c r="H89" s="178">
        <v>4162567.19</v>
      </c>
      <c r="I89" s="173">
        <v>3000000</v>
      </c>
      <c r="J89" s="176">
        <v>1162567.19</v>
      </c>
      <c r="K89" s="144"/>
      <c r="L89" s="111"/>
    </row>
    <row r="90" spans="1:12" ht="15.75" customHeight="1">
      <c r="A90" s="126" t="s">
        <v>193</v>
      </c>
      <c r="B90" s="148">
        <v>222.53</v>
      </c>
      <c r="C90" s="146">
        <v>0</v>
      </c>
      <c r="D90" s="146">
        <v>0</v>
      </c>
      <c r="E90" s="146">
        <v>0</v>
      </c>
      <c r="F90" s="146">
        <v>638122.59</v>
      </c>
      <c r="G90" s="127">
        <v>0</v>
      </c>
      <c r="H90" s="145">
        <v>637900.06</v>
      </c>
      <c r="I90" s="146">
        <v>100000</v>
      </c>
      <c r="J90" s="147">
        <v>537900.06</v>
      </c>
      <c r="K90" s="144"/>
      <c r="L90" s="111"/>
    </row>
    <row r="91" spans="1:12" ht="15.75" customHeight="1">
      <c r="A91" s="126" t="s">
        <v>194</v>
      </c>
      <c r="B91" s="120">
        <v>0</v>
      </c>
      <c r="C91" s="121">
        <v>0</v>
      </c>
      <c r="D91" s="121">
        <v>0</v>
      </c>
      <c r="E91" s="121">
        <v>0</v>
      </c>
      <c r="F91" s="121">
        <v>580948.4</v>
      </c>
      <c r="G91" s="127">
        <v>0</v>
      </c>
      <c r="H91" s="149">
        <v>580948.4</v>
      </c>
      <c r="I91" s="121">
        <v>180000</v>
      </c>
      <c r="J91" s="122">
        <v>400948.4</v>
      </c>
      <c r="K91" s="144"/>
      <c r="L91" s="111"/>
    </row>
    <row r="92" spans="1:12" ht="15.75" customHeight="1">
      <c r="A92" s="126" t="s">
        <v>195</v>
      </c>
      <c r="B92" s="120">
        <v>0</v>
      </c>
      <c r="C92" s="121">
        <v>0</v>
      </c>
      <c r="D92" s="121">
        <v>0</v>
      </c>
      <c r="E92" s="121">
        <v>0</v>
      </c>
      <c r="F92" s="121">
        <v>265265.49</v>
      </c>
      <c r="G92" s="127">
        <v>0</v>
      </c>
      <c r="H92" s="149">
        <v>265265.49</v>
      </c>
      <c r="I92" s="121">
        <v>0</v>
      </c>
      <c r="J92" s="122">
        <v>265265.49</v>
      </c>
      <c r="K92" s="144"/>
      <c r="L92" s="111"/>
    </row>
    <row r="93" spans="1:12" ht="15.75" customHeight="1" thickBot="1">
      <c r="A93" s="179" t="s">
        <v>196</v>
      </c>
      <c r="B93" s="180">
        <v>0</v>
      </c>
      <c r="C93" s="132">
        <v>0</v>
      </c>
      <c r="D93" s="132">
        <v>0</v>
      </c>
      <c r="E93" s="132">
        <v>0</v>
      </c>
      <c r="F93" s="132">
        <v>108311.1</v>
      </c>
      <c r="G93" s="158">
        <v>0</v>
      </c>
      <c r="H93" s="181">
        <v>108311.1</v>
      </c>
      <c r="I93" s="156">
        <v>80000</v>
      </c>
      <c r="J93" s="160">
        <v>28311.1</v>
      </c>
      <c r="K93" s="144"/>
      <c r="L93" s="111"/>
    </row>
    <row r="94" spans="1:12" ht="15.75" customHeight="1" thickTop="1">
      <c r="A94" s="182"/>
      <c r="B94" s="136"/>
      <c r="C94" s="136"/>
      <c r="D94" s="136"/>
      <c r="E94" s="136"/>
      <c r="F94" s="136"/>
      <c r="G94" s="136"/>
      <c r="H94" s="183"/>
      <c r="I94" s="162"/>
      <c r="J94" s="162"/>
      <c r="K94" s="144"/>
      <c r="L94" s="111"/>
    </row>
    <row r="95" spans="1:12" ht="15.75" customHeight="1" thickBot="1">
      <c r="A95" s="106"/>
      <c r="B95" s="106"/>
      <c r="C95" s="106"/>
      <c r="D95" s="108"/>
      <c r="J95" s="109" t="s">
        <v>35</v>
      </c>
      <c r="K95" s="144"/>
      <c r="L95" s="111"/>
    </row>
    <row r="96" spans="1:12" ht="15.75" customHeight="1" thickBot="1" thickTop="1">
      <c r="A96" s="599" t="s">
        <v>68</v>
      </c>
      <c r="B96" s="602" t="s">
        <v>106</v>
      </c>
      <c r="C96" s="603"/>
      <c r="D96" s="604"/>
      <c r="E96" s="602" t="s">
        <v>107</v>
      </c>
      <c r="F96" s="603"/>
      <c r="G96" s="604"/>
      <c r="H96" s="110"/>
      <c r="I96" s="602" t="s">
        <v>108</v>
      </c>
      <c r="J96" s="604"/>
      <c r="K96" s="144"/>
      <c r="L96" s="111"/>
    </row>
    <row r="97" spans="1:12" ht="15.75" customHeight="1" thickTop="1">
      <c r="A97" s="600"/>
      <c r="B97" s="112" t="s">
        <v>109</v>
      </c>
      <c r="C97" s="112" t="s">
        <v>110</v>
      </c>
      <c r="D97" s="113" t="s">
        <v>111</v>
      </c>
      <c r="E97" s="112"/>
      <c r="F97" s="112" t="s">
        <v>112</v>
      </c>
      <c r="G97" s="112" t="s">
        <v>113</v>
      </c>
      <c r="H97" s="112" t="s">
        <v>114</v>
      </c>
      <c r="I97" s="112" t="s">
        <v>5</v>
      </c>
      <c r="J97" s="112" t="s">
        <v>115</v>
      </c>
      <c r="K97" s="144"/>
      <c r="L97" s="111"/>
    </row>
    <row r="98" spans="1:12" ht="15.75" customHeight="1">
      <c r="A98" s="600"/>
      <c r="B98" s="112" t="s">
        <v>116</v>
      </c>
      <c r="C98" s="112" t="s">
        <v>116</v>
      </c>
      <c r="D98" s="113" t="s">
        <v>117</v>
      </c>
      <c r="E98" s="112" t="s">
        <v>118</v>
      </c>
      <c r="F98" s="112" t="s">
        <v>119</v>
      </c>
      <c r="G98" s="112" t="s">
        <v>120</v>
      </c>
      <c r="H98" s="112" t="s">
        <v>121</v>
      </c>
      <c r="I98" s="114" t="s">
        <v>9</v>
      </c>
      <c r="J98" s="114" t="s">
        <v>10</v>
      </c>
      <c r="K98" s="144"/>
      <c r="L98" s="111"/>
    </row>
    <row r="99" spans="1:12" ht="15.75" customHeight="1" thickBot="1">
      <c r="A99" s="601"/>
      <c r="B99" s="115" t="s">
        <v>122</v>
      </c>
      <c r="C99" s="115" t="s">
        <v>122</v>
      </c>
      <c r="D99" s="116" t="s">
        <v>123</v>
      </c>
      <c r="E99" s="117"/>
      <c r="F99" s="115"/>
      <c r="G99" s="118">
        <v>2014</v>
      </c>
      <c r="H99" s="115" t="s">
        <v>124</v>
      </c>
      <c r="I99" s="117"/>
      <c r="J99" s="117"/>
      <c r="K99" s="144"/>
      <c r="L99" s="111"/>
    </row>
    <row r="100" spans="1:12" ht="15.75" customHeight="1" thickTop="1">
      <c r="A100" s="142" t="s">
        <v>197</v>
      </c>
      <c r="B100" s="139">
        <v>0</v>
      </c>
      <c r="C100" s="127">
        <v>0</v>
      </c>
      <c r="D100" s="127">
        <v>0</v>
      </c>
      <c r="E100" s="127">
        <v>0</v>
      </c>
      <c r="F100" s="127">
        <v>365070</v>
      </c>
      <c r="G100" s="127">
        <v>0</v>
      </c>
      <c r="H100" s="184">
        <v>365070</v>
      </c>
      <c r="I100" s="127">
        <v>250000</v>
      </c>
      <c r="J100" s="141">
        <v>115070</v>
      </c>
      <c r="K100" s="144"/>
      <c r="L100" s="111"/>
    </row>
    <row r="101" spans="1:12" ht="15.75" customHeight="1">
      <c r="A101" s="126" t="s">
        <v>198</v>
      </c>
      <c r="B101" s="120">
        <v>5267.39</v>
      </c>
      <c r="C101" s="121">
        <v>0</v>
      </c>
      <c r="D101" s="121">
        <v>0</v>
      </c>
      <c r="E101" s="121">
        <v>0</v>
      </c>
      <c r="F101" s="121">
        <v>1279082.42</v>
      </c>
      <c r="G101" s="127">
        <v>0</v>
      </c>
      <c r="H101" s="149">
        <v>1273815.03</v>
      </c>
      <c r="I101" s="121">
        <v>100000</v>
      </c>
      <c r="J101" s="122">
        <v>1173815.03</v>
      </c>
      <c r="K101" s="64"/>
      <c r="L101" s="111"/>
    </row>
    <row r="102" spans="1:12" ht="15.75" customHeight="1">
      <c r="A102" s="126" t="s">
        <v>199</v>
      </c>
      <c r="B102" s="120">
        <v>0</v>
      </c>
      <c r="C102" s="121">
        <v>0</v>
      </c>
      <c r="D102" s="121">
        <v>0</v>
      </c>
      <c r="E102" s="121">
        <v>0</v>
      </c>
      <c r="F102" s="121">
        <v>3239027.26</v>
      </c>
      <c r="G102" s="121">
        <v>0</v>
      </c>
      <c r="H102" s="121">
        <v>3239027.26</v>
      </c>
      <c r="I102" s="121">
        <v>350000</v>
      </c>
      <c r="J102" s="122">
        <v>2889027.26</v>
      </c>
      <c r="K102" s="64"/>
      <c r="L102" s="111"/>
    </row>
    <row r="103" spans="1:12" ht="15.75" customHeight="1">
      <c r="A103" s="185" t="s">
        <v>200</v>
      </c>
      <c r="B103" s="186">
        <v>0</v>
      </c>
      <c r="C103" s="187">
        <v>0</v>
      </c>
      <c r="D103" s="188">
        <v>0</v>
      </c>
      <c r="E103" s="189">
        <v>0</v>
      </c>
      <c r="F103" s="189">
        <v>334361</v>
      </c>
      <c r="G103" s="189">
        <v>0</v>
      </c>
      <c r="H103" s="189">
        <f>F103-B103</f>
        <v>334361</v>
      </c>
      <c r="I103" s="189">
        <v>267480</v>
      </c>
      <c r="J103" s="190">
        <f>H103-I103</f>
        <v>66881</v>
      </c>
      <c r="K103" s="64"/>
      <c r="L103" s="111"/>
    </row>
    <row r="104" spans="1:12" ht="15.75" customHeight="1">
      <c r="A104" s="191" t="s">
        <v>201</v>
      </c>
      <c r="B104" s="172">
        <v>0</v>
      </c>
      <c r="C104" s="173">
        <v>0</v>
      </c>
      <c r="D104" s="173">
        <v>0</v>
      </c>
      <c r="E104" s="173">
        <v>0</v>
      </c>
      <c r="F104" s="173">
        <v>295296.3</v>
      </c>
      <c r="G104" s="173">
        <v>0</v>
      </c>
      <c r="H104" s="173">
        <f aca="true" t="shared" si="1" ref="H104:H143">F104-B104</f>
        <v>295296.3</v>
      </c>
      <c r="I104" s="173">
        <v>236237</v>
      </c>
      <c r="J104" s="176">
        <f aca="true" t="shared" si="2" ref="J104:J142">H104-I104</f>
        <v>59059.29999999999</v>
      </c>
      <c r="K104" s="64"/>
      <c r="L104" s="111"/>
    </row>
    <row r="105" spans="1:12" ht="15.75" customHeight="1">
      <c r="A105" s="192" t="s">
        <v>202</v>
      </c>
      <c r="B105" s="172">
        <v>259252.03</v>
      </c>
      <c r="C105" s="174">
        <v>0</v>
      </c>
      <c r="D105" s="173">
        <v>0</v>
      </c>
      <c r="E105" s="173">
        <v>0</v>
      </c>
      <c r="F105" s="173">
        <v>150059.69</v>
      </c>
      <c r="G105" s="173">
        <v>0</v>
      </c>
      <c r="H105" s="173">
        <v>0</v>
      </c>
      <c r="I105" s="173">
        <v>0</v>
      </c>
      <c r="J105" s="176">
        <f t="shared" si="2"/>
        <v>0</v>
      </c>
      <c r="K105" s="64"/>
      <c r="L105" s="111"/>
    </row>
    <row r="106" spans="1:12" ht="15.75" customHeight="1">
      <c r="A106" s="191" t="s">
        <v>203</v>
      </c>
      <c r="B106" s="172">
        <v>0</v>
      </c>
      <c r="C106" s="173">
        <v>0</v>
      </c>
      <c r="D106" s="173">
        <v>0</v>
      </c>
      <c r="E106" s="173">
        <v>0</v>
      </c>
      <c r="F106" s="173">
        <v>0</v>
      </c>
      <c r="G106" s="173">
        <v>0</v>
      </c>
      <c r="H106" s="173">
        <f t="shared" si="1"/>
        <v>0</v>
      </c>
      <c r="I106" s="173">
        <v>0</v>
      </c>
      <c r="J106" s="176">
        <f t="shared" si="2"/>
        <v>0</v>
      </c>
      <c r="K106" s="64"/>
      <c r="L106" s="111"/>
    </row>
    <row r="107" spans="1:12" ht="15.75" customHeight="1">
      <c r="A107" s="192" t="s">
        <v>204</v>
      </c>
      <c r="B107" s="172">
        <v>0</v>
      </c>
      <c r="C107" s="173">
        <v>0</v>
      </c>
      <c r="D107" s="173">
        <v>0</v>
      </c>
      <c r="E107" s="173">
        <v>0</v>
      </c>
      <c r="F107" s="173">
        <v>0</v>
      </c>
      <c r="G107" s="173">
        <v>0</v>
      </c>
      <c r="H107" s="173">
        <v>0</v>
      </c>
      <c r="I107" s="173">
        <v>0</v>
      </c>
      <c r="J107" s="176">
        <f t="shared" si="2"/>
        <v>0</v>
      </c>
      <c r="K107" s="64"/>
      <c r="L107" s="111"/>
    </row>
    <row r="108" spans="1:12" ht="15.75" customHeight="1">
      <c r="A108" s="192" t="s">
        <v>205</v>
      </c>
      <c r="B108" s="172">
        <v>0</v>
      </c>
      <c r="C108" s="189">
        <v>0</v>
      </c>
      <c r="D108" s="173">
        <v>0</v>
      </c>
      <c r="E108" s="189">
        <v>0</v>
      </c>
      <c r="F108" s="189">
        <v>123110</v>
      </c>
      <c r="G108" s="189">
        <v>0</v>
      </c>
      <c r="H108" s="173">
        <f t="shared" si="1"/>
        <v>123110</v>
      </c>
      <c r="I108" s="189">
        <v>95000</v>
      </c>
      <c r="J108" s="176">
        <f t="shared" si="2"/>
        <v>28110</v>
      </c>
      <c r="K108" s="64"/>
      <c r="L108" s="111"/>
    </row>
    <row r="109" spans="1:12" ht="15.75" customHeight="1">
      <c r="A109" s="192" t="s">
        <v>206</v>
      </c>
      <c r="B109" s="172">
        <v>103151.22</v>
      </c>
      <c r="C109" s="174">
        <v>0</v>
      </c>
      <c r="D109" s="173">
        <v>0</v>
      </c>
      <c r="E109" s="174">
        <v>0</v>
      </c>
      <c r="F109" s="173">
        <v>140697.05</v>
      </c>
      <c r="G109" s="173">
        <v>0</v>
      </c>
      <c r="H109" s="173">
        <f t="shared" si="1"/>
        <v>37545.82999999999</v>
      </c>
      <c r="I109" s="173">
        <v>0</v>
      </c>
      <c r="J109" s="176">
        <f t="shared" si="2"/>
        <v>37545.82999999999</v>
      </c>
      <c r="K109" s="64"/>
      <c r="L109" s="111"/>
    </row>
    <row r="110" spans="1:12" ht="15.75" customHeight="1">
      <c r="A110" s="192" t="s">
        <v>207</v>
      </c>
      <c r="B110" s="172">
        <v>0</v>
      </c>
      <c r="C110" s="173">
        <v>0</v>
      </c>
      <c r="D110" s="173">
        <v>0</v>
      </c>
      <c r="E110" s="174">
        <v>0</v>
      </c>
      <c r="F110" s="174">
        <v>148936</v>
      </c>
      <c r="G110" s="174">
        <v>0</v>
      </c>
      <c r="H110" s="173">
        <f t="shared" si="1"/>
        <v>148936</v>
      </c>
      <c r="I110" s="173">
        <v>119100</v>
      </c>
      <c r="J110" s="176">
        <f t="shared" si="2"/>
        <v>29836</v>
      </c>
      <c r="K110" s="64"/>
      <c r="L110" s="111"/>
    </row>
    <row r="111" spans="1:12" ht="15.75" customHeight="1">
      <c r="A111" s="192" t="s">
        <v>208</v>
      </c>
      <c r="B111" s="172">
        <v>10388.62</v>
      </c>
      <c r="C111" s="173">
        <v>0</v>
      </c>
      <c r="D111" s="173">
        <v>0</v>
      </c>
      <c r="E111" s="174">
        <v>0</v>
      </c>
      <c r="F111" s="174">
        <v>156756.35</v>
      </c>
      <c r="G111" s="174">
        <v>0</v>
      </c>
      <c r="H111" s="173">
        <f t="shared" si="1"/>
        <v>146367.73</v>
      </c>
      <c r="I111" s="173">
        <v>100000</v>
      </c>
      <c r="J111" s="176">
        <f t="shared" si="2"/>
        <v>46367.73000000001</v>
      </c>
      <c r="K111" s="64"/>
      <c r="L111" s="111"/>
    </row>
    <row r="112" spans="1:12" ht="15.75" customHeight="1">
      <c r="A112" s="192" t="s">
        <v>209</v>
      </c>
      <c r="B112" s="172">
        <v>16206.29</v>
      </c>
      <c r="C112" s="173">
        <v>0</v>
      </c>
      <c r="D112" s="173">
        <v>0</v>
      </c>
      <c r="E112" s="174">
        <v>0</v>
      </c>
      <c r="F112" s="174">
        <v>127029.71</v>
      </c>
      <c r="G112" s="174">
        <v>0</v>
      </c>
      <c r="H112" s="173">
        <f t="shared" si="1"/>
        <v>110823.42000000001</v>
      </c>
      <c r="I112" s="173">
        <v>27954</v>
      </c>
      <c r="J112" s="176">
        <f t="shared" si="2"/>
        <v>82869.42000000001</v>
      </c>
      <c r="K112" s="64"/>
      <c r="L112" s="111"/>
    </row>
    <row r="113" spans="1:12" ht="15.75" customHeight="1">
      <c r="A113" s="192" t="s">
        <v>210</v>
      </c>
      <c r="B113" s="172">
        <v>0</v>
      </c>
      <c r="C113" s="173">
        <v>0</v>
      </c>
      <c r="D113" s="173">
        <v>0</v>
      </c>
      <c r="E113" s="174">
        <v>0</v>
      </c>
      <c r="F113" s="174">
        <v>166001</v>
      </c>
      <c r="G113" s="174">
        <v>0</v>
      </c>
      <c r="H113" s="173">
        <f t="shared" si="1"/>
        <v>166001</v>
      </c>
      <c r="I113" s="173">
        <v>132000</v>
      </c>
      <c r="J113" s="176">
        <f t="shared" si="2"/>
        <v>34001</v>
      </c>
      <c r="K113" s="64"/>
      <c r="L113" s="111"/>
    </row>
    <row r="114" spans="1:12" ht="15.75" customHeight="1">
      <c r="A114" s="192" t="s">
        <v>211</v>
      </c>
      <c r="B114" s="172">
        <v>0</v>
      </c>
      <c r="C114" s="173">
        <v>0</v>
      </c>
      <c r="D114" s="173">
        <v>0</v>
      </c>
      <c r="E114" s="174">
        <v>0</v>
      </c>
      <c r="F114" s="174">
        <v>39868</v>
      </c>
      <c r="G114" s="174">
        <v>0</v>
      </c>
      <c r="H114" s="173">
        <f t="shared" si="1"/>
        <v>39868</v>
      </c>
      <c r="I114" s="173">
        <v>0</v>
      </c>
      <c r="J114" s="176">
        <f t="shared" si="2"/>
        <v>39868</v>
      </c>
      <c r="K114" s="64"/>
      <c r="L114" s="111"/>
    </row>
    <row r="115" spans="1:12" ht="15.75" customHeight="1">
      <c r="A115" s="192" t="s">
        <v>212</v>
      </c>
      <c r="B115" s="172">
        <v>111.13</v>
      </c>
      <c r="C115" s="173">
        <v>0</v>
      </c>
      <c r="D115" s="173">
        <v>0</v>
      </c>
      <c r="E115" s="174">
        <v>0</v>
      </c>
      <c r="F115" s="174">
        <v>243635.16</v>
      </c>
      <c r="G115" s="174">
        <v>0</v>
      </c>
      <c r="H115" s="173">
        <f t="shared" si="1"/>
        <v>243524.03</v>
      </c>
      <c r="I115" s="173">
        <v>100000</v>
      </c>
      <c r="J115" s="176">
        <f t="shared" si="2"/>
        <v>143524.03</v>
      </c>
      <c r="K115" s="64"/>
      <c r="L115" s="111"/>
    </row>
    <row r="116" spans="1:12" ht="15.75" customHeight="1">
      <c r="A116" s="192" t="s">
        <v>213</v>
      </c>
      <c r="B116" s="172">
        <v>29847.17</v>
      </c>
      <c r="C116" s="173">
        <v>0</v>
      </c>
      <c r="D116" s="173">
        <v>0</v>
      </c>
      <c r="E116" s="174">
        <v>0</v>
      </c>
      <c r="F116" s="174">
        <v>298825.72</v>
      </c>
      <c r="G116" s="174">
        <v>0</v>
      </c>
      <c r="H116" s="173">
        <f t="shared" si="1"/>
        <v>268978.55</v>
      </c>
      <c r="I116" s="173">
        <v>60000</v>
      </c>
      <c r="J116" s="176">
        <f t="shared" si="2"/>
        <v>208978.55</v>
      </c>
      <c r="K116" s="64"/>
      <c r="L116" s="111"/>
    </row>
    <row r="117" spans="1:12" ht="15.75" customHeight="1">
      <c r="A117" s="192" t="s">
        <v>214</v>
      </c>
      <c r="B117" s="172">
        <v>0</v>
      </c>
      <c r="C117" s="173">
        <v>0</v>
      </c>
      <c r="D117" s="173">
        <v>0</v>
      </c>
      <c r="E117" s="174">
        <v>0</v>
      </c>
      <c r="F117" s="174">
        <v>158351.36</v>
      </c>
      <c r="G117" s="174">
        <v>0</v>
      </c>
      <c r="H117" s="173">
        <f t="shared" si="1"/>
        <v>158351.36</v>
      </c>
      <c r="I117" s="173">
        <v>60000</v>
      </c>
      <c r="J117" s="176">
        <f t="shared" si="2"/>
        <v>98351.35999999999</v>
      </c>
      <c r="K117" s="64"/>
      <c r="L117" s="111"/>
    </row>
    <row r="118" spans="1:12" ht="15.75" customHeight="1">
      <c r="A118" s="192" t="s">
        <v>215</v>
      </c>
      <c r="B118" s="172">
        <v>0</v>
      </c>
      <c r="C118" s="173">
        <v>0</v>
      </c>
      <c r="D118" s="173">
        <v>0</v>
      </c>
      <c r="E118" s="174">
        <v>0</v>
      </c>
      <c r="F118" s="174">
        <v>189309.01</v>
      </c>
      <c r="G118" s="174">
        <v>0</v>
      </c>
      <c r="H118" s="173">
        <f t="shared" si="1"/>
        <v>189309.01</v>
      </c>
      <c r="I118" s="173">
        <v>37000</v>
      </c>
      <c r="J118" s="176">
        <f t="shared" si="2"/>
        <v>152309.01</v>
      </c>
      <c r="K118" s="64"/>
      <c r="L118" s="111"/>
    </row>
    <row r="119" spans="1:12" ht="15.75" customHeight="1">
      <c r="A119" s="192" t="s">
        <v>216</v>
      </c>
      <c r="B119" s="172">
        <v>0</v>
      </c>
      <c r="C119" s="173">
        <v>0</v>
      </c>
      <c r="D119" s="173">
        <v>0</v>
      </c>
      <c r="E119" s="174">
        <v>0</v>
      </c>
      <c r="F119" s="174">
        <v>57156.55</v>
      </c>
      <c r="G119" s="174">
        <v>0</v>
      </c>
      <c r="H119" s="173">
        <v>57156.55</v>
      </c>
      <c r="I119" s="173">
        <v>45725</v>
      </c>
      <c r="J119" s="176">
        <f>H119-I119</f>
        <v>11431.550000000003</v>
      </c>
      <c r="K119" s="64"/>
      <c r="L119" s="111"/>
    </row>
    <row r="120" spans="1:12" ht="15.75" customHeight="1">
      <c r="A120" s="192" t="s">
        <v>217</v>
      </c>
      <c r="B120" s="172">
        <v>0</v>
      </c>
      <c r="C120" s="173">
        <v>0</v>
      </c>
      <c r="D120" s="173">
        <v>0</v>
      </c>
      <c r="E120" s="174">
        <v>0</v>
      </c>
      <c r="F120" s="174">
        <v>366571.2</v>
      </c>
      <c r="G120" s="174">
        <v>0</v>
      </c>
      <c r="H120" s="173">
        <v>366571.2</v>
      </c>
      <c r="I120" s="173">
        <v>293000</v>
      </c>
      <c r="J120" s="176">
        <f t="shared" si="2"/>
        <v>73571.20000000001</v>
      </c>
      <c r="K120" s="64"/>
      <c r="L120" s="111"/>
    </row>
    <row r="121" spans="1:12" ht="15.75" customHeight="1">
      <c r="A121" s="192" t="s">
        <v>218</v>
      </c>
      <c r="B121" s="172">
        <v>0</v>
      </c>
      <c r="C121" s="173">
        <v>0</v>
      </c>
      <c r="D121" s="173">
        <v>0</v>
      </c>
      <c r="E121" s="174">
        <v>0</v>
      </c>
      <c r="F121" s="174">
        <v>316294.11</v>
      </c>
      <c r="G121" s="174">
        <v>0</v>
      </c>
      <c r="H121" s="173">
        <v>316294.11</v>
      </c>
      <c r="I121" s="173">
        <v>200000</v>
      </c>
      <c r="J121" s="176">
        <f t="shared" si="2"/>
        <v>116294.10999999999</v>
      </c>
      <c r="K121" s="64"/>
      <c r="L121" s="111"/>
    </row>
    <row r="122" spans="1:12" ht="15.75" customHeight="1">
      <c r="A122" s="192" t="s">
        <v>219</v>
      </c>
      <c r="B122" s="172">
        <v>0</v>
      </c>
      <c r="C122" s="173">
        <v>0</v>
      </c>
      <c r="D122" s="173">
        <v>0</v>
      </c>
      <c r="E122" s="174">
        <v>0</v>
      </c>
      <c r="F122" s="174">
        <v>374062.98</v>
      </c>
      <c r="G122" s="174">
        <v>0</v>
      </c>
      <c r="H122" s="173">
        <f t="shared" si="1"/>
        <v>374062.98</v>
      </c>
      <c r="I122" s="173">
        <v>154000</v>
      </c>
      <c r="J122" s="176">
        <f t="shared" si="2"/>
        <v>220062.97999999998</v>
      </c>
      <c r="K122" s="64"/>
      <c r="L122" s="111"/>
    </row>
    <row r="123" spans="1:12" ht="15.75" customHeight="1">
      <c r="A123" s="192" t="s">
        <v>220</v>
      </c>
      <c r="B123" s="172">
        <v>633.95</v>
      </c>
      <c r="C123" s="173">
        <v>0</v>
      </c>
      <c r="D123" s="173">
        <v>0</v>
      </c>
      <c r="E123" s="174">
        <v>0</v>
      </c>
      <c r="F123" s="174">
        <v>255653.54</v>
      </c>
      <c r="G123" s="174">
        <v>0</v>
      </c>
      <c r="H123" s="173">
        <f t="shared" si="1"/>
        <v>255019.59</v>
      </c>
      <c r="I123" s="173">
        <v>200000</v>
      </c>
      <c r="J123" s="176">
        <f t="shared" si="2"/>
        <v>55019.59</v>
      </c>
      <c r="K123" s="64"/>
      <c r="L123" s="111"/>
    </row>
    <row r="124" spans="1:12" ht="15.75" customHeight="1" thickBot="1">
      <c r="A124" s="193" t="s">
        <v>221</v>
      </c>
      <c r="B124" s="194">
        <v>0</v>
      </c>
      <c r="C124" s="195">
        <v>0</v>
      </c>
      <c r="D124" s="195">
        <v>0</v>
      </c>
      <c r="E124" s="196">
        <v>0</v>
      </c>
      <c r="F124" s="196">
        <v>119151.62</v>
      </c>
      <c r="G124" s="196">
        <v>0</v>
      </c>
      <c r="H124" s="195">
        <f t="shared" si="1"/>
        <v>119151.62</v>
      </c>
      <c r="I124" s="195">
        <v>40000</v>
      </c>
      <c r="J124" s="197">
        <f t="shared" si="2"/>
        <v>79151.62</v>
      </c>
      <c r="K124" s="64"/>
      <c r="L124" s="111"/>
    </row>
    <row r="125" spans="1:12" ht="15.75" customHeight="1" thickTop="1">
      <c r="A125" s="198"/>
      <c r="B125" s="199"/>
      <c r="C125" s="199"/>
      <c r="D125" s="199"/>
      <c r="E125" s="200"/>
      <c r="F125" s="200"/>
      <c r="G125" s="200"/>
      <c r="H125" s="199"/>
      <c r="I125" s="199"/>
      <c r="J125" s="199"/>
      <c r="K125" s="144"/>
      <c r="L125" s="111"/>
    </row>
    <row r="126" spans="1:12" ht="15.75" customHeight="1" thickBot="1">
      <c r="A126" s="106"/>
      <c r="B126" s="106"/>
      <c r="C126" s="106"/>
      <c r="D126" s="108"/>
      <c r="J126" s="109" t="s">
        <v>35</v>
      </c>
      <c r="K126" s="144"/>
      <c r="L126" s="111"/>
    </row>
    <row r="127" spans="1:12" ht="15.75" customHeight="1" thickBot="1" thickTop="1">
      <c r="A127" s="599" t="s">
        <v>68</v>
      </c>
      <c r="B127" s="602" t="s">
        <v>106</v>
      </c>
      <c r="C127" s="603"/>
      <c r="D127" s="604"/>
      <c r="E127" s="602" t="s">
        <v>107</v>
      </c>
      <c r="F127" s="603"/>
      <c r="G127" s="604"/>
      <c r="H127" s="110"/>
      <c r="I127" s="602" t="s">
        <v>108</v>
      </c>
      <c r="J127" s="604"/>
      <c r="K127" s="144"/>
      <c r="L127" s="111"/>
    </row>
    <row r="128" spans="1:12" ht="15.75" customHeight="1" thickTop="1">
      <c r="A128" s="600"/>
      <c r="B128" s="112" t="s">
        <v>109</v>
      </c>
      <c r="C128" s="112" t="s">
        <v>110</v>
      </c>
      <c r="D128" s="113" t="s">
        <v>111</v>
      </c>
      <c r="E128" s="112"/>
      <c r="F128" s="112" t="s">
        <v>112</v>
      </c>
      <c r="G128" s="112" t="s">
        <v>113</v>
      </c>
      <c r="H128" s="112" t="s">
        <v>114</v>
      </c>
      <c r="I128" s="112" t="s">
        <v>5</v>
      </c>
      <c r="J128" s="112" t="s">
        <v>115</v>
      </c>
      <c r="K128" s="144"/>
      <c r="L128" s="111"/>
    </row>
    <row r="129" spans="1:12" ht="15.75" customHeight="1">
      <c r="A129" s="600"/>
      <c r="B129" s="112" t="s">
        <v>116</v>
      </c>
      <c r="C129" s="112" t="s">
        <v>116</v>
      </c>
      <c r="D129" s="113" t="s">
        <v>117</v>
      </c>
      <c r="E129" s="112" t="s">
        <v>118</v>
      </c>
      <c r="F129" s="112" t="s">
        <v>119</v>
      </c>
      <c r="G129" s="112" t="s">
        <v>120</v>
      </c>
      <c r="H129" s="112" t="s">
        <v>121</v>
      </c>
      <c r="I129" s="114" t="s">
        <v>9</v>
      </c>
      <c r="J129" s="114" t="s">
        <v>10</v>
      </c>
      <c r="K129" s="144"/>
      <c r="L129" s="111"/>
    </row>
    <row r="130" spans="1:12" ht="15.75" customHeight="1" thickBot="1">
      <c r="A130" s="601"/>
      <c r="B130" s="115" t="s">
        <v>122</v>
      </c>
      <c r="C130" s="115" t="s">
        <v>122</v>
      </c>
      <c r="D130" s="116" t="s">
        <v>123</v>
      </c>
      <c r="E130" s="117"/>
      <c r="F130" s="115"/>
      <c r="G130" s="118">
        <v>2014</v>
      </c>
      <c r="H130" s="115" t="s">
        <v>124</v>
      </c>
      <c r="I130" s="117"/>
      <c r="J130" s="117"/>
      <c r="K130" s="144"/>
      <c r="L130" s="111"/>
    </row>
    <row r="131" spans="1:12" ht="15.75" customHeight="1" thickTop="1">
      <c r="A131" s="191" t="s">
        <v>222</v>
      </c>
      <c r="B131" s="186">
        <v>0</v>
      </c>
      <c r="C131" s="189">
        <v>0</v>
      </c>
      <c r="D131" s="201">
        <v>0</v>
      </c>
      <c r="E131" s="201">
        <v>0</v>
      </c>
      <c r="F131" s="201">
        <v>189668.56</v>
      </c>
      <c r="G131" s="201">
        <v>0</v>
      </c>
      <c r="H131" s="189">
        <f t="shared" si="1"/>
        <v>189668.56</v>
      </c>
      <c r="I131" s="189">
        <v>0</v>
      </c>
      <c r="J131" s="190">
        <f t="shared" si="2"/>
        <v>189668.56</v>
      </c>
      <c r="K131" s="64"/>
      <c r="L131" s="111"/>
    </row>
    <row r="132" spans="1:12" ht="15.75" customHeight="1">
      <c r="A132" s="192" t="s">
        <v>223</v>
      </c>
      <c r="B132" s="172">
        <v>0</v>
      </c>
      <c r="C132" s="173">
        <v>0</v>
      </c>
      <c r="D132" s="173">
        <v>0</v>
      </c>
      <c r="E132" s="174">
        <v>0</v>
      </c>
      <c r="F132" s="174">
        <v>110304</v>
      </c>
      <c r="G132" s="174">
        <v>0</v>
      </c>
      <c r="H132" s="173">
        <f t="shared" si="1"/>
        <v>110304</v>
      </c>
      <c r="I132" s="173">
        <v>88000</v>
      </c>
      <c r="J132" s="176">
        <f t="shared" si="2"/>
        <v>22304</v>
      </c>
      <c r="K132" s="64"/>
      <c r="L132" s="111"/>
    </row>
    <row r="133" spans="1:12" ht="15.75" customHeight="1">
      <c r="A133" s="192" t="s">
        <v>224</v>
      </c>
      <c r="B133" s="172">
        <v>0</v>
      </c>
      <c r="C133" s="173">
        <v>0</v>
      </c>
      <c r="D133" s="173">
        <v>0</v>
      </c>
      <c r="E133" s="174">
        <v>0</v>
      </c>
      <c r="F133" s="174">
        <v>123770.02</v>
      </c>
      <c r="G133" s="174">
        <v>0</v>
      </c>
      <c r="H133" s="173">
        <f t="shared" si="1"/>
        <v>123770.02</v>
      </c>
      <c r="I133" s="173">
        <v>99000</v>
      </c>
      <c r="J133" s="176">
        <f t="shared" si="2"/>
        <v>24770.020000000004</v>
      </c>
      <c r="K133" s="64"/>
      <c r="L133" s="111"/>
    </row>
    <row r="134" spans="1:12" ht="15.75" customHeight="1">
      <c r="A134" s="192" t="s">
        <v>225</v>
      </c>
      <c r="B134" s="172">
        <v>0</v>
      </c>
      <c r="C134" s="173">
        <v>0</v>
      </c>
      <c r="D134" s="173">
        <v>0</v>
      </c>
      <c r="E134" s="174">
        <v>0</v>
      </c>
      <c r="F134" s="174">
        <v>121008</v>
      </c>
      <c r="G134" s="174">
        <v>0</v>
      </c>
      <c r="H134" s="173">
        <f t="shared" si="1"/>
        <v>121008</v>
      </c>
      <c r="I134" s="173">
        <v>20000</v>
      </c>
      <c r="J134" s="176">
        <f t="shared" si="2"/>
        <v>101008</v>
      </c>
      <c r="K134" s="64"/>
      <c r="L134" s="111"/>
    </row>
    <row r="135" spans="1:12" ht="15.75" customHeight="1">
      <c r="A135" s="192" t="s">
        <v>226</v>
      </c>
      <c r="B135" s="172">
        <v>0</v>
      </c>
      <c r="C135" s="173">
        <v>0</v>
      </c>
      <c r="D135" s="151">
        <v>4550.4</v>
      </c>
      <c r="E135" s="174">
        <v>0</v>
      </c>
      <c r="F135" s="174">
        <v>33335.1</v>
      </c>
      <c r="G135" s="174">
        <v>0</v>
      </c>
      <c r="H135" s="173">
        <f t="shared" si="1"/>
        <v>33335.1</v>
      </c>
      <c r="I135" s="173">
        <v>15000</v>
      </c>
      <c r="J135" s="176">
        <f t="shared" si="2"/>
        <v>18335.1</v>
      </c>
      <c r="K135" s="64"/>
      <c r="L135" s="111"/>
    </row>
    <row r="136" spans="1:12" ht="15.75" customHeight="1">
      <c r="A136" s="192" t="s">
        <v>227</v>
      </c>
      <c r="B136" s="172">
        <v>0</v>
      </c>
      <c r="C136" s="173">
        <v>0</v>
      </c>
      <c r="D136" s="173">
        <v>0</v>
      </c>
      <c r="E136" s="174">
        <v>0</v>
      </c>
      <c r="F136" s="174">
        <v>492014.73</v>
      </c>
      <c r="G136" s="174">
        <v>0</v>
      </c>
      <c r="H136" s="173">
        <f t="shared" si="1"/>
        <v>492014.73</v>
      </c>
      <c r="I136" s="173">
        <v>100000</v>
      </c>
      <c r="J136" s="176">
        <f t="shared" si="2"/>
        <v>392014.73</v>
      </c>
      <c r="K136" s="64"/>
      <c r="L136" s="111"/>
    </row>
    <row r="137" spans="1:12" ht="15.75" customHeight="1">
      <c r="A137" s="192" t="s">
        <v>228</v>
      </c>
      <c r="B137" s="172">
        <v>0</v>
      </c>
      <c r="C137" s="173">
        <v>0</v>
      </c>
      <c r="D137" s="173">
        <v>0</v>
      </c>
      <c r="E137" s="174">
        <v>0</v>
      </c>
      <c r="F137" s="174">
        <v>0</v>
      </c>
      <c r="G137" s="174">
        <v>0</v>
      </c>
      <c r="H137" s="173">
        <f t="shared" si="1"/>
        <v>0</v>
      </c>
      <c r="I137" s="173">
        <v>0</v>
      </c>
      <c r="J137" s="176">
        <f t="shared" si="2"/>
        <v>0</v>
      </c>
      <c r="K137" s="64"/>
      <c r="L137" s="111"/>
    </row>
    <row r="138" spans="1:12" ht="15.75" customHeight="1">
      <c r="A138" s="192" t="s">
        <v>229</v>
      </c>
      <c r="B138" s="172">
        <v>43.15</v>
      </c>
      <c r="C138" s="173">
        <v>0</v>
      </c>
      <c r="D138" s="173">
        <v>0</v>
      </c>
      <c r="E138" s="174">
        <v>0</v>
      </c>
      <c r="F138" s="174">
        <v>21851</v>
      </c>
      <c r="G138" s="174">
        <v>0</v>
      </c>
      <c r="H138" s="173">
        <f t="shared" si="1"/>
        <v>21807.85</v>
      </c>
      <c r="I138" s="173">
        <v>12000</v>
      </c>
      <c r="J138" s="176">
        <f t="shared" si="2"/>
        <v>9807.849999999999</v>
      </c>
      <c r="K138" s="64"/>
      <c r="L138" s="111"/>
    </row>
    <row r="139" spans="1:12" ht="15.75" customHeight="1">
      <c r="A139" s="192" t="s">
        <v>230</v>
      </c>
      <c r="B139" s="172">
        <v>0</v>
      </c>
      <c r="C139" s="173">
        <v>0</v>
      </c>
      <c r="D139" s="173">
        <v>0</v>
      </c>
      <c r="E139" s="174">
        <v>0</v>
      </c>
      <c r="F139" s="174">
        <v>129266</v>
      </c>
      <c r="G139" s="174">
        <v>0</v>
      </c>
      <c r="H139" s="173">
        <f>F139-B139</f>
        <v>129266</v>
      </c>
      <c r="I139" s="173">
        <v>103000</v>
      </c>
      <c r="J139" s="176">
        <f>H139-I139</f>
        <v>26266</v>
      </c>
      <c r="K139" s="64"/>
      <c r="L139" s="111"/>
    </row>
    <row r="140" spans="1:12" ht="15.75" customHeight="1">
      <c r="A140" s="192" t="s">
        <v>231</v>
      </c>
      <c r="B140" s="172">
        <v>450875.22</v>
      </c>
      <c r="C140" s="173">
        <v>0</v>
      </c>
      <c r="D140" s="173">
        <v>0</v>
      </c>
      <c r="E140" s="174">
        <v>0</v>
      </c>
      <c r="F140" s="174">
        <v>540669.27</v>
      </c>
      <c r="G140" s="174">
        <v>0</v>
      </c>
      <c r="H140" s="173">
        <f>F140-B140</f>
        <v>89794.05000000005</v>
      </c>
      <c r="I140" s="173">
        <v>50000</v>
      </c>
      <c r="J140" s="176">
        <f t="shared" si="2"/>
        <v>39794.05000000005</v>
      </c>
      <c r="K140" s="64"/>
      <c r="L140" s="111"/>
    </row>
    <row r="141" spans="1:12" ht="15.75" customHeight="1">
      <c r="A141" s="192" t="s">
        <v>232</v>
      </c>
      <c r="B141" s="172">
        <v>11103.43</v>
      </c>
      <c r="C141" s="173">
        <v>0</v>
      </c>
      <c r="D141" s="173">
        <v>0</v>
      </c>
      <c r="E141" s="174">
        <v>0</v>
      </c>
      <c r="F141" s="174">
        <v>460739.07</v>
      </c>
      <c r="G141" s="174">
        <v>0</v>
      </c>
      <c r="H141" s="173">
        <f t="shared" si="1"/>
        <v>449635.64</v>
      </c>
      <c r="I141" s="173">
        <v>314193</v>
      </c>
      <c r="J141" s="176">
        <f t="shared" si="2"/>
        <v>135442.64</v>
      </c>
      <c r="K141" s="64"/>
      <c r="L141" s="111"/>
    </row>
    <row r="142" spans="1:12" ht="15.75" customHeight="1">
      <c r="A142" s="192" t="s">
        <v>233</v>
      </c>
      <c r="B142" s="172">
        <v>0</v>
      </c>
      <c r="C142" s="173">
        <v>0</v>
      </c>
      <c r="D142" s="173">
        <v>0</v>
      </c>
      <c r="E142" s="174">
        <v>0</v>
      </c>
      <c r="F142" s="174">
        <v>204588.18</v>
      </c>
      <c r="G142" s="174">
        <v>0</v>
      </c>
      <c r="H142" s="173">
        <f t="shared" si="1"/>
        <v>204588.18</v>
      </c>
      <c r="I142" s="173">
        <v>0</v>
      </c>
      <c r="J142" s="176">
        <f t="shared" si="2"/>
        <v>204588.18</v>
      </c>
      <c r="K142" s="64"/>
      <c r="L142" s="111"/>
    </row>
    <row r="143" spans="1:12" ht="15.75" customHeight="1">
      <c r="A143" s="192" t="s">
        <v>234</v>
      </c>
      <c r="B143" s="172">
        <v>0</v>
      </c>
      <c r="C143" s="173">
        <v>0</v>
      </c>
      <c r="D143" s="173">
        <v>0</v>
      </c>
      <c r="E143" s="174">
        <v>0</v>
      </c>
      <c r="F143" s="174">
        <v>0</v>
      </c>
      <c r="G143" s="174">
        <v>0</v>
      </c>
      <c r="H143" s="173">
        <f t="shared" si="1"/>
        <v>0</v>
      </c>
      <c r="I143" s="173">
        <v>0</v>
      </c>
      <c r="J143" s="176">
        <f>H143-I143</f>
        <v>0</v>
      </c>
      <c r="K143" s="64"/>
      <c r="L143" s="111"/>
    </row>
    <row r="144" spans="1:12" ht="15.75" customHeight="1">
      <c r="A144" s="192" t="s">
        <v>235</v>
      </c>
      <c r="B144" s="172">
        <v>0</v>
      </c>
      <c r="C144" s="173">
        <v>0</v>
      </c>
      <c r="D144" s="173">
        <v>3238.9</v>
      </c>
      <c r="E144" s="174">
        <v>0</v>
      </c>
      <c r="F144" s="174">
        <v>267883.32</v>
      </c>
      <c r="G144" s="174">
        <v>0</v>
      </c>
      <c r="H144" s="173">
        <f>F144-B144</f>
        <v>267883.32</v>
      </c>
      <c r="I144" s="173">
        <v>0</v>
      </c>
      <c r="J144" s="176">
        <f>H144-I144</f>
        <v>267883.32</v>
      </c>
      <c r="K144" s="64"/>
      <c r="L144" s="111"/>
    </row>
    <row r="145" spans="1:12" ht="15.75" customHeight="1">
      <c r="A145" s="202" t="s">
        <v>236</v>
      </c>
      <c r="B145" s="120">
        <v>0</v>
      </c>
      <c r="C145" s="121">
        <v>0</v>
      </c>
      <c r="D145" s="203">
        <v>0</v>
      </c>
      <c r="E145" s="121">
        <v>0</v>
      </c>
      <c r="F145" s="121">
        <v>190562.07</v>
      </c>
      <c r="G145" s="121">
        <v>0</v>
      </c>
      <c r="H145" s="121">
        <f>(F145-B145)</f>
        <v>190562.07</v>
      </c>
      <c r="I145" s="121">
        <v>0</v>
      </c>
      <c r="J145" s="122">
        <f aca="true" t="shared" si="3" ref="J145:J194">(H145-I145)</f>
        <v>190562.07</v>
      </c>
      <c r="K145" s="64"/>
      <c r="L145" s="111"/>
    </row>
    <row r="146" spans="1:12" ht="15.75" customHeight="1">
      <c r="A146" s="202" t="s">
        <v>237</v>
      </c>
      <c r="B146" s="120">
        <v>0</v>
      </c>
      <c r="C146" s="121">
        <v>0</v>
      </c>
      <c r="D146" s="204">
        <v>0</v>
      </c>
      <c r="E146" s="121">
        <v>0</v>
      </c>
      <c r="F146" s="121">
        <v>0</v>
      </c>
      <c r="G146" s="121">
        <v>0</v>
      </c>
      <c r="H146" s="121">
        <f>(F146-B146)</f>
        <v>0</v>
      </c>
      <c r="I146" s="121">
        <v>0</v>
      </c>
      <c r="J146" s="122">
        <f t="shared" si="3"/>
        <v>0</v>
      </c>
      <c r="K146" s="64"/>
      <c r="L146" s="111"/>
    </row>
    <row r="147" spans="1:12" ht="15.75" customHeight="1">
      <c r="A147" s="202" t="s">
        <v>238</v>
      </c>
      <c r="B147" s="120">
        <v>0</v>
      </c>
      <c r="C147" s="124">
        <v>0</v>
      </c>
      <c r="D147" s="204">
        <v>0</v>
      </c>
      <c r="E147" s="121">
        <v>0</v>
      </c>
      <c r="F147" s="121">
        <v>83322.66</v>
      </c>
      <c r="G147" s="121">
        <v>0</v>
      </c>
      <c r="H147" s="121">
        <f aca="true" t="shared" si="4" ref="H147:H194">(F147-B147)</f>
        <v>83322.66</v>
      </c>
      <c r="I147" s="121">
        <v>0</v>
      </c>
      <c r="J147" s="122">
        <f t="shared" si="3"/>
        <v>83322.66</v>
      </c>
      <c r="K147" s="64"/>
      <c r="L147" s="111"/>
    </row>
    <row r="148" spans="1:12" ht="15.75" customHeight="1">
      <c r="A148" s="202" t="s">
        <v>239</v>
      </c>
      <c r="B148" s="120">
        <v>0</v>
      </c>
      <c r="C148" s="121">
        <v>0</v>
      </c>
      <c r="D148" s="204">
        <v>1090.22</v>
      </c>
      <c r="E148" s="121">
        <v>0</v>
      </c>
      <c r="F148" s="121">
        <v>0</v>
      </c>
      <c r="G148" s="121">
        <v>0</v>
      </c>
      <c r="H148" s="121">
        <f t="shared" si="4"/>
        <v>0</v>
      </c>
      <c r="I148" s="121">
        <v>0</v>
      </c>
      <c r="J148" s="122">
        <f t="shared" si="3"/>
        <v>0</v>
      </c>
      <c r="K148" s="64"/>
      <c r="L148" s="111"/>
    </row>
    <row r="149" spans="1:12" ht="15.75" customHeight="1">
      <c r="A149" s="202" t="s">
        <v>240</v>
      </c>
      <c r="B149" s="139">
        <v>0</v>
      </c>
      <c r="C149" s="127">
        <v>0</v>
      </c>
      <c r="D149" s="204">
        <v>0</v>
      </c>
      <c r="E149" s="127">
        <v>0</v>
      </c>
      <c r="F149" s="127">
        <v>357814.97</v>
      </c>
      <c r="G149" s="127">
        <v>0</v>
      </c>
      <c r="H149" s="121">
        <f t="shared" si="4"/>
        <v>357814.97</v>
      </c>
      <c r="I149" s="127">
        <v>284785</v>
      </c>
      <c r="J149" s="122">
        <f t="shared" si="3"/>
        <v>73029.96999999997</v>
      </c>
      <c r="K149" s="64"/>
      <c r="L149" s="111"/>
    </row>
    <row r="150" spans="1:12" ht="15.75" customHeight="1">
      <c r="A150" s="202" t="s">
        <v>241</v>
      </c>
      <c r="B150" s="205">
        <v>0</v>
      </c>
      <c r="C150" s="124">
        <v>0</v>
      </c>
      <c r="D150" s="204">
        <v>5475.11</v>
      </c>
      <c r="E150" s="124">
        <v>0</v>
      </c>
      <c r="F150" s="121">
        <v>72262.27</v>
      </c>
      <c r="G150" s="121">
        <v>0</v>
      </c>
      <c r="H150" s="121">
        <f t="shared" si="4"/>
        <v>72262.27</v>
      </c>
      <c r="I150" s="121">
        <v>40000</v>
      </c>
      <c r="J150" s="122">
        <f t="shared" si="3"/>
        <v>32262.270000000004</v>
      </c>
      <c r="K150" s="64"/>
      <c r="L150" s="111"/>
    </row>
    <row r="151" spans="1:12" ht="15.75" customHeight="1">
      <c r="A151" s="202" t="s">
        <v>242</v>
      </c>
      <c r="B151" s="120">
        <v>0</v>
      </c>
      <c r="C151" s="121">
        <v>0</v>
      </c>
      <c r="D151" s="204">
        <v>0</v>
      </c>
      <c r="E151" s="124">
        <v>0</v>
      </c>
      <c r="F151" s="124">
        <v>0</v>
      </c>
      <c r="G151" s="124">
        <v>0</v>
      </c>
      <c r="H151" s="121">
        <f t="shared" si="4"/>
        <v>0</v>
      </c>
      <c r="I151" s="121">
        <v>0</v>
      </c>
      <c r="J151" s="122">
        <f t="shared" si="3"/>
        <v>0</v>
      </c>
      <c r="K151" s="64"/>
      <c r="L151" s="111"/>
    </row>
    <row r="152" spans="1:12" ht="15.75" customHeight="1">
      <c r="A152" s="202" t="s">
        <v>243</v>
      </c>
      <c r="B152" s="120">
        <v>131470.97</v>
      </c>
      <c r="C152" s="121">
        <v>0</v>
      </c>
      <c r="D152" s="204">
        <v>0</v>
      </c>
      <c r="E152" s="124">
        <v>0</v>
      </c>
      <c r="F152" s="124">
        <v>216140.5</v>
      </c>
      <c r="G152" s="124">
        <v>0</v>
      </c>
      <c r="H152" s="121">
        <f t="shared" si="4"/>
        <v>84669.53</v>
      </c>
      <c r="I152" s="121">
        <v>40000</v>
      </c>
      <c r="J152" s="122">
        <f t="shared" si="3"/>
        <v>44669.53</v>
      </c>
      <c r="K152" s="64"/>
      <c r="L152" s="111"/>
    </row>
    <row r="153" spans="1:12" ht="15.75" customHeight="1">
      <c r="A153" s="202" t="s">
        <v>244</v>
      </c>
      <c r="B153" s="120">
        <v>0</v>
      </c>
      <c r="C153" s="121">
        <v>0</v>
      </c>
      <c r="D153" s="204">
        <v>0</v>
      </c>
      <c r="E153" s="124">
        <v>0</v>
      </c>
      <c r="F153" s="124">
        <v>435536.77</v>
      </c>
      <c r="G153" s="124">
        <v>0</v>
      </c>
      <c r="H153" s="121">
        <f t="shared" si="4"/>
        <v>435536.77</v>
      </c>
      <c r="I153" s="121">
        <v>348400</v>
      </c>
      <c r="J153" s="122">
        <f t="shared" si="3"/>
        <v>87136.77000000002</v>
      </c>
      <c r="K153" s="64"/>
      <c r="L153" s="111"/>
    </row>
    <row r="154" spans="1:12" ht="15.75" customHeight="1">
      <c r="A154" s="202" t="s">
        <v>245</v>
      </c>
      <c r="B154" s="120">
        <v>512.83</v>
      </c>
      <c r="C154" s="121">
        <v>0</v>
      </c>
      <c r="D154" s="204">
        <v>0</v>
      </c>
      <c r="E154" s="124">
        <v>0</v>
      </c>
      <c r="F154" s="124">
        <v>0</v>
      </c>
      <c r="G154" s="124">
        <v>0</v>
      </c>
      <c r="H154" s="121">
        <v>0</v>
      </c>
      <c r="I154" s="121">
        <v>0</v>
      </c>
      <c r="J154" s="122">
        <f t="shared" si="3"/>
        <v>0</v>
      </c>
      <c r="K154" s="64"/>
      <c r="L154" s="111"/>
    </row>
    <row r="155" spans="1:12" ht="15.75" customHeight="1" thickBot="1">
      <c r="A155" s="206" t="s">
        <v>246</v>
      </c>
      <c r="B155" s="180">
        <v>0</v>
      </c>
      <c r="C155" s="132">
        <v>0</v>
      </c>
      <c r="D155" s="207">
        <v>105859.12</v>
      </c>
      <c r="E155" s="133">
        <v>0</v>
      </c>
      <c r="F155" s="133">
        <v>57629</v>
      </c>
      <c r="G155" s="133">
        <v>0</v>
      </c>
      <c r="H155" s="132">
        <v>57629</v>
      </c>
      <c r="I155" s="132">
        <v>45000</v>
      </c>
      <c r="J155" s="134">
        <f t="shared" si="3"/>
        <v>12629</v>
      </c>
      <c r="K155" s="64"/>
      <c r="L155" s="111"/>
    </row>
    <row r="156" spans="1:12" ht="15.75" customHeight="1" thickTop="1">
      <c r="A156" s="208"/>
      <c r="B156" s="136"/>
      <c r="C156" s="136"/>
      <c r="D156" s="209"/>
      <c r="E156" s="137"/>
      <c r="F156" s="137"/>
      <c r="G156" s="137"/>
      <c r="H156" s="136"/>
      <c r="I156" s="136"/>
      <c r="J156" s="136"/>
      <c r="K156" s="144"/>
      <c r="L156" s="111"/>
    </row>
    <row r="157" spans="1:12" ht="15.75" customHeight="1" thickBot="1">
      <c r="A157" s="106"/>
      <c r="B157" s="106"/>
      <c r="C157" s="106"/>
      <c r="D157" s="108"/>
      <c r="J157" s="109" t="s">
        <v>35</v>
      </c>
      <c r="K157" s="144"/>
      <c r="L157" s="111"/>
    </row>
    <row r="158" spans="1:12" ht="15.75" customHeight="1" thickBot="1" thickTop="1">
      <c r="A158" s="599" t="s">
        <v>68</v>
      </c>
      <c r="B158" s="602" t="s">
        <v>106</v>
      </c>
      <c r="C158" s="603"/>
      <c r="D158" s="604"/>
      <c r="E158" s="602" t="s">
        <v>107</v>
      </c>
      <c r="F158" s="603"/>
      <c r="G158" s="604"/>
      <c r="H158" s="110"/>
      <c r="I158" s="602" t="s">
        <v>108</v>
      </c>
      <c r="J158" s="604"/>
      <c r="K158" s="144"/>
      <c r="L158" s="111"/>
    </row>
    <row r="159" spans="1:12" ht="15.75" customHeight="1" thickTop="1">
      <c r="A159" s="600"/>
      <c r="B159" s="112" t="s">
        <v>109</v>
      </c>
      <c r="C159" s="112" t="s">
        <v>110</v>
      </c>
      <c r="D159" s="113" t="s">
        <v>111</v>
      </c>
      <c r="E159" s="112"/>
      <c r="F159" s="112" t="s">
        <v>112</v>
      </c>
      <c r="G159" s="112" t="s">
        <v>113</v>
      </c>
      <c r="H159" s="112" t="s">
        <v>114</v>
      </c>
      <c r="I159" s="112" t="s">
        <v>5</v>
      </c>
      <c r="J159" s="112" t="s">
        <v>115</v>
      </c>
      <c r="K159" s="144"/>
      <c r="L159" s="111"/>
    </row>
    <row r="160" spans="1:12" ht="15.75" customHeight="1">
      <c r="A160" s="600"/>
      <c r="B160" s="112" t="s">
        <v>116</v>
      </c>
      <c r="C160" s="112" t="s">
        <v>116</v>
      </c>
      <c r="D160" s="113" t="s">
        <v>117</v>
      </c>
      <c r="E160" s="112" t="s">
        <v>118</v>
      </c>
      <c r="F160" s="112" t="s">
        <v>119</v>
      </c>
      <c r="G160" s="112" t="s">
        <v>120</v>
      </c>
      <c r="H160" s="112" t="s">
        <v>121</v>
      </c>
      <c r="I160" s="114" t="s">
        <v>9</v>
      </c>
      <c r="J160" s="114" t="s">
        <v>10</v>
      </c>
      <c r="K160" s="144"/>
      <c r="L160" s="111"/>
    </row>
    <row r="161" spans="1:12" ht="15.75" customHeight="1" thickBot="1">
      <c r="A161" s="601"/>
      <c r="B161" s="115" t="s">
        <v>122</v>
      </c>
      <c r="C161" s="115" t="s">
        <v>122</v>
      </c>
      <c r="D161" s="116" t="s">
        <v>123</v>
      </c>
      <c r="E161" s="117"/>
      <c r="F161" s="115"/>
      <c r="G161" s="118">
        <v>2014</v>
      </c>
      <c r="H161" s="115" t="s">
        <v>124</v>
      </c>
      <c r="I161" s="117"/>
      <c r="J161" s="117"/>
      <c r="K161" s="144"/>
      <c r="L161" s="111"/>
    </row>
    <row r="162" spans="1:12" ht="15.75" customHeight="1" thickTop="1">
      <c r="A162" s="210" t="s">
        <v>247</v>
      </c>
      <c r="B162" s="139">
        <v>0</v>
      </c>
      <c r="C162" s="127">
        <v>0</v>
      </c>
      <c r="D162" s="203">
        <v>292.89</v>
      </c>
      <c r="E162" s="140">
        <v>0</v>
      </c>
      <c r="F162" s="140">
        <v>0</v>
      </c>
      <c r="G162" s="140">
        <v>0</v>
      </c>
      <c r="H162" s="127">
        <f t="shared" si="4"/>
        <v>0</v>
      </c>
      <c r="I162" s="167">
        <v>0</v>
      </c>
      <c r="J162" s="141">
        <f t="shared" si="3"/>
        <v>0</v>
      </c>
      <c r="K162" s="64"/>
      <c r="L162" s="111"/>
    </row>
    <row r="163" spans="1:12" ht="15.75" customHeight="1">
      <c r="A163" s="202" t="s">
        <v>248</v>
      </c>
      <c r="B163" s="120">
        <v>0</v>
      </c>
      <c r="C163" s="121">
        <v>0</v>
      </c>
      <c r="D163" s="204">
        <v>0</v>
      </c>
      <c r="E163" s="124">
        <v>0</v>
      </c>
      <c r="F163" s="124">
        <v>27732</v>
      </c>
      <c r="G163" s="124">
        <v>0</v>
      </c>
      <c r="H163" s="121">
        <f t="shared" si="4"/>
        <v>27732</v>
      </c>
      <c r="I163" s="121">
        <v>7000</v>
      </c>
      <c r="J163" s="122">
        <f t="shared" si="3"/>
        <v>20732</v>
      </c>
      <c r="K163" s="64"/>
      <c r="L163" s="111"/>
    </row>
    <row r="164" spans="1:12" ht="15.75" customHeight="1">
      <c r="A164" s="202" t="s">
        <v>249</v>
      </c>
      <c r="B164" s="120">
        <v>0</v>
      </c>
      <c r="C164" s="121">
        <v>0</v>
      </c>
      <c r="D164" s="204">
        <v>0</v>
      </c>
      <c r="E164" s="124">
        <v>0</v>
      </c>
      <c r="F164" s="124">
        <v>291299.41</v>
      </c>
      <c r="G164" s="124">
        <v>0</v>
      </c>
      <c r="H164" s="121">
        <f t="shared" si="4"/>
        <v>291299.41</v>
      </c>
      <c r="I164" s="121">
        <v>40000</v>
      </c>
      <c r="J164" s="122">
        <f t="shared" si="3"/>
        <v>251299.40999999997</v>
      </c>
      <c r="K164" s="64"/>
      <c r="L164" s="111"/>
    </row>
    <row r="165" spans="1:12" ht="15.75" customHeight="1">
      <c r="A165" s="202" t="s">
        <v>250</v>
      </c>
      <c r="B165" s="120">
        <v>319.22</v>
      </c>
      <c r="C165" s="121">
        <v>0</v>
      </c>
      <c r="D165" s="204">
        <v>0</v>
      </c>
      <c r="E165" s="124">
        <v>0</v>
      </c>
      <c r="F165" s="124">
        <v>67661</v>
      </c>
      <c r="G165" s="124">
        <v>0</v>
      </c>
      <c r="H165" s="121">
        <f t="shared" si="4"/>
        <v>67341.78</v>
      </c>
      <c r="I165" s="121">
        <v>30000</v>
      </c>
      <c r="J165" s="122">
        <f t="shared" si="3"/>
        <v>37341.78</v>
      </c>
      <c r="K165" s="64"/>
      <c r="L165" s="111"/>
    </row>
    <row r="166" spans="1:12" ht="15.75" customHeight="1">
      <c r="A166" s="202" t="s">
        <v>251</v>
      </c>
      <c r="B166" s="120">
        <v>0</v>
      </c>
      <c r="C166" s="121">
        <v>0</v>
      </c>
      <c r="D166" s="204">
        <v>0</v>
      </c>
      <c r="E166" s="124">
        <v>0</v>
      </c>
      <c r="F166" s="124">
        <v>76355</v>
      </c>
      <c r="G166" s="124">
        <v>0</v>
      </c>
      <c r="H166" s="121">
        <f t="shared" si="4"/>
        <v>76355</v>
      </c>
      <c r="I166" s="121">
        <v>50000</v>
      </c>
      <c r="J166" s="122">
        <f t="shared" si="3"/>
        <v>26355</v>
      </c>
      <c r="K166" s="64"/>
      <c r="L166" s="111"/>
    </row>
    <row r="167" spans="1:12" ht="15.75" customHeight="1">
      <c r="A167" s="202" t="s">
        <v>252</v>
      </c>
      <c r="B167" s="120">
        <v>0</v>
      </c>
      <c r="C167" s="121">
        <v>0</v>
      </c>
      <c r="D167" s="204">
        <v>0</v>
      </c>
      <c r="E167" s="124">
        <v>0</v>
      </c>
      <c r="F167" s="124">
        <v>0</v>
      </c>
      <c r="G167" s="124">
        <v>0</v>
      </c>
      <c r="H167" s="121">
        <f t="shared" si="4"/>
        <v>0</v>
      </c>
      <c r="I167" s="121">
        <v>0</v>
      </c>
      <c r="J167" s="122">
        <f t="shared" si="3"/>
        <v>0</v>
      </c>
      <c r="K167" s="64"/>
      <c r="L167" s="111"/>
    </row>
    <row r="168" spans="1:12" ht="15.75" customHeight="1">
      <c r="A168" s="202" t="s">
        <v>253</v>
      </c>
      <c r="B168" s="120">
        <v>0</v>
      </c>
      <c r="C168" s="121">
        <v>0</v>
      </c>
      <c r="D168" s="204">
        <v>0</v>
      </c>
      <c r="E168" s="124">
        <v>0</v>
      </c>
      <c r="F168" s="124">
        <v>16657</v>
      </c>
      <c r="G168" s="124">
        <v>0</v>
      </c>
      <c r="H168" s="121">
        <f t="shared" si="4"/>
        <v>16657</v>
      </c>
      <c r="I168" s="121">
        <v>3000</v>
      </c>
      <c r="J168" s="122">
        <f t="shared" si="3"/>
        <v>13657</v>
      </c>
      <c r="K168" s="64"/>
      <c r="L168" s="111"/>
    </row>
    <row r="169" spans="1:12" ht="15.75" customHeight="1">
      <c r="A169" s="202" t="s">
        <v>254</v>
      </c>
      <c r="B169" s="120">
        <v>0</v>
      </c>
      <c r="C169" s="121">
        <v>0</v>
      </c>
      <c r="D169" s="204">
        <v>0</v>
      </c>
      <c r="E169" s="124">
        <v>0</v>
      </c>
      <c r="F169" s="124">
        <v>0</v>
      </c>
      <c r="G169" s="124">
        <v>0</v>
      </c>
      <c r="H169" s="121">
        <f t="shared" si="4"/>
        <v>0</v>
      </c>
      <c r="I169" s="121">
        <v>0</v>
      </c>
      <c r="J169" s="122">
        <f t="shared" si="3"/>
        <v>0</v>
      </c>
      <c r="K169" s="64"/>
      <c r="L169" s="111"/>
    </row>
    <row r="170" spans="1:12" ht="15.75" customHeight="1">
      <c r="A170" s="202" t="s">
        <v>255</v>
      </c>
      <c r="B170" s="120">
        <v>0</v>
      </c>
      <c r="C170" s="121">
        <v>0</v>
      </c>
      <c r="D170" s="204">
        <v>0</v>
      </c>
      <c r="E170" s="124">
        <v>0</v>
      </c>
      <c r="F170" s="124">
        <v>0</v>
      </c>
      <c r="G170" s="124">
        <v>0</v>
      </c>
      <c r="H170" s="121">
        <f t="shared" si="4"/>
        <v>0</v>
      </c>
      <c r="I170" s="121">
        <v>0</v>
      </c>
      <c r="J170" s="122">
        <f t="shared" si="3"/>
        <v>0</v>
      </c>
      <c r="K170" s="64"/>
      <c r="L170" s="111"/>
    </row>
    <row r="171" spans="1:12" ht="15.75" customHeight="1">
      <c r="A171" s="202" t="s">
        <v>256</v>
      </c>
      <c r="B171" s="120">
        <v>382.32</v>
      </c>
      <c r="C171" s="121">
        <v>0</v>
      </c>
      <c r="D171" s="204">
        <v>0</v>
      </c>
      <c r="E171" s="124">
        <v>0</v>
      </c>
      <c r="F171" s="124">
        <v>0</v>
      </c>
      <c r="G171" s="124">
        <v>0</v>
      </c>
      <c r="H171" s="121">
        <v>0</v>
      </c>
      <c r="I171" s="121">
        <v>0</v>
      </c>
      <c r="J171" s="122">
        <f t="shared" si="3"/>
        <v>0</v>
      </c>
      <c r="K171" s="64"/>
      <c r="L171" s="111"/>
    </row>
    <row r="172" spans="1:12" ht="15.75" customHeight="1">
      <c r="A172" s="202" t="s">
        <v>257</v>
      </c>
      <c r="B172" s="120">
        <v>0</v>
      </c>
      <c r="C172" s="121">
        <v>0</v>
      </c>
      <c r="D172" s="204">
        <v>0</v>
      </c>
      <c r="E172" s="124">
        <v>0</v>
      </c>
      <c r="F172" s="124">
        <v>143712.78</v>
      </c>
      <c r="G172" s="124">
        <v>0</v>
      </c>
      <c r="H172" s="121">
        <f t="shared" si="4"/>
        <v>143712.78</v>
      </c>
      <c r="I172" s="121">
        <v>114000</v>
      </c>
      <c r="J172" s="122">
        <f t="shared" si="3"/>
        <v>29712.78</v>
      </c>
      <c r="K172" s="64"/>
      <c r="L172" s="111"/>
    </row>
    <row r="173" spans="1:12" ht="15.75" customHeight="1">
      <c r="A173" s="202" t="s">
        <v>258</v>
      </c>
      <c r="B173" s="120">
        <v>0</v>
      </c>
      <c r="C173" s="121">
        <v>0</v>
      </c>
      <c r="D173" s="204">
        <v>0</v>
      </c>
      <c r="E173" s="124">
        <v>0</v>
      </c>
      <c r="F173" s="124">
        <v>47167</v>
      </c>
      <c r="G173" s="124">
        <v>0</v>
      </c>
      <c r="H173" s="121">
        <f t="shared" si="4"/>
        <v>47167</v>
      </c>
      <c r="I173" s="121">
        <v>37700</v>
      </c>
      <c r="J173" s="122">
        <f t="shared" si="3"/>
        <v>9467</v>
      </c>
      <c r="K173" s="64"/>
      <c r="L173" s="111"/>
    </row>
    <row r="174" spans="1:12" ht="15.75" customHeight="1">
      <c r="A174" s="202" t="s">
        <v>259</v>
      </c>
      <c r="B174" s="120">
        <v>0</v>
      </c>
      <c r="C174" s="121">
        <v>0</v>
      </c>
      <c r="D174" s="204">
        <v>0</v>
      </c>
      <c r="E174" s="124">
        <v>0</v>
      </c>
      <c r="F174" s="124">
        <v>202134.61</v>
      </c>
      <c r="G174" s="124">
        <v>0</v>
      </c>
      <c r="H174" s="121">
        <f t="shared" si="4"/>
        <v>202134.61</v>
      </c>
      <c r="I174" s="121">
        <v>0</v>
      </c>
      <c r="J174" s="122">
        <f t="shared" si="3"/>
        <v>202134.61</v>
      </c>
      <c r="K174" s="64"/>
      <c r="L174" s="111"/>
    </row>
    <row r="175" spans="1:12" ht="15.75" customHeight="1">
      <c r="A175" s="202" t="s">
        <v>260</v>
      </c>
      <c r="B175" s="120">
        <v>0</v>
      </c>
      <c r="C175" s="121">
        <v>0</v>
      </c>
      <c r="D175" s="204">
        <v>0</v>
      </c>
      <c r="E175" s="124">
        <v>0</v>
      </c>
      <c r="F175" s="124">
        <v>0</v>
      </c>
      <c r="G175" s="124">
        <v>0</v>
      </c>
      <c r="H175" s="121">
        <f t="shared" si="4"/>
        <v>0</v>
      </c>
      <c r="I175" s="121">
        <v>0</v>
      </c>
      <c r="J175" s="122">
        <f t="shared" si="3"/>
        <v>0</v>
      </c>
      <c r="K175" s="64"/>
      <c r="L175" s="111"/>
    </row>
    <row r="176" spans="1:12" ht="15.75" customHeight="1">
      <c r="A176" s="202" t="s">
        <v>261</v>
      </c>
      <c r="B176" s="120">
        <v>0</v>
      </c>
      <c r="C176" s="121">
        <v>0</v>
      </c>
      <c r="D176" s="204">
        <v>0</v>
      </c>
      <c r="E176" s="124">
        <v>0</v>
      </c>
      <c r="F176" s="124">
        <v>56772</v>
      </c>
      <c r="G176" s="124">
        <v>0</v>
      </c>
      <c r="H176" s="121">
        <f t="shared" si="4"/>
        <v>56772</v>
      </c>
      <c r="I176" s="121">
        <v>10000</v>
      </c>
      <c r="J176" s="122">
        <f t="shared" si="3"/>
        <v>46772</v>
      </c>
      <c r="K176" s="64"/>
      <c r="L176" s="111"/>
    </row>
    <row r="177" spans="1:12" ht="15.75" customHeight="1">
      <c r="A177" s="202" t="s">
        <v>262</v>
      </c>
      <c r="B177" s="120">
        <v>0</v>
      </c>
      <c r="C177" s="121">
        <v>0</v>
      </c>
      <c r="D177" s="204">
        <v>0</v>
      </c>
      <c r="E177" s="124">
        <v>0</v>
      </c>
      <c r="F177" s="124">
        <v>38808</v>
      </c>
      <c r="G177" s="124">
        <v>0</v>
      </c>
      <c r="H177" s="121">
        <f t="shared" si="4"/>
        <v>38808</v>
      </c>
      <c r="I177" s="121">
        <v>10000</v>
      </c>
      <c r="J177" s="122">
        <f t="shared" si="3"/>
        <v>28808</v>
      </c>
      <c r="K177" s="64"/>
      <c r="L177" s="111"/>
    </row>
    <row r="178" spans="1:12" ht="15.75" customHeight="1">
      <c r="A178" s="202" t="s">
        <v>263</v>
      </c>
      <c r="B178" s="211">
        <v>0</v>
      </c>
      <c r="C178" s="212">
        <v>0</v>
      </c>
      <c r="D178" s="213">
        <v>0</v>
      </c>
      <c r="E178" s="214">
        <v>0</v>
      </c>
      <c r="F178" s="214">
        <v>0</v>
      </c>
      <c r="G178" s="215">
        <v>0</v>
      </c>
      <c r="H178" s="121">
        <f t="shared" si="4"/>
        <v>0</v>
      </c>
      <c r="I178" s="212">
        <v>0</v>
      </c>
      <c r="J178" s="122">
        <f t="shared" si="3"/>
        <v>0</v>
      </c>
      <c r="K178" s="64"/>
      <c r="L178" s="111"/>
    </row>
    <row r="179" spans="1:12" ht="15.75" customHeight="1">
      <c r="A179" s="202" t="s">
        <v>264</v>
      </c>
      <c r="B179" s="120">
        <v>0</v>
      </c>
      <c r="C179" s="121">
        <v>0</v>
      </c>
      <c r="D179" s="204">
        <v>0</v>
      </c>
      <c r="E179" s="124">
        <v>0</v>
      </c>
      <c r="F179" s="124">
        <v>0</v>
      </c>
      <c r="G179" s="152">
        <v>0</v>
      </c>
      <c r="H179" s="121">
        <f t="shared" si="4"/>
        <v>0</v>
      </c>
      <c r="I179" s="121">
        <v>0</v>
      </c>
      <c r="J179" s="122">
        <f t="shared" si="3"/>
        <v>0</v>
      </c>
      <c r="K179" s="64"/>
      <c r="L179" s="111"/>
    </row>
    <row r="180" spans="1:12" ht="15.75" customHeight="1">
      <c r="A180" s="202" t="s">
        <v>265</v>
      </c>
      <c r="B180" s="120">
        <v>0</v>
      </c>
      <c r="C180" s="121">
        <v>0</v>
      </c>
      <c r="D180" s="204">
        <v>0</v>
      </c>
      <c r="E180" s="124">
        <v>0</v>
      </c>
      <c r="F180" s="124">
        <v>0</v>
      </c>
      <c r="G180" s="152">
        <v>0</v>
      </c>
      <c r="H180" s="121">
        <f t="shared" si="4"/>
        <v>0</v>
      </c>
      <c r="I180" s="121">
        <v>0</v>
      </c>
      <c r="J180" s="122">
        <f t="shared" si="3"/>
        <v>0</v>
      </c>
      <c r="K180" s="64"/>
      <c r="L180" s="111"/>
    </row>
    <row r="181" spans="1:12" ht="15.75" customHeight="1">
      <c r="A181" s="202" t="s">
        <v>266</v>
      </c>
      <c r="B181" s="120">
        <v>0</v>
      </c>
      <c r="C181" s="121">
        <v>0</v>
      </c>
      <c r="D181" s="216">
        <v>0</v>
      </c>
      <c r="E181" s="124">
        <v>0</v>
      </c>
      <c r="F181" s="152">
        <v>17391</v>
      </c>
      <c r="G181" s="121">
        <v>0</v>
      </c>
      <c r="H181" s="121">
        <f t="shared" si="4"/>
        <v>17391</v>
      </c>
      <c r="I181" s="121">
        <v>13912</v>
      </c>
      <c r="J181" s="122">
        <f t="shared" si="3"/>
        <v>3479</v>
      </c>
      <c r="K181" s="64"/>
      <c r="L181" s="111"/>
    </row>
    <row r="182" spans="1:12" ht="15.75" customHeight="1">
      <c r="A182" s="202" t="s">
        <v>267</v>
      </c>
      <c r="B182" s="120">
        <v>0</v>
      </c>
      <c r="C182" s="121">
        <v>0</v>
      </c>
      <c r="D182" s="216">
        <v>0</v>
      </c>
      <c r="E182" s="124">
        <v>0</v>
      </c>
      <c r="F182" s="152">
        <v>44593.23</v>
      </c>
      <c r="G182" s="121">
        <v>0</v>
      </c>
      <c r="H182" s="121">
        <f t="shared" si="4"/>
        <v>44593.23</v>
      </c>
      <c r="I182" s="121">
        <v>0</v>
      </c>
      <c r="J182" s="122">
        <f t="shared" si="3"/>
        <v>44593.23</v>
      </c>
      <c r="K182" s="64"/>
      <c r="L182" s="111"/>
    </row>
    <row r="183" spans="1:12" ht="15.75" customHeight="1">
      <c r="A183" s="202" t="s">
        <v>268</v>
      </c>
      <c r="B183" s="217">
        <v>0</v>
      </c>
      <c r="C183" s="218">
        <v>0</v>
      </c>
      <c r="D183" s="204">
        <v>0</v>
      </c>
      <c r="E183" s="218">
        <v>0</v>
      </c>
      <c r="F183" s="204">
        <v>299430</v>
      </c>
      <c r="G183" s="219">
        <v>0</v>
      </c>
      <c r="H183" s="121">
        <f t="shared" si="4"/>
        <v>299430</v>
      </c>
      <c r="I183" s="204">
        <v>200000</v>
      </c>
      <c r="J183" s="122">
        <f t="shared" si="3"/>
        <v>99430</v>
      </c>
      <c r="K183" s="64"/>
      <c r="L183" s="111"/>
    </row>
    <row r="184" spans="1:12" ht="15.75" customHeight="1">
      <c r="A184" s="220" t="s">
        <v>269</v>
      </c>
      <c r="B184" s="221">
        <v>3434.29</v>
      </c>
      <c r="C184" s="204">
        <v>0</v>
      </c>
      <c r="D184" s="204">
        <v>0</v>
      </c>
      <c r="E184" s="204">
        <v>0</v>
      </c>
      <c r="F184" s="204">
        <v>72056</v>
      </c>
      <c r="G184" s="204">
        <v>0</v>
      </c>
      <c r="H184" s="121">
        <v>68621.71</v>
      </c>
      <c r="I184" s="204">
        <v>48000</v>
      </c>
      <c r="J184" s="122">
        <f t="shared" si="3"/>
        <v>20621.710000000006</v>
      </c>
      <c r="K184" s="64"/>
      <c r="L184" s="111"/>
    </row>
    <row r="185" spans="1:12" ht="15.75" customHeight="1">
      <c r="A185" s="202" t="s">
        <v>270</v>
      </c>
      <c r="B185" s="221">
        <v>3615.11</v>
      </c>
      <c r="C185" s="204">
        <v>0</v>
      </c>
      <c r="D185" s="204">
        <v>0</v>
      </c>
      <c r="E185" s="204">
        <v>0</v>
      </c>
      <c r="F185" s="204">
        <v>102373.22</v>
      </c>
      <c r="G185" s="204">
        <v>0</v>
      </c>
      <c r="H185" s="121">
        <f t="shared" si="4"/>
        <v>98758.11</v>
      </c>
      <c r="I185" s="204">
        <v>64090</v>
      </c>
      <c r="J185" s="122">
        <f t="shared" si="3"/>
        <v>34668.11</v>
      </c>
      <c r="K185" s="64"/>
      <c r="L185" s="111"/>
    </row>
    <row r="186" spans="1:12" ht="15.75" customHeight="1" thickBot="1">
      <c r="A186" s="206" t="s">
        <v>271</v>
      </c>
      <c r="B186" s="222">
        <v>0</v>
      </c>
      <c r="C186" s="207">
        <v>0</v>
      </c>
      <c r="D186" s="207">
        <v>0</v>
      </c>
      <c r="E186" s="207">
        <v>0</v>
      </c>
      <c r="F186" s="207">
        <v>0</v>
      </c>
      <c r="G186" s="207">
        <v>0</v>
      </c>
      <c r="H186" s="132">
        <f t="shared" si="4"/>
        <v>0</v>
      </c>
      <c r="I186" s="207">
        <v>0</v>
      </c>
      <c r="J186" s="134">
        <f t="shared" si="3"/>
        <v>0</v>
      </c>
      <c r="K186" s="64"/>
      <c r="L186" s="111"/>
    </row>
    <row r="187" spans="1:12" ht="15.75" customHeight="1" thickTop="1">
      <c r="A187" s="208"/>
      <c r="B187" s="209"/>
      <c r="C187" s="209"/>
      <c r="D187" s="209"/>
      <c r="E187" s="209"/>
      <c r="F187" s="209"/>
      <c r="G187" s="209"/>
      <c r="H187" s="136"/>
      <c r="I187" s="209"/>
      <c r="J187" s="136"/>
      <c r="K187" s="144"/>
      <c r="L187" s="111"/>
    </row>
    <row r="188" spans="1:12" ht="15.75" customHeight="1" thickBot="1">
      <c r="A188" s="106"/>
      <c r="B188" s="106"/>
      <c r="C188" s="106"/>
      <c r="D188" s="108"/>
      <c r="J188" s="109" t="s">
        <v>35</v>
      </c>
      <c r="K188" s="144"/>
      <c r="L188" s="111"/>
    </row>
    <row r="189" spans="1:12" ht="15.75" customHeight="1" thickBot="1" thickTop="1">
      <c r="A189" s="599" t="s">
        <v>68</v>
      </c>
      <c r="B189" s="602" t="s">
        <v>106</v>
      </c>
      <c r="C189" s="603"/>
      <c r="D189" s="604"/>
      <c r="E189" s="602" t="s">
        <v>107</v>
      </c>
      <c r="F189" s="603"/>
      <c r="G189" s="604"/>
      <c r="H189" s="110"/>
      <c r="I189" s="602" t="s">
        <v>108</v>
      </c>
      <c r="J189" s="604"/>
      <c r="K189" s="144"/>
      <c r="L189" s="111"/>
    </row>
    <row r="190" spans="1:12" ht="15.75" customHeight="1" thickTop="1">
      <c r="A190" s="600"/>
      <c r="B190" s="112" t="s">
        <v>109</v>
      </c>
      <c r="C190" s="112" t="s">
        <v>110</v>
      </c>
      <c r="D190" s="113" t="s">
        <v>111</v>
      </c>
      <c r="E190" s="112"/>
      <c r="F190" s="112" t="s">
        <v>112</v>
      </c>
      <c r="G190" s="112" t="s">
        <v>113</v>
      </c>
      <c r="H190" s="112" t="s">
        <v>114</v>
      </c>
      <c r="I190" s="112" t="s">
        <v>5</v>
      </c>
      <c r="J190" s="112" t="s">
        <v>115</v>
      </c>
      <c r="K190" s="144"/>
      <c r="L190" s="111"/>
    </row>
    <row r="191" spans="1:12" ht="15.75" customHeight="1">
      <c r="A191" s="600"/>
      <c r="B191" s="112" t="s">
        <v>116</v>
      </c>
      <c r="C191" s="112" t="s">
        <v>116</v>
      </c>
      <c r="D191" s="113" t="s">
        <v>117</v>
      </c>
      <c r="E191" s="112" t="s">
        <v>118</v>
      </c>
      <c r="F191" s="112" t="s">
        <v>119</v>
      </c>
      <c r="G191" s="112" t="s">
        <v>120</v>
      </c>
      <c r="H191" s="112" t="s">
        <v>121</v>
      </c>
      <c r="I191" s="114" t="s">
        <v>9</v>
      </c>
      <c r="J191" s="114" t="s">
        <v>10</v>
      </c>
      <c r="K191" s="144"/>
      <c r="L191" s="111"/>
    </row>
    <row r="192" spans="1:12" ht="15.75" customHeight="1" thickBot="1">
      <c r="A192" s="601"/>
      <c r="B192" s="115" t="s">
        <v>122</v>
      </c>
      <c r="C192" s="115" t="s">
        <v>122</v>
      </c>
      <c r="D192" s="116" t="s">
        <v>123</v>
      </c>
      <c r="E192" s="117"/>
      <c r="F192" s="115"/>
      <c r="G192" s="118">
        <v>2014</v>
      </c>
      <c r="H192" s="115" t="s">
        <v>124</v>
      </c>
      <c r="I192" s="117"/>
      <c r="J192" s="117"/>
      <c r="K192" s="144"/>
      <c r="L192" s="111"/>
    </row>
    <row r="193" spans="1:12" ht="15.75" customHeight="1" thickTop="1">
      <c r="A193" s="210" t="s">
        <v>272</v>
      </c>
      <c r="B193" s="223">
        <v>0</v>
      </c>
      <c r="C193" s="203">
        <v>0</v>
      </c>
      <c r="D193" s="203">
        <v>0</v>
      </c>
      <c r="E193" s="203">
        <v>0</v>
      </c>
      <c r="F193" s="203">
        <v>34620</v>
      </c>
      <c r="G193" s="203">
        <v>0</v>
      </c>
      <c r="H193" s="127">
        <f t="shared" si="4"/>
        <v>34620</v>
      </c>
      <c r="I193" s="203">
        <v>20000</v>
      </c>
      <c r="J193" s="141">
        <f t="shared" si="3"/>
        <v>14620</v>
      </c>
      <c r="K193" s="64"/>
      <c r="L193" s="111"/>
    </row>
    <row r="194" spans="1:12" ht="15.75" customHeight="1">
      <c r="A194" s="220" t="s">
        <v>273</v>
      </c>
      <c r="B194" s="221">
        <v>4449.77</v>
      </c>
      <c r="C194" s="204">
        <v>0</v>
      </c>
      <c r="D194" s="204">
        <v>0</v>
      </c>
      <c r="E194" s="204">
        <v>0</v>
      </c>
      <c r="F194" s="204">
        <v>253244.35</v>
      </c>
      <c r="G194" s="204">
        <v>0</v>
      </c>
      <c r="H194" s="121">
        <f t="shared" si="4"/>
        <v>248794.58000000002</v>
      </c>
      <c r="I194" s="204">
        <v>100000</v>
      </c>
      <c r="J194" s="122">
        <f t="shared" si="3"/>
        <v>148794.58000000002</v>
      </c>
      <c r="K194" s="64"/>
      <c r="L194" s="111"/>
    </row>
    <row r="195" spans="1:12" ht="15.75" customHeight="1">
      <c r="A195" s="582" t="s">
        <v>362</v>
      </c>
      <c r="B195" s="583">
        <v>0</v>
      </c>
      <c r="C195" s="584">
        <v>0</v>
      </c>
      <c r="D195" s="584">
        <v>0</v>
      </c>
      <c r="E195" s="584">
        <v>0</v>
      </c>
      <c r="F195" s="584">
        <v>264513.54</v>
      </c>
      <c r="G195" s="584">
        <v>0</v>
      </c>
      <c r="H195" s="146">
        <f>F195+G195</f>
        <v>264513.54</v>
      </c>
      <c r="I195" s="584">
        <v>200000</v>
      </c>
      <c r="J195" s="147">
        <f>H195-I195</f>
        <v>64513.53999999998</v>
      </c>
      <c r="K195" s="64"/>
      <c r="L195" s="111"/>
    </row>
    <row r="196" spans="1:12" ht="15.75" customHeight="1">
      <c r="A196" s="192" t="s">
        <v>274</v>
      </c>
      <c r="B196" s="172">
        <v>0</v>
      </c>
      <c r="C196" s="173">
        <v>0</v>
      </c>
      <c r="D196" s="173">
        <v>0</v>
      </c>
      <c r="E196" s="174">
        <v>0</v>
      </c>
      <c r="F196" s="174">
        <v>86000</v>
      </c>
      <c r="G196" s="174">
        <v>0</v>
      </c>
      <c r="H196" s="173">
        <f aca="true" t="shared" si="5" ref="H196:H201">F196-B196</f>
        <v>86000</v>
      </c>
      <c r="I196" s="173">
        <v>68800</v>
      </c>
      <c r="J196" s="176">
        <f aca="true" t="shared" si="6" ref="J196:J201">H196-I196</f>
        <v>17200</v>
      </c>
      <c r="K196" s="64"/>
      <c r="L196" s="111"/>
    </row>
    <row r="197" spans="1:12" ht="15.75" customHeight="1">
      <c r="A197" s="192" t="s">
        <v>275</v>
      </c>
      <c r="B197" s="172">
        <v>0</v>
      </c>
      <c r="C197" s="173">
        <v>0</v>
      </c>
      <c r="D197" s="173">
        <v>0</v>
      </c>
      <c r="E197" s="174">
        <v>0</v>
      </c>
      <c r="F197" s="174">
        <v>3150</v>
      </c>
      <c r="G197" s="174">
        <v>0</v>
      </c>
      <c r="H197" s="173">
        <f t="shared" si="5"/>
        <v>3150</v>
      </c>
      <c r="I197" s="173">
        <v>2000</v>
      </c>
      <c r="J197" s="176">
        <f t="shared" si="6"/>
        <v>1150</v>
      </c>
      <c r="K197" s="64"/>
      <c r="L197" s="111"/>
    </row>
    <row r="198" spans="1:12" ht="15.75" customHeight="1">
      <c r="A198" s="192" t="s">
        <v>276</v>
      </c>
      <c r="B198" s="172">
        <v>0</v>
      </c>
      <c r="C198" s="173">
        <v>0</v>
      </c>
      <c r="D198" s="173">
        <v>0</v>
      </c>
      <c r="E198" s="174">
        <v>0</v>
      </c>
      <c r="F198" s="174">
        <v>0</v>
      </c>
      <c r="G198" s="174">
        <v>0</v>
      </c>
      <c r="H198" s="173">
        <f t="shared" si="5"/>
        <v>0</v>
      </c>
      <c r="I198" s="173">
        <v>0</v>
      </c>
      <c r="J198" s="176">
        <f t="shared" si="6"/>
        <v>0</v>
      </c>
      <c r="K198" s="64"/>
      <c r="L198" s="111"/>
    </row>
    <row r="199" spans="1:12" ht="15.75" customHeight="1">
      <c r="A199" s="192" t="s">
        <v>277</v>
      </c>
      <c r="B199" s="172">
        <v>391.98</v>
      </c>
      <c r="C199" s="173">
        <v>0</v>
      </c>
      <c r="D199" s="173">
        <v>0</v>
      </c>
      <c r="E199" s="174">
        <v>0</v>
      </c>
      <c r="F199" s="174">
        <v>26700</v>
      </c>
      <c r="G199" s="174">
        <v>0</v>
      </c>
      <c r="H199" s="173">
        <f t="shared" si="5"/>
        <v>26308.02</v>
      </c>
      <c r="I199" s="173">
        <v>0</v>
      </c>
      <c r="J199" s="176">
        <f t="shared" si="6"/>
        <v>26308.02</v>
      </c>
      <c r="K199" s="64"/>
      <c r="L199" s="111"/>
    </row>
    <row r="200" spans="1:12" ht="15.75" customHeight="1">
      <c r="A200" s="192" t="s">
        <v>278</v>
      </c>
      <c r="B200" s="172">
        <v>0</v>
      </c>
      <c r="C200" s="173">
        <v>0</v>
      </c>
      <c r="D200" s="173">
        <v>0</v>
      </c>
      <c r="E200" s="174">
        <v>0</v>
      </c>
      <c r="F200" s="174">
        <v>15719.61</v>
      </c>
      <c r="G200" s="174">
        <v>0</v>
      </c>
      <c r="H200" s="173">
        <f t="shared" si="5"/>
        <v>15719.61</v>
      </c>
      <c r="I200" s="173">
        <v>8000</v>
      </c>
      <c r="J200" s="176">
        <f t="shared" si="6"/>
        <v>7719.610000000001</v>
      </c>
      <c r="K200" s="64"/>
      <c r="L200" s="111"/>
    </row>
    <row r="201" spans="1:12" ht="15.75" customHeight="1">
      <c r="A201" s="224" t="s">
        <v>279</v>
      </c>
      <c r="B201" s="172">
        <v>0</v>
      </c>
      <c r="C201" s="173">
        <v>0</v>
      </c>
      <c r="D201" s="173">
        <v>0</v>
      </c>
      <c r="E201" s="174">
        <v>0</v>
      </c>
      <c r="F201" s="174">
        <v>81525</v>
      </c>
      <c r="G201" s="174">
        <v>0</v>
      </c>
      <c r="H201" s="173">
        <f t="shared" si="5"/>
        <v>81525</v>
      </c>
      <c r="I201" s="173">
        <v>60000</v>
      </c>
      <c r="J201" s="176">
        <f t="shared" si="6"/>
        <v>21525</v>
      </c>
      <c r="K201" s="64"/>
      <c r="L201" s="111"/>
    </row>
    <row r="202" spans="1:12" ht="15.75" customHeight="1">
      <c r="A202" s="129" t="s">
        <v>280</v>
      </c>
      <c r="B202" s="166">
        <v>1266234.13</v>
      </c>
      <c r="C202" s="167">
        <v>0</v>
      </c>
      <c r="D202" s="225">
        <v>0</v>
      </c>
      <c r="E202" s="167">
        <v>0</v>
      </c>
      <c r="F202" s="167">
        <v>813746.46</v>
      </c>
      <c r="G202" s="167">
        <v>0</v>
      </c>
      <c r="H202" s="167">
        <v>0</v>
      </c>
      <c r="I202" s="167">
        <v>0</v>
      </c>
      <c r="J202" s="170">
        <f>H202-I202</f>
        <v>0</v>
      </c>
      <c r="K202" s="64"/>
      <c r="L202" s="111"/>
    </row>
    <row r="203" spans="1:12" ht="15.75" customHeight="1">
      <c r="A203" s="129" t="s">
        <v>281</v>
      </c>
      <c r="B203" s="148">
        <v>138009.93</v>
      </c>
      <c r="C203" s="146">
        <v>0</v>
      </c>
      <c r="D203" s="225">
        <v>0</v>
      </c>
      <c r="E203" s="146">
        <v>0</v>
      </c>
      <c r="F203" s="146">
        <v>142783.12</v>
      </c>
      <c r="G203" s="146">
        <v>0</v>
      </c>
      <c r="H203" s="146">
        <f>F203-B203</f>
        <v>4773.190000000002</v>
      </c>
      <c r="I203" s="146">
        <v>0</v>
      </c>
      <c r="J203" s="147">
        <f aca="true" t="shared" si="7" ref="J203:J227">H203-I203</f>
        <v>4773.190000000002</v>
      </c>
      <c r="K203" s="64"/>
      <c r="L203" s="111"/>
    </row>
    <row r="204" spans="1:12" ht="15.75" customHeight="1">
      <c r="A204" s="129" t="s">
        <v>282</v>
      </c>
      <c r="B204" s="148">
        <v>13658.27</v>
      </c>
      <c r="C204" s="146">
        <v>0</v>
      </c>
      <c r="D204" s="225">
        <v>0</v>
      </c>
      <c r="E204" s="146">
        <v>0</v>
      </c>
      <c r="F204" s="146">
        <v>291021.74</v>
      </c>
      <c r="G204" s="146">
        <v>0</v>
      </c>
      <c r="H204" s="146">
        <v>291021.74</v>
      </c>
      <c r="I204" s="146">
        <v>100000</v>
      </c>
      <c r="J204" s="147">
        <f t="shared" si="7"/>
        <v>191021.74</v>
      </c>
      <c r="K204" s="64"/>
      <c r="L204" s="111"/>
    </row>
    <row r="205" spans="1:12" ht="15.75" customHeight="1">
      <c r="A205" s="129" t="s">
        <v>283</v>
      </c>
      <c r="B205" s="148">
        <v>436.96</v>
      </c>
      <c r="C205" s="146">
        <v>0</v>
      </c>
      <c r="D205" s="225">
        <v>0</v>
      </c>
      <c r="E205" s="146">
        <v>0</v>
      </c>
      <c r="F205" s="146">
        <v>226254.7</v>
      </c>
      <c r="G205" s="146">
        <v>0</v>
      </c>
      <c r="H205" s="146">
        <f>C205+F205+G205-B205</f>
        <v>225817.74000000002</v>
      </c>
      <c r="I205" s="146">
        <v>120000</v>
      </c>
      <c r="J205" s="147">
        <f t="shared" si="7"/>
        <v>105817.74000000002</v>
      </c>
      <c r="K205" s="64"/>
      <c r="L205" s="111"/>
    </row>
    <row r="206" spans="1:12" ht="15.75" customHeight="1">
      <c r="A206" s="129" t="s">
        <v>284</v>
      </c>
      <c r="B206" s="148">
        <v>11736.8</v>
      </c>
      <c r="C206" s="146">
        <v>0</v>
      </c>
      <c r="D206" s="225">
        <v>0</v>
      </c>
      <c r="E206" s="146">
        <v>0</v>
      </c>
      <c r="F206" s="146">
        <v>211657.25</v>
      </c>
      <c r="G206" s="146">
        <v>0</v>
      </c>
      <c r="H206" s="146">
        <f>C206+F206+G206-B206</f>
        <v>199920.45</v>
      </c>
      <c r="I206" s="146">
        <v>60000</v>
      </c>
      <c r="J206" s="147">
        <f t="shared" si="7"/>
        <v>139920.45</v>
      </c>
      <c r="K206" s="64"/>
      <c r="L206" s="111"/>
    </row>
    <row r="207" spans="1:12" ht="15.75" customHeight="1">
      <c r="A207" s="226" t="s">
        <v>285</v>
      </c>
      <c r="B207" s="166">
        <v>0</v>
      </c>
      <c r="C207" s="146">
        <v>0</v>
      </c>
      <c r="D207" s="225">
        <v>0</v>
      </c>
      <c r="E207" s="146">
        <v>0</v>
      </c>
      <c r="F207" s="146">
        <v>0</v>
      </c>
      <c r="G207" s="146">
        <v>0</v>
      </c>
      <c r="H207" s="146">
        <f>C207+F207+G207-B207</f>
        <v>0</v>
      </c>
      <c r="I207" s="167">
        <v>0</v>
      </c>
      <c r="J207" s="147">
        <f t="shared" si="7"/>
        <v>0</v>
      </c>
      <c r="K207" s="64"/>
      <c r="L207" s="111"/>
    </row>
    <row r="208" spans="1:12" ht="15.75" customHeight="1">
      <c r="A208" s="129" t="s">
        <v>286</v>
      </c>
      <c r="B208" s="227">
        <v>0</v>
      </c>
      <c r="C208" s="146">
        <v>0</v>
      </c>
      <c r="D208" s="225">
        <v>0</v>
      </c>
      <c r="E208" s="146">
        <v>0</v>
      </c>
      <c r="F208" s="146">
        <v>28675</v>
      </c>
      <c r="G208" s="146">
        <v>0</v>
      </c>
      <c r="H208" s="146">
        <f>C208+F208+G208-B208</f>
        <v>28675</v>
      </c>
      <c r="I208" s="146">
        <v>20000</v>
      </c>
      <c r="J208" s="147">
        <f t="shared" si="7"/>
        <v>8675</v>
      </c>
      <c r="K208" s="64"/>
      <c r="L208" s="111"/>
    </row>
    <row r="209" spans="1:12" ht="15.75" customHeight="1">
      <c r="A209" s="129" t="s">
        <v>287</v>
      </c>
      <c r="B209" s="148">
        <v>39787</v>
      </c>
      <c r="C209" s="146">
        <v>0</v>
      </c>
      <c r="D209" s="225">
        <v>0</v>
      </c>
      <c r="E209" s="146">
        <v>0</v>
      </c>
      <c r="F209" s="146">
        <v>76874.68</v>
      </c>
      <c r="G209" s="146">
        <v>0</v>
      </c>
      <c r="H209" s="146">
        <f>C209+F209+G209-B209</f>
        <v>37087.67999999999</v>
      </c>
      <c r="I209" s="146">
        <v>0</v>
      </c>
      <c r="J209" s="147">
        <f t="shared" si="7"/>
        <v>37087.67999999999</v>
      </c>
      <c r="K209" s="64"/>
      <c r="L209" s="111"/>
    </row>
    <row r="210" spans="1:12" ht="15.75" customHeight="1">
      <c r="A210" s="129" t="s">
        <v>288</v>
      </c>
      <c r="B210" s="148">
        <v>111</v>
      </c>
      <c r="C210" s="146">
        <v>0</v>
      </c>
      <c r="D210" s="225">
        <v>0</v>
      </c>
      <c r="E210" s="146">
        <v>0</v>
      </c>
      <c r="F210" s="146">
        <v>0</v>
      </c>
      <c r="G210" s="146">
        <v>0</v>
      </c>
      <c r="H210" s="146">
        <f>C210+F210+G210</f>
        <v>0</v>
      </c>
      <c r="I210" s="146">
        <v>0</v>
      </c>
      <c r="J210" s="147">
        <f t="shared" si="7"/>
        <v>0</v>
      </c>
      <c r="K210" s="64"/>
      <c r="L210" s="111"/>
    </row>
    <row r="211" spans="1:12" ht="15.75" customHeight="1">
      <c r="A211" s="129" t="s">
        <v>289</v>
      </c>
      <c r="B211" s="148">
        <v>89299.82</v>
      </c>
      <c r="C211" s="146">
        <v>0</v>
      </c>
      <c r="D211" s="225">
        <v>0</v>
      </c>
      <c r="E211" s="146">
        <v>0</v>
      </c>
      <c r="F211" s="146">
        <v>94585.25</v>
      </c>
      <c r="G211" s="146">
        <v>0</v>
      </c>
      <c r="H211" s="146">
        <f>C211+F211+G211-B211</f>
        <v>5285.429999999993</v>
      </c>
      <c r="I211" s="146">
        <v>4228</v>
      </c>
      <c r="J211" s="147">
        <f t="shared" si="7"/>
        <v>1057.429999999993</v>
      </c>
      <c r="K211" s="64"/>
      <c r="L211" s="111"/>
    </row>
    <row r="212" spans="1:12" ht="15.75" customHeight="1">
      <c r="A212" s="129" t="s">
        <v>290</v>
      </c>
      <c r="B212" s="148">
        <v>21104.08</v>
      </c>
      <c r="C212" s="146">
        <v>0</v>
      </c>
      <c r="D212" s="225">
        <v>0</v>
      </c>
      <c r="E212" s="146">
        <v>0</v>
      </c>
      <c r="F212" s="146">
        <v>354585</v>
      </c>
      <c r="G212" s="146">
        <v>0</v>
      </c>
      <c r="H212" s="146">
        <f>C212+F212+G212-B212</f>
        <v>333480.92</v>
      </c>
      <c r="I212" s="146">
        <v>250000</v>
      </c>
      <c r="J212" s="147">
        <f t="shared" si="7"/>
        <v>83480.91999999998</v>
      </c>
      <c r="K212" s="64"/>
      <c r="L212" s="111"/>
    </row>
    <row r="213" spans="1:12" ht="15.75" customHeight="1">
      <c r="A213" s="129" t="s">
        <v>291</v>
      </c>
      <c r="B213" s="148">
        <v>169433.6</v>
      </c>
      <c r="C213" s="146">
        <v>0</v>
      </c>
      <c r="D213" s="225">
        <v>0</v>
      </c>
      <c r="E213" s="146">
        <v>0</v>
      </c>
      <c r="F213" s="146">
        <v>200885</v>
      </c>
      <c r="G213" s="146">
        <v>0</v>
      </c>
      <c r="H213" s="146">
        <f>C213+F213+G213-B213</f>
        <v>31451.399999999994</v>
      </c>
      <c r="I213" s="146">
        <v>15000</v>
      </c>
      <c r="J213" s="147">
        <f t="shared" si="7"/>
        <v>16451.399999999994</v>
      </c>
      <c r="K213" s="64"/>
      <c r="L213" s="111"/>
    </row>
    <row r="214" spans="1:12" ht="15.75" customHeight="1">
      <c r="A214" s="129" t="s">
        <v>292</v>
      </c>
      <c r="B214" s="148">
        <v>0</v>
      </c>
      <c r="C214" s="146">
        <v>0</v>
      </c>
      <c r="D214" s="225">
        <v>0</v>
      </c>
      <c r="E214" s="146">
        <v>0</v>
      </c>
      <c r="F214" s="146">
        <v>1094678.55</v>
      </c>
      <c r="G214" s="146">
        <v>0</v>
      </c>
      <c r="H214" s="146">
        <f>C214+F214+G214</f>
        <v>1094678.55</v>
      </c>
      <c r="I214" s="146">
        <v>875742</v>
      </c>
      <c r="J214" s="147">
        <f t="shared" si="7"/>
        <v>218936.55000000005</v>
      </c>
      <c r="K214" s="64"/>
      <c r="L214" s="111"/>
    </row>
    <row r="215" spans="1:12" ht="15.75" customHeight="1">
      <c r="A215" s="129" t="s">
        <v>293</v>
      </c>
      <c r="B215" s="148">
        <v>0</v>
      </c>
      <c r="C215" s="146">
        <v>40036.32</v>
      </c>
      <c r="D215" s="225">
        <v>0</v>
      </c>
      <c r="E215" s="146">
        <v>0</v>
      </c>
      <c r="F215" s="146">
        <v>3560</v>
      </c>
      <c r="G215" s="146">
        <v>0</v>
      </c>
      <c r="H215" s="146">
        <f>C215+F215+G215-B215</f>
        <v>43596.32</v>
      </c>
      <c r="I215" s="146">
        <v>15000</v>
      </c>
      <c r="J215" s="147">
        <f t="shared" si="7"/>
        <v>28596.32</v>
      </c>
      <c r="K215" s="64"/>
      <c r="L215" s="111"/>
    </row>
    <row r="216" spans="1:12" ht="15.75" customHeight="1">
      <c r="A216" s="129" t="s">
        <v>294</v>
      </c>
      <c r="B216" s="148">
        <v>0</v>
      </c>
      <c r="C216" s="146">
        <v>861.83</v>
      </c>
      <c r="D216" s="225">
        <v>0</v>
      </c>
      <c r="E216" s="146">
        <v>0</v>
      </c>
      <c r="F216" s="146">
        <v>112479</v>
      </c>
      <c r="G216" s="146">
        <v>0</v>
      </c>
      <c r="H216" s="146">
        <f>C216+F216+G216</f>
        <v>113340.83</v>
      </c>
      <c r="I216" s="146">
        <v>23000</v>
      </c>
      <c r="J216" s="147">
        <f t="shared" si="7"/>
        <v>90340.83</v>
      </c>
      <c r="K216" s="64"/>
      <c r="L216" s="111"/>
    </row>
    <row r="217" spans="1:12" ht="15.75" customHeight="1" thickBot="1">
      <c r="A217" s="131" t="s">
        <v>295</v>
      </c>
      <c r="B217" s="155">
        <v>0</v>
      </c>
      <c r="C217" s="156">
        <v>516275.54</v>
      </c>
      <c r="D217" s="580">
        <v>0</v>
      </c>
      <c r="E217" s="156">
        <v>0</v>
      </c>
      <c r="F217" s="156">
        <v>0</v>
      </c>
      <c r="G217" s="156">
        <v>0</v>
      </c>
      <c r="H217" s="156">
        <f>C217+F217+G217</f>
        <v>516275.54</v>
      </c>
      <c r="I217" s="156">
        <v>413000</v>
      </c>
      <c r="J217" s="160">
        <f t="shared" si="7"/>
        <v>103275.53999999998</v>
      </c>
      <c r="K217" s="64"/>
      <c r="L217" s="111"/>
    </row>
    <row r="218" spans="1:12" ht="15.75" customHeight="1" thickTop="1">
      <c r="A218" s="228"/>
      <c r="B218" s="162"/>
      <c r="C218" s="162"/>
      <c r="D218" s="229"/>
      <c r="E218" s="162"/>
      <c r="F218" s="162"/>
      <c r="G218" s="162"/>
      <c r="H218" s="162"/>
      <c r="I218" s="162"/>
      <c r="J218" s="162"/>
      <c r="K218" s="144"/>
      <c r="L218" s="111"/>
    </row>
    <row r="219" spans="1:12" ht="15.75" customHeight="1" thickBot="1">
      <c r="A219" s="106"/>
      <c r="B219" s="106"/>
      <c r="C219" s="106"/>
      <c r="D219" s="108"/>
      <c r="J219" s="109" t="s">
        <v>35</v>
      </c>
      <c r="K219" s="144"/>
      <c r="L219" s="111"/>
    </row>
    <row r="220" spans="1:12" ht="15.75" customHeight="1" thickBot="1" thickTop="1">
      <c r="A220" s="599" t="s">
        <v>68</v>
      </c>
      <c r="B220" s="602" t="s">
        <v>106</v>
      </c>
      <c r="C220" s="603"/>
      <c r="D220" s="604"/>
      <c r="E220" s="602" t="s">
        <v>107</v>
      </c>
      <c r="F220" s="603"/>
      <c r="G220" s="604"/>
      <c r="H220" s="110"/>
      <c r="I220" s="602" t="s">
        <v>108</v>
      </c>
      <c r="J220" s="604"/>
      <c r="K220" s="144"/>
      <c r="L220" s="111"/>
    </row>
    <row r="221" spans="1:12" ht="15.75" customHeight="1" thickTop="1">
      <c r="A221" s="600"/>
      <c r="B221" s="112" t="s">
        <v>109</v>
      </c>
      <c r="C221" s="112" t="s">
        <v>110</v>
      </c>
      <c r="D221" s="113" t="s">
        <v>111</v>
      </c>
      <c r="E221" s="112"/>
      <c r="F221" s="112" t="s">
        <v>112</v>
      </c>
      <c r="G221" s="112" t="s">
        <v>113</v>
      </c>
      <c r="H221" s="112" t="s">
        <v>114</v>
      </c>
      <c r="I221" s="112" t="s">
        <v>5</v>
      </c>
      <c r="J221" s="112" t="s">
        <v>115</v>
      </c>
      <c r="K221" s="144"/>
      <c r="L221" s="111"/>
    </row>
    <row r="222" spans="1:12" ht="15.75" customHeight="1">
      <c r="A222" s="600"/>
      <c r="B222" s="112" t="s">
        <v>116</v>
      </c>
      <c r="C222" s="112" t="s">
        <v>116</v>
      </c>
      <c r="D222" s="113" t="s">
        <v>117</v>
      </c>
      <c r="E222" s="112" t="s">
        <v>118</v>
      </c>
      <c r="F222" s="112" t="s">
        <v>119</v>
      </c>
      <c r="G222" s="112" t="s">
        <v>120</v>
      </c>
      <c r="H222" s="112" t="s">
        <v>121</v>
      </c>
      <c r="I222" s="114" t="s">
        <v>9</v>
      </c>
      <c r="J222" s="114" t="s">
        <v>10</v>
      </c>
      <c r="K222" s="144"/>
      <c r="L222" s="111"/>
    </row>
    <row r="223" spans="1:12" ht="15.75" customHeight="1" thickBot="1">
      <c r="A223" s="601"/>
      <c r="B223" s="115" t="s">
        <v>122</v>
      </c>
      <c r="C223" s="115" t="s">
        <v>122</v>
      </c>
      <c r="D223" s="116" t="s">
        <v>123</v>
      </c>
      <c r="E223" s="117"/>
      <c r="F223" s="115"/>
      <c r="G223" s="118">
        <v>2014</v>
      </c>
      <c r="H223" s="115" t="s">
        <v>124</v>
      </c>
      <c r="I223" s="117"/>
      <c r="J223" s="117"/>
      <c r="K223" s="144"/>
      <c r="L223" s="111"/>
    </row>
    <row r="224" spans="1:12" ht="15.75" customHeight="1" thickTop="1">
      <c r="A224" s="226" t="s">
        <v>296</v>
      </c>
      <c r="B224" s="167">
        <v>0</v>
      </c>
      <c r="C224" s="167">
        <v>570174.77</v>
      </c>
      <c r="D224" s="225">
        <v>0</v>
      </c>
      <c r="E224" s="167">
        <v>0</v>
      </c>
      <c r="F224" s="167">
        <v>1989</v>
      </c>
      <c r="G224" s="167">
        <v>0</v>
      </c>
      <c r="H224" s="167">
        <f>C224+F224+G224</f>
        <v>572163.77</v>
      </c>
      <c r="I224" s="167">
        <v>457700</v>
      </c>
      <c r="J224" s="170">
        <f t="shared" si="7"/>
        <v>114463.77000000002</v>
      </c>
      <c r="K224" s="64"/>
      <c r="L224" s="111"/>
    </row>
    <row r="225" spans="1:12" ht="15.75" customHeight="1">
      <c r="A225" s="129" t="s">
        <v>297</v>
      </c>
      <c r="B225" s="146">
        <v>0</v>
      </c>
      <c r="C225" s="146">
        <v>359857.28</v>
      </c>
      <c r="D225" s="225">
        <v>0</v>
      </c>
      <c r="E225" s="146">
        <v>0</v>
      </c>
      <c r="F225" s="146">
        <v>0</v>
      </c>
      <c r="G225" s="146">
        <v>0</v>
      </c>
      <c r="H225" s="146">
        <f>C225+F225+G225</f>
        <v>359857.28</v>
      </c>
      <c r="I225" s="146">
        <v>143942</v>
      </c>
      <c r="J225" s="147">
        <f t="shared" si="7"/>
        <v>215915.28000000003</v>
      </c>
      <c r="K225" s="64"/>
      <c r="L225" s="111"/>
    </row>
    <row r="226" spans="1:12" ht="15.75" customHeight="1">
      <c r="A226" s="129" t="s">
        <v>298</v>
      </c>
      <c r="B226" s="146">
        <v>0</v>
      </c>
      <c r="C226" s="146">
        <v>642479.28</v>
      </c>
      <c r="D226" s="225">
        <v>0</v>
      </c>
      <c r="E226" s="146">
        <v>0</v>
      </c>
      <c r="F226" s="146">
        <v>82118.4</v>
      </c>
      <c r="G226" s="146">
        <v>0</v>
      </c>
      <c r="H226" s="146">
        <f>C226+F226+G226</f>
        <v>724597.68</v>
      </c>
      <c r="I226" s="146">
        <v>579000</v>
      </c>
      <c r="J226" s="147">
        <f t="shared" si="7"/>
        <v>145597.68000000005</v>
      </c>
      <c r="K226" s="64"/>
      <c r="L226" s="111"/>
    </row>
    <row r="227" spans="1:12" ht="15.75" customHeight="1">
      <c r="A227" s="129" t="s">
        <v>299</v>
      </c>
      <c r="B227" s="146">
        <v>0</v>
      </c>
      <c r="C227" s="146">
        <v>3014.05</v>
      </c>
      <c r="D227" s="146">
        <v>0</v>
      </c>
      <c r="E227" s="146">
        <v>0</v>
      </c>
      <c r="F227" s="146">
        <v>0</v>
      </c>
      <c r="G227" s="146">
        <v>0</v>
      </c>
      <c r="H227" s="146">
        <f>C227+F227+G227</f>
        <v>3014.05</v>
      </c>
      <c r="I227" s="146">
        <v>0</v>
      </c>
      <c r="J227" s="147">
        <f t="shared" si="7"/>
        <v>3014.05</v>
      </c>
      <c r="K227" s="64"/>
      <c r="L227" s="111"/>
    </row>
    <row r="228" spans="1:12" ht="15.75" customHeight="1">
      <c r="A228" s="123" t="s">
        <v>300</v>
      </c>
      <c r="B228" s="167">
        <v>0</v>
      </c>
      <c r="C228" s="127">
        <v>249.02</v>
      </c>
      <c r="D228" s="127">
        <v>0</v>
      </c>
      <c r="E228" s="140">
        <v>0</v>
      </c>
      <c r="F228" s="140">
        <v>212230.8</v>
      </c>
      <c r="G228" s="140">
        <v>0</v>
      </c>
      <c r="H228" s="127">
        <f>C228+F228+G228</f>
        <v>212479.81999999998</v>
      </c>
      <c r="I228" s="127">
        <v>106240</v>
      </c>
      <c r="J228" s="141">
        <f>H228-I228</f>
        <v>106239.81999999998</v>
      </c>
      <c r="K228" s="64"/>
      <c r="L228" s="111"/>
    </row>
    <row r="229" spans="1:12" ht="15.75" customHeight="1">
      <c r="A229" s="230" t="s">
        <v>301</v>
      </c>
      <c r="B229" s="146">
        <v>0</v>
      </c>
      <c r="C229" s="127">
        <v>142322.22</v>
      </c>
      <c r="D229" s="127">
        <v>0</v>
      </c>
      <c r="E229" s="124">
        <v>0</v>
      </c>
      <c r="F229" s="124">
        <v>7078</v>
      </c>
      <c r="G229" s="124">
        <v>0</v>
      </c>
      <c r="H229" s="121">
        <f aca="true" t="shared" si="8" ref="H229:H245">C229+F229+G229</f>
        <v>149400.22</v>
      </c>
      <c r="I229" s="121">
        <v>100000</v>
      </c>
      <c r="J229" s="122">
        <f aca="true" t="shared" si="9" ref="J229:J245">H229-I229</f>
        <v>49400.22</v>
      </c>
      <c r="K229" s="64"/>
      <c r="L229" s="111"/>
    </row>
    <row r="230" spans="1:12" ht="15.75" customHeight="1">
      <c r="A230" s="123" t="s">
        <v>302</v>
      </c>
      <c r="B230" s="167">
        <v>0</v>
      </c>
      <c r="C230" s="127">
        <v>89752.89</v>
      </c>
      <c r="D230" s="127">
        <v>0</v>
      </c>
      <c r="E230" s="124">
        <v>0</v>
      </c>
      <c r="F230" s="140">
        <v>45350.25</v>
      </c>
      <c r="G230" s="140">
        <v>0</v>
      </c>
      <c r="H230" s="121">
        <f t="shared" si="8"/>
        <v>135103.14</v>
      </c>
      <c r="I230" s="127">
        <v>108000</v>
      </c>
      <c r="J230" s="122">
        <f t="shared" si="9"/>
        <v>27103.140000000014</v>
      </c>
      <c r="K230" s="64"/>
      <c r="L230" s="111"/>
    </row>
    <row r="231" spans="1:12" ht="15.75" customHeight="1">
      <c r="A231" s="123" t="s">
        <v>303</v>
      </c>
      <c r="B231" s="167">
        <v>175167.7</v>
      </c>
      <c r="C231" s="127">
        <v>0</v>
      </c>
      <c r="D231" s="127">
        <v>0</v>
      </c>
      <c r="E231" s="124">
        <v>0</v>
      </c>
      <c r="F231" s="140">
        <v>112652</v>
      </c>
      <c r="G231" s="140">
        <v>0</v>
      </c>
      <c r="H231" s="121">
        <v>0</v>
      </c>
      <c r="I231" s="127">
        <v>0</v>
      </c>
      <c r="J231" s="122">
        <f t="shared" si="9"/>
        <v>0</v>
      </c>
      <c r="K231" s="64"/>
      <c r="L231" s="111"/>
    </row>
    <row r="232" spans="1:12" ht="15.75" customHeight="1">
      <c r="A232" s="230" t="s">
        <v>304</v>
      </c>
      <c r="B232" s="146">
        <v>0</v>
      </c>
      <c r="C232" s="127">
        <v>170401.81</v>
      </c>
      <c r="D232" s="127">
        <v>0</v>
      </c>
      <c r="E232" s="124">
        <v>0</v>
      </c>
      <c r="F232" s="124">
        <v>0</v>
      </c>
      <c r="G232" s="124">
        <v>0</v>
      </c>
      <c r="H232" s="121">
        <f t="shared" si="8"/>
        <v>170401.81</v>
      </c>
      <c r="I232" s="121">
        <v>135000</v>
      </c>
      <c r="J232" s="122">
        <f t="shared" si="9"/>
        <v>35401.81</v>
      </c>
      <c r="K232" s="64"/>
      <c r="L232" s="111"/>
    </row>
    <row r="233" spans="1:12" ht="15.75" customHeight="1">
      <c r="A233" s="230" t="s">
        <v>305</v>
      </c>
      <c r="B233" s="146">
        <v>0</v>
      </c>
      <c r="C233" s="127">
        <v>221733.18</v>
      </c>
      <c r="D233" s="127">
        <v>0</v>
      </c>
      <c r="E233" s="124">
        <v>0</v>
      </c>
      <c r="F233" s="124">
        <v>5721.18</v>
      </c>
      <c r="G233" s="124">
        <v>0</v>
      </c>
      <c r="H233" s="121">
        <f>C233+F233+G233-B233</f>
        <v>227454.36</v>
      </c>
      <c r="I233" s="121">
        <v>160000</v>
      </c>
      <c r="J233" s="122">
        <f t="shared" si="9"/>
        <v>67454.35999999999</v>
      </c>
      <c r="K233" s="64"/>
      <c r="L233" s="111"/>
    </row>
    <row r="234" spans="1:12" ht="15.75" customHeight="1">
      <c r="A234" s="230" t="s">
        <v>306</v>
      </c>
      <c r="B234" s="146">
        <v>0</v>
      </c>
      <c r="C234" s="127">
        <v>1114.48</v>
      </c>
      <c r="D234" s="127">
        <v>0</v>
      </c>
      <c r="E234" s="124">
        <v>0</v>
      </c>
      <c r="F234" s="124">
        <v>135592.54</v>
      </c>
      <c r="G234" s="124">
        <v>0</v>
      </c>
      <c r="H234" s="121">
        <f t="shared" si="8"/>
        <v>136707.02000000002</v>
      </c>
      <c r="I234" s="121">
        <v>0</v>
      </c>
      <c r="J234" s="122">
        <f t="shared" si="9"/>
        <v>136707.02000000002</v>
      </c>
      <c r="K234" s="64"/>
      <c r="L234" s="111"/>
    </row>
    <row r="235" spans="1:12" ht="15.75" customHeight="1">
      <c r="A235" s="230" t="s">
        <v>307</v>
      </c>
      <c r="B235" s="146">
        <v>0</v>
      </c>
      <c r="C235" s="127">
        <v>75.08</v>
      </c>
      <c r="D235" s="127">
        <v>0</v>
      </c>
      <c r="E235" s="124">
        <v>0</v>
      </c>
      <c r="F235" s="124">
        <v>606641</v>
      </c>
      <c r="G235" s="124">
        <v>0</v>
      </c>
      <c r="H235" s="121">
        <f t="shared" si="8"/>
        <v>606716.08</v>
      </c>
      <c r="I235" s="146">
        <v>187000</v>
      </c>
      <c r="J235" s="122">
        <f t="shared" si="9"/>
        <v>419716.07999999996</v>
      </c>
      <c r="K235" s="64"/>
      <c r="L235" s="111"/>
    </row>
    <row r="236" spans="1:12" ht="15.75" customHeight="1">
      <c r="A236" s="123" t="s">
        <v>308</v>
      </c>
      <c r="B236" s="167">
        <v>0</v>
      </c>
      <c r="C236" s="127">
        <v>76545.74</v>
      </c>
      <c r="D236" s="127">
        <v>0</v>
      </c>
      <c r="E236" s="124">
        <v>0</v>
      </c>
      <c r="F236" s="140">
        <v>79207.03</v>
      </c>
      <c r="G236" s="140">
        <v>0</v>
      </c>
      <c r="H236" s="121">
        <f t="shared" si="8"/>
        <v>155752.77000000002</v>
      </c>
      <c r="I236" s="127">
        <v>124600</v>
      </c>
      <c r="J236" s="122">
        <f t="shared" si="9"/>
        <v>31152.77000000002</v>
      </c>
      <c r="K236" s="64"/>
      <c r="L236" s="111"/>
    </row>
    <row r="237" spans="1:12" ht="15.75" customHeight="1">
      <c r="A237" s="230" t="s">
        <v>309</v>
      </c>
      <c r="B237" s="146">
        <v>0</v>
      </c>
      <c r="C237" s="167">
        <v>496973.2</v>
      </c>
      <c r="D237" s="167">
        <v>0</v>
      </c>
      <c r="E237" s="152">
        <v>0</v>
      </c>
      <c r="F237" s="152">
        <v>157884.59</v>
      </c>
      <c r="G237" s="152">
        <v>0</v>
      </c>
      <c r="H237" s="121">
        <f t="shared" si="8"/>
        <v>654857.79</v>
      </c>
      <c r="I237" s="146">
        <v>523886</v>
      </c>
      <c r="J237" s="122">
        <f t="shared" si="9"/>
        <v>130971.79000000004</v>
      </c>
      <c r="K237" s="64"/>
      <c r="L237" s="111"/>
    </row>
    <row r="238" spans="1:12" ht="15.75" customHeight="1">
      <c r="A238" s="230" t="s">
        <v>310</v>
      </c>
      <c r="B238" s="146">
        <v>0</v>
      </c>
      <c r="C238" s="127">
        <v>254798.1</v>
      </c>
      <c r="D238" s="127">
        <v>0</v>
      </c>
      <c r="E238" s="124">
        <v>0</v>
      </c>
      <c r="F238" s="124">
        <v>2103</v>
      </c>
      <c r="G238" s="124">
        <v>0</v>
      </c>
      <c r="H238" s="121">
        <f>C238+F238+G238</f>
        <v>256901.1</v>
      </c>
      <c r="I238" s="121">
        <v>10000</v>
      </c>
      <c r="J238" s="122">
        <f t="shared" si="9"/>
        <v>246901.1</v>
      </c>
      <c r="K238" s="64"/>
      <c r="L238" s="111"/>
    </row>
    <row r="239" spans="1:12" ht="15.75" customHeight="1">
      <c r="A239" s="230" t="s">
        <v>311</v>
      </c>
      <c r="B239" s="146">
        <v>0</v>
      </c>
      <c r="C239" s="127">
        <v>255121.94</v>
      </c>
      <c r="D239" s="127">
        <v>0</v>
      </c>
      <c r="E239" s="124">
        <v>0</v>
      </c>
      <c r="F239" s="124">
        <v>14082.85</v>
      </c>
      <c r="G239" s="124">
        <v>0</v>
      </c>
      <c r="H239" s="121">
        <f t="shared" si="8"/>
        <v>269204.79</v>
      </c>
      <c r="I239" s="121">
        <v>120000</v>
      </c>
      <c r="J239" s="122">
        <f t="shared" si="9"/>
        <v>149204.78999999998</v>
      </c>
      <c r="K239" s="64"/>
      <c r="L239" s="111"/>
    </row>
    <row r="240" spans="1:12" ht="15.75" customHeight="1">
      <c r="A240" s="230" t="s">
        <v>312</v>
      </c>
      <c r="B240" s="148">
        <v>0</v>
      </c>
      <c r="C240" s="127">
        <v>255392.37</v>
      </c>
      <c r="D240" s="127">
        <v>0</v>
      </c>
      <c r="E240" s="124">
        <v>0</v>
      </c>
      <c r="F240" s="124">
        <v>0</v>
      </c>
      <c r="G240" s="124">
        <v>0</v>
      </c>
      <c r="H240" s="121">
        <f t="shared" si="8"/>
        <v>255392.37</v>
      </c>
      <c r="I240" s="121">
        <v>204000</v>
      </c>
      <c r="J240" s="122">
        <f t="shared" si="9"/>
        <v>51392.369999999995</v>
      </c>
      <c r="K240" s="64"/>
      <c r="L240" s="111"/>
    </row>
    <row r="241" spans="1:12" ht="15.75" customHeight="1">
      <c r="A241" s="230" t="s">
        <v>313</v>
      </c>
      <c r="B241" s="148">
        <v>0</v>
      </c>
      <c r="C241" s="124">
        <v>437597.01</v>
      </c>
      <c r="D241" s="124">
        <v>0</v>
      </c>
      <c r="E241" s="124">
        <v>0</v>
      </c>
      <c r="F241" s="124">
        <v>0</v>
      </c>
      <c r="G241" s="124">
        <v>0</v>
      </c>
      <c r="H241" s="121">
        <f t="shared" si="8"/>
        <v>437597.01</v>
      </c>
      <c r="I241" s="121">
        <v>104200</v>
      </c>
      <c r="J241" s="122">
        <f t="shared" si="9"/>
        <v>333397.01</v>
      </c>
      <c r="K241" s="64"/>
      <c r="L241" s="111"/>
    </row>
    <row r="242" spans="1:12" ht="15.75" customHeight="1">
      <c r="A242" s="230" t="s">
        <v>314</v>
      </c>
      <c r="B242" s="148">
        <v>0</v>
      </c>
      <c r="C242" s="127">
        <v>175079.86</v>
      </c>
      <c r="D242" s="127">
        <v>0</v>
      </c>
      <c r="E242" s="124">
        <v>0</v>
      </c>
      <c r="F242" s="124">
        <v>0</v>
      </c>
      <c r="G242" s="124">
        <v>0</v>
      </c>
      <c r="H242" s="121">
        <f t="shared" si="8"/>
        <v>175079.86</v>
      </c>
      <c r="I242" s="121">
        <v>131310</v>
      </c>
      <c r="J242" s="122">
        <f t="shared" si="9"/>
        <v>43769.859999999986</v>
      </c>
      <c r="K242" s="64"/>
      <c r="L242" s="111"/>
    </row>
    <row r="243" spans="1:12" ht="15.75" customHeight="1">
      <c r="A243" s="230" t="s">
        <v>315</v>
      </c>
      <c r="B243" s="148">
        <v>0</v>
      </c>
      <c r="C243" s="121">
        <v>2909.83</v>
      </c>
      <c r="D243" s="121">
        <v>0</v>
      </c>
      <c r="E243" s="124">
        <v>0</v>
      </c>
      <c r="F243" s="124">
        <v>20000</v>
      </c>
      <c r="G243" s="124">
        <v>0</v>
      </c>
      <c r="H243" s="121">
        <f t="shared" si="8"/>
        <v>22909.83</v>
      </c>
      <c r="I243" s="121">
        <v>0</v>
      </c>
      <c r="J243" s="122">
        <f t="shared" si="9"/>
        <v>22909.83</v>
      </c>
      <c r="K243" s="64"/>
      <c r="L243" s="111"/>
    </row>
    <row r="244" spans="1:12" ht="15.75" customHeight="1">
      <c r="A244" s="230" t="s">
        <v>316</v>
      </c>
      <c r="B244" s="148">
        <v>0</v>
      </c>
      <c r="C244" s="127">
        <v>127962.74</v>
      </c>
      <c r="D244" s="127">
        <v>0</v>
      </c>
      <c r="E244" s="124">
        <v>0</v>
      </c>
      <c r="F244" s="124">
        <v>39021</v>
      </c>
      <c r="G244" s="124">
        <v>0</v>
      </c>
      <c r="H244" s="121">
        <f t="shared" si="8"/>
        <v>166983.74</v>
      </c>
      <c r="I244" s="121">
        <v>100000</v>
      </c>
      <c r="J244" s="122">
        <f t="shared" si="9"/>
        <v>66983.73999999999</v>
      </c>
      <c r="K244" s="64"/>
      <c r="L244" s="111"/>
    </row>
    <row r="245" spans="1:12" ht="15.75" customHeight="1" thickBot="1">
      <c r="A245" s="231" t="s">
        <v>317</v>
      </c>
      <c r="B245" s="155">
        <v>29692.1</v>
      </c>
      <c r="C245" s="158">
        <v>0</v>
      </c>
      <c r="D245" s="158">
        <v>0</v>
      </c>
      <c r="E245" s="133">
        <v>0</v>
      </c>
      <c r="F245" s="133">
        <v>0</v>
      </c>
      <c r="G245" s="157">
        <v>0</v>
      </c>
      <c r="H245" s="132">
        <f t="shared" si="8"/>
        <v>0</v>
      </c>
      <c r="I245" s="132">
        <v>0</v>
      </c>
      <c r="J245" s="134">
        <f t="shared" si="9"/>
        <v>0</v>
      </c>
      <c r="K245" s="64"/>
      <c r="L245" s="111"/>
    </row>
    <row r="246" spans="1:12" ht="15.75" customHeight="1" thickTop="1">
      <c r="A246" s="232"/>
      <c r="B246" s="162"/>
      <c r="C246" s="136"/>
      <c r="D246" s="136"/>
      <c r="E246" s="137"/>
      <c r="F246" s="137"/>
      <c r="G246" s="163"/>
      <c r="H246" s="136"/>
      <c r="I246" s="136"/>
      <c r="J246" s="136"/>
      <c r="K246" s="64"/>
      <c r="L246" s="111"/>
    </row>
    <row r="247" spans="1:12" ht="15.75" customHeight="1">
      <c r="A247" s="232"/>
      <c r="B247" s="162"/>
      <c r="C247" s="136"/>
      <c r="D247" s="136"/>
      <c r="E247" s="137"/>
      <c r="F247" s="137"/>
      <c r="G247" s="163"/>
      <c r="H247" s="136"/>
      <c r="I247" s="136"/>
      <c r="J247" s="136"/>
      <c r="K247" s="64"/>
      <c r="L247" s="111"/>
    </row>
    <row r="248" spans="1:12" ht="15.75" customHeight="1">
      <c r="A248" s="232"/>
      <c r="B248" s="162"/>
      <c r="C248" s="136"/>
      <c r="D248" s="136"/>
      <c r="E248" s="137"/>
      <c r="F248" s="137"/>
      <c r="G248" s="163"/>
      <c r="H248" s="136"/>
      <c r="I248" s="136"/>
      <c r="J248" s="136"/>
      <c r="K248" s="64"/>
      <c r="L248" s="111"/>
    </row>
    <row r="249" spans="1:12" ht="15.75" customHeight="1">
      <c r="A249" s="232"/>
      <c r="B249" s="162"/>
      <c r="C249" s="136"/>
      <c r="D249" s="136"/>
      <c r="E249" s="137"/>
      <c r="F249" s="137"/>
      <c r="G249" s="163"/>
      <c r="H249" s="136"/>
      <c r="I249" s="136"/>
      <c r="J249" s="136"/>
      <c r="K249" s="64"/>
      <c r="L249" s="111"/>
    </row>
    <row r="250" spans="2:12" ht="15.75" customHeight="1" thickBot="1">
      <c r="B250" s="111"/>
      <c r="C250" s="111"/>
      <c r="D250" s="111"/>
      <c r="E250" s="111"/>
      <c r="F250" s="111"/>
      <c r="G250" s="111"/>
      <c r="H250" s="111"/>
      <c r="I250" s="111"/>
      <c r="J250" s="111"/>
      <c r="K250" s="109" t="s">
        <v>35</v>
      </c>
      <c r="L250" s="111"/>
    </row>
    <row r="251" spans="1:12" ht="15.75" customHeight="1" thickBot="1" thickTop="1">
      <c r="A251" s="233"/>
      <c r="B251" s="596" t="s">
        <v>318</v>
      </c>
      <c r="C251" s="597"/>
      <c r="D251" s="597"/>
      <c r="E251" s="598"/>
      <c r="F251" s="234" t="s">
        <v>23</v>
      </c>
      <c r="G251" s="235" t="s">
        <v>23</v>
      </c>
      <c r="H251" s="234" t="s">
        <v>319</v>
      </c>
      <c r="I251" s="234" t="s">
        <v>23</v>
      </c>
      <c r="J251" s="236" t="s">
        <v>87</v>
      </c>
      <c r="K251" s="234" t="s">
        <v>320</v>
      </c>
      <c r="L251" s="111"/>
    </row>
    <row r="252" spans="1:12" ht="15.75" customHeight="1" thickTop="1">
      <c r="A252" s="237" t="s">
        <v>68</v>
      </c>
      <c r="B252" s="238" t="s">
        <v>321</v>
      </c>
      <c r="C252" s="234" t="s">
        <v>322</v>
      </c>
      <c r="D252" s="234" t="s">
        <v>19</v>
      </c>
      <c r="E252" s="238" t="s">
        <v>323</v>
      </c>
      <c r="F252" s="238" t="s">
        <v>49</v>
      </c>
      <c r="G252" s="239" t="s">
        <v>324</v>
      </c>
      <c r="H252" s="238" t="s">
        <v>325</v>
      </c>
      <c r="I252" s="238" t="s">
        <v>53</v>
      </c>
      <c r="J252" s="240" t="s">
        <v>27</v>
      </c>
      <c r="K252" s="238" t="s">
        <v>326</v>
      </c>
      <c r="L252" s="111"/>
    </row>
    <row r="253" spans="1:12" ht="15.75" customHeight="1" thickBot="1">
      <c r="A253" s="241"/>
      <c r="B253" s="242" t="s">
        <v>327</v>
      </c>
      <c r="C253" s="242" t="s">
        <v>328</v>
      </c>
      <c r="D253" s="242" t="s">
        <v>20</v>
      </c>
      <c r="E253" s="243" t="s">
        <v>329</v>
      </c>
      <c r="F253" s="244" t="s">
        <v>330</v>
      </c>
      <c r="G253" s="243" t="s">
        <v>80</v>
      </c>
      <c r="H253" s="242"/>
      <c r="I253" s="242" t="s">
        <v>331</v>
      </c>
      <c r="J253" s="245"/>
      <c r="K253" s="242" t="s">
        <v>30</v>
      </c>
      <c r="L253" s="111"/>
    </row>
    <row r="254" spans="1:12" ht="15.75" customHeight="1" thickTop="1">
      <c r="A254" s="119" t="s">
        <v>125</v>
      </c>
      <c r="B254" s="124">
        <v>1716.69</v>
      </c>
      <c r="C254" s="124">
        <v>0</v>
      </c>
      <c r="D254" s="124">
        <v>0</v>
      </c>
      <c r="E254" s="124">
        <v>0</v>
      </c>
      <c r="F254" s="124">
        <v>0</v>
      </c>
      <c r="G254" s="152">
        <v>264121.08</v>
      </c>
      <c r="H254" s="152">
        <v>0</v>
      </c>
      <c r="I254" s="152">
        <v>0</v>
      </c>
      <c r="J254" s="152">
        <v>0</v>
      </c>
      <c r="K254" s="246">
        <v>264121.08</v>
      </c>
      <c r="L254" s="111"/>
    </row>
    <row r="255" spans="1:12" ht="15.75" customHeight="1">
      <c r="A255" s="123" t="s">
        <v>126</v>
      </c>
      <c r="B255" s="140">
        <v>40764.95</v>
      </c>
      <c r="C255" s="140">
        <v>0</v>
      </c>
      <c r="D255" s="124">
        <v>0</v>
      </c>
      <c r="E255" s="124">
        <v>0</v>
      </c>
      <c r="F255" s="124">
        <v>0</v>
      </c>
      <c r="G255" s="168">
        <v>0</v>
      </c>
      <c r="H255" s="152">
        <v>0</v>
      </c>
      <c r="I255" s="152">
        <v>0</v>
      </c>
      <c r="J255" s="168">
        <v>0</v>
      </c>
      <c r="K255" s="247">
        <v>0</v>
      </c>
      <c r="L255" s="111"/>
    </row>
    <row r="256" spans="1:12" ht="15.75" customHeight="1">
      <c r="A256" s="119" t="s">
        <v>127</v>
      </c>
      <c r="B256" s="124">
        <v>0</v>
      </c>
      <c r="C256" s="124">
        <v>0</v>
      </c>
      <c r="D256" s="124">
        <v>0</v>
      </c>
      <c r="E256" s="124">
        <v>0</v>
      </c>
      <c r="F256" s="124">
        <v>0</v>
      </c>
      <c r="G256" s="152">
        <v>0</v>
      </c>
      <c r="H256" s="152">
        <v>0</v>
      </c>
      <c r="I256" s="152">
        <v>0</v>
      </c>
      <c r="J256" s="124">
        <v>0</v>
      </c>
      <c r="K256" s="246">
        <v>0</v>
      </c>
      <c r="L256" s="111"/>
    </row>
    <row r="257" spans="1:12" ht="15.75" customHeight="1">
      <c r="A257" s="123" t="s">
        <v>128</v>
      </c>
      <c r="B257" s="140">
        <v>21766.42</v>
      </c>
      <c r="C257" s="140">
        <v>0</v>
      </c>
      <c r="D257" s="124">
        <v>0</v>
      </c>
      <c r="E257" s="124">
        <v>0</v>
      </c>
      <c r="F257" s="124">
        <v>0</v>
      </c>
      <c r="G257" s="168">
        <v>100</v>
      </c>
      <c r="H257" s="152">
        <v>0</v>
      </c>
      <c r="I257" s="152">
        <v>0</v>
      </c>
      <c r="J257" s="140">
        <v>0</v>
      </c>
      <c r="K257" s="247">
        <v>100</v>
      </c>
      <c r="L257" s="111"/>
    </row>
    <row r="258" spans="1:12" ht="15.75" customHeight="1">
      <c r="A258" s="125" t="s">
        <v>129</v>
      </c>
      <c r="B258" s="124">
        <v>18755.41</v>
      </c>
      <c r="C258" s="124">
        <v>0</v>
      </c>
      <c r="D258" s="124">
        <v>0</v>
      </c>
      <c r="E258" s="124">
        <v>0</v>
      </c>
      <c r="F258" s="124">
        <v>0</v>
      </c>
      <c r="G258" s="124">
        <v>0</v>
      </c>
      <c r="H258" s="152">
        <v>0</v>
      </c>
      <c r="I258" s="152">
        <v>0</v>
      </c>
      <c r="J258" s="124">
        <v>0</v>
      </c>
      <c r="K258" s="246">
        <v>0</v>
      </c>
      <c r="L258" s="111"/>
    </row>
    <row r="259" spans="1:12" ht="15.75" customHeight="1">
      <c r="A259" s="126" t="s">
        <v>130</v>
      </c>
      <c r="B259" s="124">
        <v>0</v>
      </c>
      <c r="C259" s="124">
        <v>0</v>
      </c>
      <c r="D259" s="124">
        <v>0</v>
      </c>
      <c r="E259" s="124">
        <v>0</v>
      </c>
      <c r="F259" s="124">
        <v>0</v>
      </c>
      <c r="G259" s="124">
        <v>0</v>
      </c>
      <c r="H259" s="152">
        <v>0</v>
      </c>
      <c r="I259" s="152">
        <v>0</v>
      </c>
      <c r="J259" s="124">
        <v>0</v>
      </c>
      <c r="K259" s="246">
        <v>0</v>
      </c>
      <c r="L259" s="111"/>
    </row>
    <row r="260" spans="1:12" ht="15.75" customHeight="1">
      <c r="A260" s="119" t="s">
        <v>131</v>
      </c>
      <c r="B260" s="124">
        <v>0</v>
      </c>
      <c r="C260" s="124">
        <v>0</v>
      </c>
      <c r="D260" s="124">
        <v>0</v>
      </c>
      <c r="E260" s="124">
        <v>0</v>
      </c>
      <c r="F260" s="124">
        <v>0</v>
      </c>
      <c r="G260" s="124">
        <v>0</v>
      </c>
      <c r="H260" s="152">
        <v>0</v>
      </c>
      <c r="I260" s="152">
        <v>0</v>
      </c>
      <c r="J260" s="124">
        <v>0</v>
      </c>
      <c r="K260" s="246">
        <v>0</v>
      </c>
      <c r="L260" s="111"/>
    </row>
    <row r="261" spans="1:12" ht="15.75" customHeight="1">
      <c r="A261" s="126" t="s">
        <v>132</v>
      </c>
      <c r="B261" s="124">
        <v>1254316.3</v>
      </c>
      <c r="C261" s="124">
        <v>0</v>
      </c>
      <c r="D261" s="124">
        <v>0</v>
      </c>
      <c r="E261" s="124">
        <v>0</v>
      </c>
      <c r="F261" s="124">
        <v>0</v>
      </c>
      <c r="G261" s="152">
        <v>0</v>
      </c>
      <c r="H261" s="152">
        <v>0</v>
      </c>
      <c r="I261" s="152">
        <v>0</v>
      </c>
      <c r="J261" s="124">
        <v>0</v>
      </c>
      <c r="K261" s="246">
        <v>0</v>
      </c>
      <c r="L261" s="111"/>
    </row>
    <row r="262" spans="1:12" ht="15.75" customHeight="1">
      <c r="A262" s="129" t="s">
        <v>332</v>
      </c>
      <c r="B262" s="124">
        <v>0</v>
      </c>
      <c r="C262" s="124">
        <v>0</v>
      </c>
      <c r="D262" s="124">
        <v>0</v>
      </c>
      <c r="E262" s="124">
        <v>0</v>
      </c>
      <c r="F262" s="124">
        <v>256849.58</v>
      </c>
      <c r="G262" s="152">
        <v>1111</v>
      </c>
      <c r="H262" s="152">
        <v>0</v>
      </c>
      <c r="I262" s="152">
        <v>0</v>
      </c>
      <c r="J262" s="124">
        <v>0</v>
      </c>
      <c r="K262" s="246">
        <v>257960.58</v>
      </c>
      <c r="L262" s="111"/>
    </row>
    <row r="263" spans="1:12" ht="15.75" customHeight="1">
      <c r="A263" s="130" t="s">
        <v>134</v>
      </c>
      <c r="B263" s="124">
        <v>0</v>
      </c>
      <c r="C263" s="124">
        <v>0</v>
      </c>
      <c r="D263" s="124">
        <v>0</v>
      </c>
      <c r="E263" s="124">
        <v>0</v>
      </c>
      <c r="F263" s="124">
        <v>0</v>
      </c>
      <c r="G263" s="124">
        <v>200</v>
      </c>
      <c r="H263" s="152">
        <v>0</v>
      </c>
      <c r="I263" s="152">
        <v>0</v>
      </c>
      <c r="J263" s="124">
        <v>488</v>
      </c>
      <c r="K263" s="246">
        <v>688</v>
      </c>
      <c r="L263" s="111"/>
    </row>
    <row r="264" spans="1:12" ht="15.75" customHeight="1">
      <c r="A264" s="129" t="s">
        <v>135</v>
      </c>
      <c r="B264" s="124">
        <v>367851.21</v>
      </c>
      <c r="C264" s="124">
        <v>0</v>
      </c>
      <c r="D264" s="124">
        <v>0</v>
      </c>
      <c r="E264" s="124">
        <v>0</v>
      </c>
      <c r="F264" s="124">
        <v>600</v>
      </c>
      <c r="G264" s="124">
        <v>0</v>
      </c>
      <c r="H264" s="152">
        <v>0</v>
      </c>
      <c r="I264" s="152">
        <v>0</v>
      </c>
      <c r="J264" s="124">
        <v>0</v>
      </c>
      <c r="K264" s="246">
        <v>600</v>
      </c>
      <c r="L264" s="111"/>
    </row>
    <row r="265" spans="1:12" ht="15.75" customHeight="1">
      <c r="A265" s="129" t="s">
        <v>136</v>
      </c>
      <c r="B265" s="124">
        <v>0</v>
      </c>
      <c r="C265" s="124">
        <v>0</v>
      </c>
      <c r="D265" s="124">
        <v>0</v>
      </c>
      <c r="E265" s="124">
        <v>0</v>
      </c>
      <c r="F265" s="124">
        <v>0</v>
      </c>
      <c r="G265" s="124">
        <v>0</v>
      </c>
      <c r="H265" s="152">
        <v>0</v>
      </c>
      <c r="I265" s="152">
        <v>0</v>
      </c>
      <c r="J265" s="124">
        <v>0</v>
      </c>
      <c r="K265" s="246">
        <v>0</v>
      </c>
      <c r="L265" s="111"/>
    </row>
    <row r="266" spans="1:12" ht="15.75" customHeight="1">
      <c r="A266" s="129" t="s">
        <v>137</v>
      </c>
      <c r="B266" s="124">
        <v>0</v>
      </c>
      <c r="C266" s="124">
        <v>0</v>
      </c>
      <c r="D266" s="124">
        <v>0</v>
      </c>
      <c r="E266" s="124">
        <v>0</v>
      </c>
      <c r="F266" s="124">
        <v>0</v>
      </c>
      <c r="G266" s="124">
        <v>0</v>
      </c>
      <c r="H266" s="152">
        <v>0</v>
      </c>
      <c r="I266" s="152">
        <v>0</v>
      </c>
      <c r="J266" s="124">
        <v>0</v>
      </c>
      <c r="K266" s="246">
        <v>0</v>
      </c>
      <c r="L266" s="111"/>
    </row>
    <row r="267" spans="1:12" ht="15.75" customHeight="1">
      <c r="A267" s="129" t="s">
        <v>138</v>
      </c>
      <c r="B267" s="124">
        <v>0</v>
      </c>
      <c r="C267" s="124">
        <v>1534255.56</v>
      </c>
      <c r="D267" s="124">
        <v>0</v>
      </c>
      <c r="E267" s="124">
        <v>0</v>
      </c>
      <c r="F267" s="124">
        <v>0</v>
      </c>
      <c r="G267" s="124">
        <v>0</v>
      </c>
      <c r="H267" s="152">
        <v>0</v>
      </c>
      <c r="I267" s="152">
        <v>0</v>
      </c>
      <c r="J267" s="124">
        <v>2660.24</v>
      </c>
      <c r="K267" s="246">
        <v>2660.24</v>
      </c>
      <c r="L267" s="111"/>
    </row>
    <row r="268" spans="1:12" ht="15.75" customHeight="1">
      <c r="A268" s="129" t="s">
        <v>139</v>
      </c>
      <c r="B268" s="124">
        <v>6162484.11</v>
      </c>
      <c r="C268" s="124">
        <v>0</v>
      </c>
      <c r="D268" s="124">
        <v>0</v>
      </c>
      <c r="E268" s="124">
        <v>0</v>
      </c>
      <c r="F268" s="124">
        <v>0</v>
      </c>
      <c r="G268" s="124">
        <v>0</v>
      </c>
      <c r="H268" s="152">
        <v>0</v>
      </c>
      <c r="I268" s="152">
        <v>0</v>
      </c>
      <c r="J268" s="124">
        <v>0</v>
      </c>
      <c r="K268" s="246">
        <v>0</v>
      </c>
      <c r="L268" s="111"/>
    </row>
    <row r="269" spans="1:12" ht="15.75" customHeight="1">
      <c r="A269" s="129" t="s">
        <v>140</v>
      </c>
      <c r="B269" s="124">
        <v>237176.85</v>
      </c>
      <c r="C269" s="124">
        <v>0</v>
      </c>
      <c r="D269" s="124">
        <v>0</v>
      </c>
      <c r="E269" s="124">
        <v>0</v>
      </c>
      <c r="F269" s="124">
        <v>0</v>
      </c>
      <c r="G269" s="124">
        <v>0</v>
      </c>
      <c r="H269" s="152">
        <v>0</v>
      </c>
      <c r="I269" s="152">
        <v>0</v>
      </c>
      <c r="J269" s="124">
        <v>0</v>
      </c>
      <c r="K269" s="246">
        <v>0</v>
      </c>
      <c r="L269" s="111"/>
    </row>
    <row r="270" spans="1:12" ht="15.75" customHeight="1">
      <c r="A270" s="129" t="s">
        <v>141</v>
      </c>
      <c r="B270" s="124">
        <v>8631.92</v>
      </c>
      <c r="C270" s="124">
        <v>0</v>
      </c>
      <c r="D270" s="124">
        <v>0</v>
      </c>
      <c r="E270" s="124">
        <v>0</v>
      </c>
      <c r="F270" s="124">
        <v>0</v>
      </c>
      <c r="G270" s="124">
        <v>0</v>
      </c>
      <c r="H270" s="152">
        <v>0</v>
      </c>
      <c r="I270" s="152">
        <v>0</v>
      </c>
      <c r="J270" s="124">
        <v>0</v>
      </c>
      <c r="K270" s="246">
        <v>0</v>
      </c>
      <c r="L270" s="111"/>
    </row>
    <row r="271" spans="1:12" ht="15.75" customHeight="1">
      <c r="A271" s="129" t="s">
        <v>142</v>
      </c>
      <c r="B271" s="124">
        <v>77549.51</v>
      </c>
      <c r="C271" s="124">
        <v>0</v>
      </c>
      <c r="D271" s="124">
        <v>0</v>
      </c>
      <c r="E271" s="124">
        <v>0</v>
      </c>
      <c r="F271" s="124">
        <v>0</v>
      </c>
      <c r="G271" s="124">
        <v>0</v>
      </c>
      <c r="H271" s="152">
        <v>0</v>
      </c>
      <c r="I271" s="152">
        <v>0</v>
      </c>
      <c r="J271" s="124">
        <v>0</v>
      </c>
      <c r="K271" s="246">
        <v>0</v>
      </c>
      <c r="L271" s="111"/>
    </row>
    <row r="272" spans="1:12" ht="15.75" customHeight="1">
      <c r="A272" s="129" t="s">
        <v>143</v>
      </c>
      <c r="B272" s="124">
        <v>0</v>
      </c>
      <c r="C272" s="124">
        <v>0</v>
      </c>
      <c r="D272" s="124">
        <v>0</v>
      </c>
      <c r="E272" s="124">
        <v>0</v>
      </c>
      <c r="F272" s="124">
        <v>0</v>
      </c>
      <c r="G272" s="124">
        <v>0</v>
      </c>
      <c r="H272" s="152">
        <v>0</v>
      </c>
      <c r="I272" s="152">
        <v>0</v>
      </c>
      <c r="J272" s="124">
        <v>0</v>
      </c>
      <c r="K272" s="246">
        <v>0</v>
      </c>
      <c r="L272" s="111"/>
    </row>
    <row r="273" spans="1:12" ht="15.75" customHeight="1">
      <c r="A273" s="130" t="s">
        <v>144</v>
      </c>
      <c r="B273" s="124">
        <v>0</v>
      </c>
      <c r="C273" s="124">
        <v>0</v>
      </c>
      <c r="D273" s="124">
        <v>0</v>
      </c>
      <c r="E273" s="124">
        <v>0</v>
      </c>
      <c r="F273" s="124">
        <v>0</v>
      </c>
      <c r="G273" s="124">
        <v>0</v>
      </c>
      <c r="H273" s="152">
        <v>0</v>
      </c>
      <c r="I273" s="152">
        <v>0</v>
      </c>
      <c r="J273" s="124">
        <v>0</v>
      </c>
      <c r="K273" s="246">
        <v>0</v>
      </c>
      <c r="L273" s="111"/>
    </row>
    <row r="274" spans="1:12" ht="15.75" customHeight="1">
      <c r="A274" s="130" t="s">
        <v>145</v>
      </c>
      <c r="B274" s="124">
        <v>0</v>
      </c>
      <c r="C274" s="124">
        <v>0</v>
      </c>
      <c r="D274" s="124">
        <v>0</v>
      </c>
      <c r="E274" s="124">
        <v>0</v>
      </c>
      <c r="F274" s="124">
        <v>123436.67</v>
      </c>
      <c r="G274" s="124">
        <v>0</v>
      </c>
      <c r="H274" s="152">
        <v>0</v>
      </c>
      <c r="I274" s="152">
        <v>0</v>
      </c>
      <c r="J274" s="124">
        <v>0</v>
      </c>
      <c r="K274" s="246">
        <v>123436.67</v>
      </c>
      <c r="L274" s="111"/>
    </row>
    <row r="275" spans="1:12" ht="15.75" customHeight="1">
      <c r="A275" s="129" t="s">
        <v>146</v>
      </c>
      <c r="B275" s="124">
        <v>160127.41</v>
      </c>
      <c r="C275" s="124">
        <v>0</v>
      </c>
      <c r="D275" s="124">
        <v>0</v>
      </c>
      <c r="E275" s="124">
        <v>0</v>
      </c>
      <c r="F275" s="124">
        <v>0</v>
      </c>
      <c r="G275" s="124">
        <v>0</v>
      </c>
      <c r="H275" s="152">
        <v>0</v>
      </c>
      <c r="I275" s="152">
        <v>0</v>
      </c>
      <c r="J275" s="124">
        <v>0</v>
      </c>
      <c r="K275" s="246">
        <v>0</v>
      </c>
      <c r="L275" s="111"/>
    </row>
    <row r="276" spans="1:12" ht="15.75" customHeight="1">
      <c r="A276" s="129" t="s">
        <v>147</v>
      </c>
      <c r="B276" s="121">
        <v>2771.87</v>
      </c>
      <c r="C276" s="124">
        <v>0</v>
      </c>
      <c r="D276" s="124">
        <v>0</v>
      </c>
      <c r="E276" s="124">
        <v>0</v>
      </c>
      <c r="F276" s="124">
        <v>0</v>
      </c>
      <c r="G276" s="124">
        <v>0</v>
      </c>
      <c r="H276" s="152">
        <v>0</v>
      </c>
      <c r="I276" s="152">
        <v>0</v>
      </c>
      <c r="J276" s="124">
        <v>0</v>
      </c>
      <c r="K276" s="246">
        <v>0</v>
      </c>
      <c r="L276" s="111"/>
    </row>
    <row r="277" spans="1:12" ht="15.75" customHeight="1">
      <c r="A277" s="129" t="s">
        <v>148</v>
      </c>
      <c r="B277" s="124">
        <v>0</v>
      </c>
      <c r="C277" s="124">
        <v>0</v>
      </c>
      <c r="D277" s="124">
        <v>0</v>
      </c>
      <c r="E277" s="124">
        <v>0</v>
      </c>
      <c r="F277" s="124">
        <v>0</v>
      </c>
      <c r="G277" s="124">
        <v>0</v>
      </c>
      <c r="H277" s="152">
        <v>0</v>
      </c>
      <c r="I277" s="152">
        <v>0</v>
      </c>
      <c r="J277" s="124">
        <v>80</v>
      </c>
      <c r="K277" s="246">
        <v>80</v>
      </c>
      <c r="L277" s="111"/>
    </row>
    <row r="278" spans="1:12" ht="15.75" customHeight="1">
      <c r="A278" s="129" t="s">
        <v>149</v>
      </c>
      <c r="B278" s="124">
        <v>0</v>
      </c>
      <c r="C278" s="124">
        <v>0</v>
      </c>
      <c r="D278" s="124">
        <v>0</v>
      </c>
      <c r="E278" s="124">
        <v>0</v>
      </c>
      <c r="F278" s="124">
        <v>0</v>
      </c>
      <c r="G278" s="124">
        <v>0</v>
      </c>
      <c r="H278" s="152">
        <v>0</v>
      </c>
      <c r="I278" s="152">
        <v>0</v>
      </c>
      <c r="J278" s="124">
        <v>0</v>
      </c>
      <c r="K278" s="246">
        <v>0</v>
      </c>
      <c r="L278" s="111"/>
    </row>
    <row r="279" spans="1:12" ht="15.75" customHeight="1" thickBot="1">
      <c r="A279" s="131" t="s">
        <v>150</v>
      </c>
      <c r="B279" s="133">
        <v>0</v>
      </c>
      <c r="C279" s="133">
        <v>0</v>
      </c>
      <c r="D279" s="133">
        <v>0</v>
      </c>
      <c r="E279" s="133">
        <v>0</v>
      </c>
      <c r="F279" s="133">
        <v>0</v>
      </c>
      <c r="G279" s="133">
        <v>0</v>
      </c>
      <c r="H279" s="157">
        <v>0</v>
      </c>
      <c r="I279" s="157">
        <v>0</v>
      </c>
      <c r="J279" s="133">
        <v>0</v>
      </c>
      <c r="K279" s="248">
        <v>0</v>
      </c>
      <c r="L279" s="111"/>
    </row>
    <row r="280" spans="1:12" ht="15.75" customHeight="1" thickTop="1">
      <c r="A280" s="135"/>
      <c r="B280" s="137"/>
      <c r="C280" s="137"/>
      <c r="D280" s="137"/>
      <c r="E280" s="137"/>
      <c r="F280" s="137"/>
      <c r="G280" s="137"/>
      <c r="H280" s="163"/>
      <c r="I280" s="163"/>
      <c r="J280" s="137"/>
      <c r="K280" s="137"/>
      <c r="L280" s="249"/>
    </row>
    <row r="281" spans="2:12" ht="15.75" customHeight="1" thickBot="1">
      <c r="B281" s="111"/>
      <c r="C281" s="111"/>
      <c r="D281" s="111"/>
      <c r="E281" s="111"/>
      <c r="F281" s="111"/>
      <c r="G281" s="111"/>
      <c r="H281" s="111"/>
      <c r="I281" s="111"/>
      <c r="J281" s="111"/>
      <c r="K281" s="109" t="s">
        <v>35</v>
      </c>
      <c r="L281" s="249"/>
    </row>
    <row r="282" spans="1:12" ht="15.75" customHeight="1" thickBot="1" thickTop="1">
      <c r="A282" s="233"/>
      <c r="B282" s="596" t="s">
        <v>318</v>
      </c>
      <c r="C282" s="597"/>
      <c r="D282" s="597"/>
      <c r="E282" s="598"/>
      <c r="F282" s="234" t="s">
        <v>23</v>
      </c>
      <c r="G282" s="235" t="s">
        <v>23</v>
      </c>
      <c r="H282" s="234" t="s">
        <v>319</v>
      </c>
      <c r="I282" s="234" t="s">
        <v>23</v>
      </c>
      <c r="J282" s="236" t="s">
        <v>87</v>
      </c>
      <c r="K282" s="234" t="s">
        <v>320</v>
      </c>
      <c r="L282" s="249"/>
    </row>
    <row r="283" spans="1:12" ht="15.75" customHeight="1" thickTop="1">
      <c r="A283" s="237" t="s">
        <v>68</v>
      </c>
      <c r="B283" s="238" t="s">
        <v>321</v>
      </c>
      <c r="C283" s="234" t="s">
        <v>322</v>
      </c>
      <c r="D283" s="234" t="s">
        <v>19</v>
      </c>
      <c r="E283" s="238" t="s">
        <v>323</v>
      </c>
      <c r="F283" s="238" t="s">
        <v>49</v>
      </c>
      <c r="G283" s="239" t="s">
        <v>324</v>
      </c>
      <c r="H283" s="238" t="s">
        <v>325</v>
      </c>
      <c r="I283" s="238" t="s">
        <v>53</v>
      </c>
      <c r="J283" s="240" t="s">
        <v>27</v>
      </c>
      <c r="K283" s="238" t="s">
        <v>326</v>
      </c>
      <c r="L283" s="249"/>
    </row>
    <row r="284" spans="1:12" ht="15.75" customHeight="1" thickBot="1">
      <c r="A284" s="241"/>
      <c r="B284" s="242" t="s">
        <v>327</v>
      </c>
      <c r="C284" s="242" t="s">
        <v>328</v>
      </c>
      <c r="D284" s="242" t="s">
        <v>20</v>
      </c>
      <c r="E284" s="243" t="s">
        <v>329</v>
      </c>
      <c r="F284" s="244" t="s">
        <v>330</v>
      </c>
      <c r="G284" s="243" t="s">
        <v>80</v>
      </c>
      <c r="H284" s="242"/>
      <c r="I284" s="242" t="s">
        <v>331</v>
      </c>
      <c r="J284" s="245"/>
      <c r="K284" s="242" t="s">
        <v>30</v>
      </c>
      <c r="L284" s="249"/>
    </row>
    <row r="285" spans="1:12" ht="15.75" customHeight="1" thickTop="1">
      <c r="A285" s="226" t="s">
        <v>151</v>
      </c>
      <c r="B285" s="250">
        <v>0</v>
      </c>
      <c r="C285" s="140">
        <v>0</v>
      </c>
      <c r="D285" s="140">
        <v>0</v>
      </c>
      <c r="E285" s="140">
        <v>0</v>
      </c>
      <c r="F285" s="140">
        <v>0</v>
      </c>
      <c r="G285" s="140">
        <v>0</v>
      </c>
      <c r="H285" s="168">
        <v>0</v>
      </c>
      <c r="I285" s="168">
        <v>0</v>
      </c>
      <c r="J285" s="140">
        <v>0</v>
      </c>
      <c r="K285" s="247">
        <v>0</v>
      </c>
      <c r="L285" s="111"/>
    </row>
    <row r="286" spans="1:12" ht="15.75" customHeight="1">
      <c r="A286" s="129" t="s">
        <v>152</v>
      </c>
      <c r="B286" s="151">
        <v>0</v>
      </c>
      <c r="C286" s="124">
        <v>0</v>
      </c>
      <c r="D286" s="124">
        <v>0</v>
      </c>
      <c r="E286" s="124">
        <v>0</v>
      </c>
      <c r="F286" s="124">
        <v>0</v>
      </c>
      <c r="G286" s="124">
        <v>0</v>
      </c>
      <c r="H286" s="152">
        <v>0</v>
      </c>
      <c r="I286" s="152">
        <v>0</v>
      </c>
      <c r="J286" s="124">
        <v>0</v>
      </c>
      <c r="K286" s="246">
        <v>0</v>
      </c>
      <c r="L286" s="111"/>
    </row>
    <row r="287" spans="1:12" ht="15.75" customHeight="1">
      <c r="A287" s="129" t="s">
        <v>153</v>
      </c>
      <c r="B287" s="151">
        <v>0</v>
      </c>
      <c r="C287" s="124">
        <v>0</v>
      </c>
      <c r="D287" s="124">
        <v>0</v>
      </c>
      <c r="E287" s="124">
        <v>0</v>
      </c>
      <c r="F287" s="124">
        <v>0</v>
      </c>
      <c r="G287" s="124">
        <v>0</v>
      </c>
      <c r="H287" s="152">
        <v>0</v>
      </c>
      <c r="I287" s="152">
        <v>0</v>
      </c>
      <c r="J287" s="124">
        <v>0</v>
      </c>
      <c r="K287" s="246">
        <v>0</v>
      </c>
      <c r="L287" s="111"/>
    </row>
    <row r="288" spans="1:12" ht="15.75" customHeight="1">
      <c r="A288" s="129" t="s">
        <v>154</v>
      </c>
      <c r="B288" s="151">
        <v>0</v>
      </c>
      <c r="C288" s="124">
        <v>0</v>
      </c>
      <c r="D288" s="124">
        <v>0</v>
      </c>
      <c r="E288" s="124">
        <v>0</v>
      </c>
      <c r="F288" s="124">
        <v>0</v>
      </c>
      <c r="G288" s="124">
        <v>31906.24</v>
      </c>
      <c r="H288" s="152">
        <v>0</v>
      </c>
      <c r="I288" s="152">
        <v>0</v>
      </c>
      <c r="J288" s="124">
        <v>0</v>
      </c>
      <c r="K288" s="246">
        <v>31906.24</v>
      </c>
      <c r="L288" s="111"/>
    </row>
    <row r="289" spans="1:12" ht="15.75" customHeight="1">
      <c r="A289" s="130" t="s">
        <v>155</v>
      </c>
      <c r="B289" s="151">
        <v>0</v>
      </c>
      <c r="C289" s="124">
        <v>0</v>
      </c>
      <c r="D289" s="124">
        <v>0</v>
      </c>
      <c r="E289" s="124">
        <v>0</v>
      </c>
      <c r="F289" s="124">
        <v>0</v>
      </c>
      <c r="G289" s="124">
        <v>80000</v>
      </c>
      <c r="H289" s="152">
        <v>0</v>
      </c>
      <c r="I289" s="152">
        <v>0</v>
      </c>
      <c r="J289" s="124">
        <v>150</v>
      </c>
      <c r="K289" s="246">
        <v>80150</v>
      </c>
      <c r="L289" s="111"/>
    </row>
    <row r="290" spans="1:12" ht="15.75" customHeight="1">
      <c r="A290" s="129" t="s">
        <v>156</v>
      </c>
      <c r="B290" s="151">
        <v>0</v>
      </c>
      <c r="C290" s="124">
        <v>0</v>
      </c>
      <c r="D290" s="124">
        <v>0</v>
      </c>
      <c r="E290" s="124">
        <v>0</v>
      </c>
      <c r="F290" s="124">
        <v>0</v>
      </c>
      <c r="G290" s="124">
        <v>0</v>
      </c>
      <c r="H290" s="152">
        <v>0</v>
      </c>
      <c r="I290" s="152">
        <v>0</v>
      </c>
      <c r="J290" s="124">
        <v>0</v>
      </c>
      <c r="K290" s="246">
        <v>0</v>
      </c>
      <c r="L290" s="251"/>
    </row>
    <row r="291" spans="1:12" ht="15.75" customHeight="1">
      <c r="A291" s="130" t="s">
        <v>157</v>
      </c>
      <c r="B291" s="151">
        <v>0</v>
      </c>
      <c r="C291" s="124">
        <v>0</v>
      </c>
      <c r="D291" s="124">
        <v>0</v>
      </c>
      <c r="E291" s="124">
        <v>0</v>
      </c>
      <c r="F291" s="124">
        <v>42806.45</v>
      </c>
      <c r="G291" s="124">
        <v>0</v>
      </c>
      <c r="H291" s="152">
        <v>0</v>
      </c>
      <c r="I291" s="152">
        <v>0</v>
      </c>
      <c r="J291" s="124">
        <v>0</v>
      </c>
      <c r="K291" s="246">
        <v>42806.45</v>
      </c>
      <c r="L291" s="251"/>
    </row>
    <row r="292" spans="1:12" ht="15.75" customHeight="1">
      <c r="A292" s="129" t="s">
        <v>158</v>
      </c>
      <c r="B292" s="151">
        <v>0</v>
      </c>
      <c r="C292" s="124">
        <v>0</v>
      </c>
      <c r="D292" s="124">
        <v>0</v>
      </c>
      <c r="E292" s="124">
        <v>0</v>
      </c>
      <c r="F292" s="124">
        <v>52351.4</v>
      </c>
      <c r="G292" s="124">
        <v>0</v>
      </c>
      <c r="H292" s="152">
        <v>0</v>
      </c>
      <c r="I292" s="152">
        <v>0</v>
      </c>
      <c r="J292" s="124">
        <v>0</v>
      </c>
      <c r="K292" s="246">
        <v>52351.4</v>
      </c>
      <c r="L292" s="251"/>
    </row>
    <row r="293" spans="1:12" ht="15.75" customHeight="1">
      <c r="A293" s="129" t="s">
        <v>159</v>
      </c>
      <c r="B293" s="151">
        <v>858.16</v>
      </c>
      <c r="C293" s="124">
        <v>0</v>
      </c>
      <c r="D293" s="124">
        <v>0</v>
      </c>
      <c r="E293" s="124">
        <v>0</v>
      </c>
      <c r="F293" s="124">
        <v>0</v>
      </c>
      <c r="G293" s="124">
        <v>0</v>
      </c>
      <c r="H293" s="152">
        <v>0</v>
      </c>
      <c r="I293" s="152">
        <v>0</v>
      </c>
      <c r="J293" s="124">
        <v>0</v>
      </c>
      <c r="K293" s="246">
        <v>0</v>
      </c>
      <c r="L293" s="251"/>
    </row>
    <row r="294" spans="1:12" ht="15.75" customHeight="1">
      <c r="A294" s="129" t="s">
        <v>160</v>
      </c>
      <c r="B294" s="151">
        <v>0.23</v>
      </c>
      <c r="C294" s="124">
        <v>0</v>
      </c>
      <c r="D294" s="124">
        <v>0</v>
      </c>
      <c r="E294" s="124">
        <v>0</v>
      </c>
      <c r="F294" s="124">
        <v>0</v>
      </c>
      <c r="G294" s="124">
        <v>0</v>
      </c>
      <c r="H294" s="152">
        <v>0</v>
      </c>
      <c r="I294" s="152">
        <v>0</v>
      </c>
      <c r="J294" s="124">
        <v>139</v>
      </c>
      <c r="K294" s="246">
        <v>139</v>
      </c>
      <c r="L294" s="251"/>
    </row>
    <row r="295" spans="1:12" ht="15.75" customHeight="1">
      <c r="A295" s="129" t="s">
        <v>161</v>
      </c>
      <c r="B295" s="151">
        <v>0</v>
      </c>
      <c r="C295" s="124">
        <v>0</v>
      </c>
      <c r="D295" s="124">
        <v>0</v>
      </c>
      <c r="E295" s="124">
        <v>0</v>
      </c>
      <c r="F295" s="124">
        <v>0</v>
      </c>
      <c r="G295" s="124">
        <v>0</v>
      </c>
      <c r="H295" s="152">
        <v>0</v>
      </c>
      <c r="I295" s="152">
        <v>0</v>
      </c>
      <c r="J295" s="124">
        <v>0</v>
      </c>
      <c r="K295" s="246">
        <v>0</v>
      </c>
      <c r="L295" s="251"/>
    </row>
    <row r="296" spans="1:12" ht="15.75" customHeight="1">
      <c r="A296" s="129" t="s">
        <v>162</v>
      </c>
      <c r="B296" s="151">
        <v>0</v>
      </c>
      <c r="C296" s="124">
        <v>0</v>
      </c>
      <c r="D296" s="124">
        <v>0</v>
      </c>
      <c r="E296" s="124">
        <v>0</v>
      </c>
      <c r="F296" s="124">
        <v>0</v>
      </c>
      <c r="G296" s="124">
        <v>0</v>
      </c>
      <c r="H296" s="152">
        <v>0</v>
      </c>
      <c r="I296" s="152">
        <v>0</v>
      </c>
      <c r="J296" s="124">
        <v>0</v>
      </c>
      <c r="K296" s="246">
        <v>0</v>
      </c>
      <c r="L296" s="251"/>
    </row>
    <row r="297" spans="1:12" ht="15.75" customHeight="1">
      <c r="A297" s="129" t="s">
        <v>333</v>
      </c>
      <c r="B297" s="151">
        <v>0</v>
      </c>
      <c r="C297" s="124">
        <v>0</v>
      </c>
      <c r="D297" s="124">
        <v>0</v>
      </c>
      <c r="E297" s="124">
        <v>0</v>
      </c>
      <c r="F297" s="124">
        <v>0</v>
      </c>
      <c r="G297" s="124">
        <v>0</v>
      </c>
      <c r="H297" s="152">
        <v>0</v>
      </c>
      <c r="I297" s="152">
        <v>0</v>
      </c>
      <c r="J297" s="124">
        <v>2290</v>
      </c>
      <c r="K297" s="246">
        <v>2290</v>
      </c>
      <c r="L297" s="251"/>
    </row>
    <row r="298" spans="1:12" ht="15.75" customHeight="1">
      <c r="A298" s="123" t="s">
        <v>334</v>
      </c>
      <c r="B298" s="166">
        <v>0</v>
      </c>
      <c r="C298" s="167">
        <v>1625.86</v>
      </c>
      <c r="D298" s="167">
        <v>0</v>
      </c>
      <c r="E298" s="167">
        <v>0</v>
      </c>
      <c r="F298" s="168">
        <v>0</v>
      </c>
      <c r="G298" s="168">
        <v>4000</v>
      </c>
      <c r="H298" s="167">
        <v>0</v>
      </c>
      <c r="I298" s="167">
        <v>0</v>
      </c>
      <c r="J298" s="252">
        <v>0</v>
      </c>
      <c r="K298" s="246">
        <f>SUM(F298:J298)</f>
        <v>4000</v>
      </c>
      <c r="L298" s="251"/>
    </row>
    <row r="299" spans="1:12" ht="15.75" customHeight="1">
      <c r="A299" s="230" t="s">
        <v>335</v>
      </c>
      <c r="B299" s="148">
        <v>0</v>
      </c>
      <c r="C299" s="146">
        <v>0</v>
      </c>
      <c r="D299" s="146">
        <v>0</v>
      </c>
      <c r="E299" s="146">
        <v>0</v>
      </c>
      <c r="F299" s="152">
        <v>0</v>
      </c>
      <c r="G299" s="168">
        <v>0</v>
      </c>
      <c r="H299" s="146">
        <v>0</v>
      </c>
      <c r="I299" s="146">
        <v>0</v>
      </c>
      <c r="J299" s="253">
        <v>0</v>
      </c>
      <c r="K299" s="246">
        <f aca="true" t="shared" si="10" ref="K299:K338">SUM(F299:J299)</f>
        <v>0</v>
      </c>
      <c r="L299" s="251"/>
    </row>
    <row r="300" spans="1:12" ht="15.75" customHeight="1">
      <c r="A300" s="230" t="s">
        <v>336</v>
      </c>
      <c r="B300" s="148">
        <v>14867.16</v>
      </c>
      <c r="C300" s="146">
        <v>0</v>
      </c>
      <c r="D300" s="146">
        <v>0</v>
      </c>
      <c r="E300" s="146">
        <v>0</v>
      </c>
      <c r="F300" s="152">
        <v>0</v>
      </c>
      <c r="G300" s="168">
        <v>0</v>
      </c>
      <c r="H300" s="146">
        <v>0</v>
      </c>
      <c r="I300" s="146">
        <v>0</v>
      </c>
      <c r="J300" s="253">
        <v>0</v>
      </c>
      <c r="K300" s="246">
        <f t="shared" si="10"/>
        <v>0</v>
      </c>
      <c r="L300" s="251"/>
    </row>
    <row r="301" spans="1:12" ht="15.75" customHeight="1">
      <c r="A301" s="230" t="s">
        <v>337</v>
      </c>
      <c r="B301" s="254">
        <v>269590.4</v>
      </c>
      <c r="C301" s="152">
        <v>0</v>
      </c>
      <c r="D301" s="152">
        <v>0</v>
      </c>
      <c r="E301" s="146">
        <v>0</v>
      </c>
      <c r="F301" s="152">
        <v>0</v>
      </c>
      <c r="G301" s="152">
        <v>13826</v>
      </c>
      <c r="H301" s="146">
        <v>0</v>
      </c>
      <c r="I301" s="146">
        <v>0</v>
      </c>
      <c r="J301" s="253">
        <v>4820</v>
      </c>
      <c r="K301" s="246">
        <f t="shared" si="10"/>
        <v>18646</v>
      </c>
      <c r="L301" s="251"/>
    </row>
    <row r="302" spans="1:12" ht="15.75" customHeight="1">
      <c r="A302" s="230" t="s">
        <v>338</v>
      </c>
      <c r="B302" s="148">
        <v>1015.95</v>
      </c>
      <c r="C302" s="146">
        <v>0</v>
      </c>
      <c r="D302" s="152">
        <v>0</v>
      </c>
      <c r="E302" s="152">
        <v>0</v>
      </c>
      <c r="F302" s="152">
        <v>0</v>
      </c>
      <c r="G302" s="152">
        <v>0</v>
      </c>
      <c r="H302" s="146">
        <v>0</v>
      </c>
      <c r="I302" s="146">
        <v>0</v>
      </c>
      <c r="J302" s="253">
        <v>0</v>
      </c>
      <c r="K302" s="246">
        <f t="shared" si="10"/>
        <v>0</v>
      </c>
      <c r="L302" s="251"/>
    </row>
    <row r="303" spans="1:12" ht="15.75" customHeight="1">
      <c r="A303" s="129" t="s">
        <v>339</v>
      </c>
      <c r="B303" s="148">
        <v>0</v>
      </c>
      <c r="C303" s="146">
        <v>0</v>
      </c>
      <c r="D303" s="152">
        <v>0</v>
      </c>
      <c r="E303" s="152">
        <v>0</v>
      </c>
      <c r="F303" s="152">
        <v>0</v>
      </c>
      <c r="G303" s="152">
        <v>0</v>
      </c>
      <c r="H303" s="146">
        <v>0</v>
      </c>
      <c r="I303" s="146">
        <v>0</v>
      </c>
      <c r="J303" s="253">
        <v>0</v>
      </c>
      <c r="K303" s="246">
        <f t="shared" si="10"/>
        <v>0</v>
      </c>
      <c r="L303" s="251"/>
    </row>
    <row r="304" spans="1:12" ht="15.75" customHeight="1">
      <c r="A304" s="129" t="s">
        <v>340</v>
      </c>
      <c r="B304" s="148">
        <v>154891.02</v>
      </c>
      <c r="C304" s="146">
        <v>0</v>
      </c>
      <c r="D304" s="152">
        <v>0</v>
      </c>
      <c r="E304" s="152">
        <v>0</v>
      </c>
      <c r="F304" s="152">
        <v>0</v>
      </c>
      <c r="G304" s="152">
        <v>0</v>
      </c>
      <c r="H304" s="146">
        <v>0</v>
      </c>
      <c r="I304" s="146">
        <v>0</v>
      </c>
      <c r="J304" s="253">
        <v>0</v>
      </c>
      <c r="K304" s="255">
        <f t="shared" si="10"/>
        <v>0</v>
      </c>
      <c r="L304" s="251"/>
    </row>
    <row r="305" spans="1:12" ht="15.75" customHeight="1">
      <c r="A305" s="129" t="s">
        <v>341</v>
      </c>
      <c r="B305" s="148">
        <v>0</v>
      </c>
      <c r="C305" s="146">
        <v>13264.03</v>
      </c>
      <c r="D305" s="152">
        <v>0</v>
      </c>
      <c r="E305" s="152">
        <v>0</v>
      </c>
      <c r="F305" s="152">
        <v>0</v>
      </c>
      <c r="G305" s="152">
        <v>46666</v>
      </c>
      <c r="H305" s="146">
        <v>0</v>
      </c>
      <c r="I305" s="146">
        <v>0</v>
      </c>
      <c r="J305" s="253">
        <v>0</v>
      </c>
      <c r="K305" s="255">
        <f t="shared" si="10"/>
        <v>46666</v>
      </c>
      <c r="L305" s="251"/>
    </row>
    <row r="306" spans="1:12" ht="15.75" customHeight="1">
      <c r="A306" s="129" t="s">
        <v>172</v>
      </c>
      <c r="B306" s="148">
        <v>174250.74</v>
      </c>
      <c r="C306" s="146">
        <v>0</v>
      </c>
      <c r="D306" s="152">
        <v>0</v>
      </c>
      <c r="E306" s="152">
        <v>0</v>
      </c>
      <c r="F306" s="152">
        <v>0</v>
      </c>
      <c r="G306" s="152">
        <v>0</v>
      </c>
      <c r="H306" s="146">
        <v>0</v>
      </c>
      <c r="I306" s="146">
        <v>0</v>
      </c>
      <c r="J306" s="253">
        <v>1062.08</v>
      </c>
      <c r="K306" s="255">
        <f t="shared" si="10"/>
        <v>1062.08</v>
      </c>
      <c r="L306" s="251"/>
    </row>
    <row r="307" spans="1:12" ht="15.75" customHeight="1">
      <c r="A307" s="129" t="s">
        <v>342</v>
      </c>
      <c r="B307" s="172">
        <v>961862.99</v>
      </c>
      <c r="C307" s="146">
        <v>0</v>
      </c>
      <c r="D307" s="152">
        <v>0</v>
      </c>
      <c r="E307" s="152">
        <v>0</v>
      </c>
      <c r="F307" s="152">
        <v>0</v>
      </c>
      <c r="G307" s="152">
        <v>0</v>
      </c>
      <c r="H307" s="146">
        <v>0</v>
      </c>
      <c r="I307" s="146">
        <v>0</v>
      </c>
      <c r="J307" s="253">
        <v>80</v>
      </c>
      <c r="K307" s="246">
        <f t="shared" si="10"/>
        <v>80</v>
      </c>
      <c r="L307" s="251"/>
    </row>
    <row r="308" spans="1:12" ht="15.75" customHeight="1">
      <c r="A308" s="129" t="s">
        <v>174</v>
      </c>
      <c r="B308" s="148">
        <v>7303</v>
      </c>
      <c r="C308" s="146">
        <v>0</v>
      </c>
      <c r="D308" s="152">
        <v>0</v>
      </c>
      <c r="E308" s="152">
        <v>0</v>
      </c>
      <c r="F308" s="152">
        <v>0</v>
      </c>
      <c r="G308" s="152">
        <v>2628</v>
      </c>
      <c r="H308" s="146">
        <v>0</v>
      </c>
      <c r="I308" s="146">
        <v>0</v>
      </c>
      <c r="J308" s="253">
        <v>0</v>
      </c>
      <c r="K308" s="246">
        <f t="shared" si="10"/>
        <v>2628</v>
      </c>
      <c r="L308" s="251"/>
    </row>
    <row r="309" spans="1:12" ht="15.75" customHeight="1">
      <c r="A309" s="129" t="s">
        <v>175</v>
      </c>
      <c r="B309" s="148">
        <v>0</v>
      </c>
      <c r="C309" s="146">
        <v>0</v>
      </c>
      <c r="D309" s="146">
        <v>0</v>
      </c>
      <c r="E309" s="146">
        <v>0</v>
      </c>
      <c r="F309" s="152">
        <v>0</v>
      </c>
      <c r="G309" s="152">
        <v>0</v>
      </c>
      <c r="H309" s="146">
        <v>0</v>
      </c>
      <c r="I309" s="146">
        <v>0</v>
      </c>
      <c r="J309" s="253">
        <v>0</v>
      </c>
      <c r="K309" s="246">
        <f t="shared" si="10"/>
        <v>0</v>
      </c>
      <c r="L309" s="251"/>
    </row>
    <row r="310" spans="1:12" ht="15.75" customHeight="1" thickBot="1">
      <c r="A310" s="131" t="s">
        <v>176</v>
      </c>
      <c r="B310" s="155">
        <v>0</v>
      </c>
      <c r="C310" s="156">
        <v>0</v>
      </c>
      <c r="D310" s="156">
        <v>0</v>
      </c>
      <c r="E310" s="156">
        <v>0</v>
      </c>
      <c r="F310" s="157">
        <v>0</v>
      </c>
      <c r="G310" s="157">
        <v>0</v>
      </c>
      <c r="H310" s="156">
        <v>0</v>
      </c>
      <c r="I310" s="156">
        <v>0</v>
      </c>
      <c r="J310" s="256">
        <v>0</v>
      </c>
      <c r="K310" s="248">
        <f t="shared" si="10"/>
        <v>0</v>
      </c>
      <c r="L310" s="251"/>
    </row>
    <row r="311" spans="1:12" ht="15.75" customHeight="1" thickTop="1">
      <c r="A311" s="135"/>
      <c r="B311" s="162"/>
      <c r="C311" s="162"/>
      <c r="D311" s="162"/>
      <c r="E311" s="162"/>
      <c r="F311" s="163"/>
      <c r="G311" s="163"/>
      <c r="H311" s="162"/>
      <c r="I311" s="162"/>
      <c r="J311" s="162"/>
      <c r="K311" s="137"/>
      <c r="L311" s="257"/>
    </row>
    <row r="312" spans="2:12" ht="15.75" customHeight="1" thickBot="1">
      <c r="B312" s="111"/>
      <c r="C312" s="111"/>
      <c r="D312" s="111"/>
      <c r="E312" s="111"/>
      <c r="F312" s="111"/>
      <c r="G312" s="111"/>
      <c r="H312" s="111"/>
      <c r="I312" s="111"/>
      <c r="J312" s="111"/>
      <c r="K312" s="109" t="s">
        <v>35</v>
      </c>
      <c r="L312" s="257"/>
    </row>
    <row r="313" spans="1:12" ht="15.75" customHeight="1" thickBot="1" thickTop="1">
      <c r="A313" s="233"/>
      <c r="B313" s="596" t="s">
        <v>318</v>
      </c>
      <c r="C313" s="597"/>
      <c r="D313" s="597"/>
      <c r="E313" s="598"/>
      <c r="F313" s="234" t="s">
        <v>23</v>
      </c>
      <c r="G313" s="235" t="s">
        <v>23</v>
      </c>
      <c r="H313" s="234" t="s">
        <v>319</v>
      </c>
      <c r="I313" s="234" t="s">
        <v>23</v>
      </c>
      <c r="J313" s="236" t="s">
        <v>87</v>
      </c>
      <c r="K313" s="234" t="s">
        <v>320</v>
      </c>
      <c r="L313" s="257"/>
    </row>
    <row r="314" spans="1:12" ht="15.75" customHeight="1" thickTop="1">
      <c r="A314" s="237" t="s">
        <v>68</v>
      </c>
      <c r="B314" s="238" t="s">
        <v>321</v>
      </c>
      <c r="C314" s="234" t="s">
        <v>322</v>
      </c>
      <c r="D314" s="234" t="s">
        <v>19</v>
      </c>
      <c r="E314" s="238" t="s">
        <v>323</v>
      </c>
      <c r="F314" s="238" t="s">
        <v>49</v>
      </c>
      <c r="G314" s="239" t="s">
        <v>324</v>
      </c>
      <c r="H314" s="238" t="s">
        <v>325</v>
      </c>
      <c r="I314" s="238" t="s">
        <v>53</v>
      </c>
      <c r="J314" s="240" t="s">
        <v>27</v>
      </c>
      <c r="K314" s="238" t="s">
        <v>326</v>
      </c>
      <c r="L314" s="257"/>
    </row>
    <row r="315" spans="1:12" ht="15.75" customHeight="1" thickBot="1">
      <c r="A315" s="241"/>
      <c r="B315" s="242" t="s">
        <v>327</v>
      </c>
      <c r="C315" s="242" t="s">
        <v>328</v>
      </c>
      <c r="D315" s="242" t="s">
        <v>20</v>
      </c>
      <c r="E315" s="243" t="s">
        <v>329</v>
      </c>
      <c r="F315" s="244" t="s">
        <v>330</v>
      </c>
      <c r="G315" s="243" t="s">
        <v>80</v>
      </c>
      <c r="H315" s="242"/>
      <c r="I315" s="242" t="s">
        <v>331</v>
      </c>
      <c r="J315" s="245"/>
      <c r="K315" s="242" t="s">
        <v>30</v>
      </c>
      <c r="L315" s="257"/>
    </row>
    <row r="316" spans="1:12" ht="15.75" customHeight="1" thickTop="1">
      <c r="A316" s="226" t="s">
        <v>177</v>
      </c>
      <c r="B316" s="166">
        <v>0</v>
      </c>
      <c r="C316" s="167">
        <v>0</v>
      </c>
      <c r="D316" s="167">
        <v>0</v>
      </c>
      <c r="E316" s="167">
        <v>0</v>
      </c>
      <c r="F316" s="168">
        <v>0</v>
      </c>
      <c r="G316" s="258">
        <v>0</v>
      </c>
      <c r="H316" s="167">
        <v>0</v>
      </c>
      <c r="I316" s="167">
        <v>0</v>
      </c>
      <c r="J316" s="252">
        <v>0</v>
      </c>
      <c r="K316" s="247">
        <f t="shared" si="10"/>
        <v>0</v>
      </c>
      <c r="L316" s="251"/>
    </row>
    <row r="317" spans="1:12" ht="15.75" customHeight="1">
      <c r="A317" s="129" t="s">
        <v>178</v>
      </c>
      <c r="B317" s="148">
        <v>0</v>
      </c>
      <c r="C317" s="146">
        <v>0</v>
      </c>
      <c r="D317" s="146">
        <v>0</v>
      </c>
      <c r="E317" s="146">
        <v>0</v>
      </c>
      <c r="F317" s="152">
        <v>0</v>
      </c>
      <c r="G317" s="254">
        <v>0</v>
      </c>
      <c r="H317" s="146">
        <v>0</v>
      </c>
      <c r="I317" s="146">
        <v>0</v>
      </c>
      <c r="J317" s="253">
        <v>16300</v>
      </c>
      <c r="K317" s="246">
        <f t="shared" si="10"/>
        <v>16300</v>
      </c>
      <c r="L317" s="251"/>
    </row>
    <row r="318" spans="1:12" ht="15.75" customHeight="1">
      <c r="A318" s="230" t="s">
        <v>343</v>
      </c>
      <c r="B318" s="148">
        <v>0</v>
      </c>
      <c r="C318" s="146">
        <v>0</v>
      </c>
      <c r="D318" s="146">
        <v>0</v>
      </c>
      <c r="E318" s="146">
        <v>0</v>
      </c>
      <c r="F318" s="152">
        <v>0</v>
      </c>
      <c r="G318" s="254">
        <v>0</v>
      </c>
      <c r="H318" s="146">
        <v>0</v>
      </c>
      <c r="I318" s="146">
        <v>0</v>
      </c>
      <c r="J318" s="253">
        <v>0</v>
      </c>
      <c r="K318" s="246">
        <f t="shared" si="10"/>
        <v>0</v>
      </c>
      <c r="L318" s="251"/>
    </row>
    <row r="319" spans="1:12" ht="15.75" customHeight="1">
      <c r="A319" s="129" t="s">
        <v>180</v>
      </c>
      <c r="B319" s="148">
        <v>0</v>
      </c>
      <c r="C319" s="146">
        <v>0</v>
      </c>
      <c r="D319" s="146">
        <v>0</v>
      </c>
      <c r="E319" s="146">
        <v>0</v>
      </c>
      <c r="F319" s="152">
        <v>0</v>
      </c>
      <c r="G319" s="152">
        <v>0</v>
      </c>
      <c r="H319" s="146">
        <v>0</v>
      </c>
      <c r="I319" s="146">
        <v>0</v>
      </c>
      <c r="J319" s="253">
        <v>4000.09</v>
      </c>
      <c r="K319" s="255">
        <f t="shared" si="10"/>
        <v>4000.09</v>
      </c>
      <c r="L319" s="251"/>
    </row>
    <row r="320" spans="1:12" ht="15.75" customHeight="1">
      <c r="A320" s="129" t="s">
        <v>181</v>
      </c>
      <c r="B320" s="148">
        <v>0</v>
      </c>
      <c r="C320" s="146">
        <v>0</v>
      </c>
      <c r="D320" s="146">
        <v>0</v>
      </c>
      <c r="E320" s="146">
        <v>0</v>
      </c>
      <c r="F320" s="215">
        <v>0</v>
      </c>
      <c r="G320" s="215">
        <v>0</v>
      </c>
      <c r="H320" s="146">
        <v>0</v>
      </c>
      <c r="I320" s="146">
        <v>0</v>
      </c>
      <c r="J320" s="253">
        <v>0</v>
      </c>
      <c r="K320" s="246">
        <f t="shared" si="10"/>
        <v>0</v>
      </c>
      <c r="L320" s="251"/>
    </row>
    <row r="321" spans="1:12" ht="15.75" customHeight="1">
      <c r="A321" s="129" t="s">
        <v>182</v>
      </c>
      <c r="B321" s="148">
        <v>0</v>
      </c>
      <c r="C321" s="146">
        <v>0</v>
      </c>
      <c r="D321" s="146">
        <v>0</v>
      </c>
      <c r="E321" s="146">
        <v>0</v>
      </c>
      <c r="F321" s="146">
        <v>0</v>
      </c>
      <c r="G321" s="146">
        <v>0</v>
      </c>
      <c r="H321" s="146">
        <v>0</v>
      </c>
      <c r="I321" s="146">
        <v>0</v>
      </c>
      <c r="J321" s="253">
        <v>53886</v>
      </c>
      <c r="K321" s="246">
        <f t="shared" si="10"/>
        <v>53886</v>
      </c>
      <c r="L321" s="251"/>
    </row>
    <row r="322" spans="1:12" ht="15.75" customHeight="1">
      <c r="A322" s="129" t="s">
        <v>183</v>
      </c>
      <c r="B322" s="148">
        <v>0</v>
      </c>
      <c r="C322" s="146">
        <v>926.53</v>
      </c>
      <c r="D322" s="146">
        <v>0</v>
      </c>
      <c r="E322" s="146">
        <v>0</v>
      </c>
      <c r="F322" s="152">
        <v>0</v>
      </c>
      <c r="G322" s="152">
        <v>121064</v>
      </c>
      <c r="H322" s="146">
        <v>0</v>
      </c>
      <c r="I322" s="146">
        <v>0</v>
      </c>
      <c r="J322" s="253">
        <v>40057.02</v>
      </c>
      <c r="K322" s="255">
        <f t="shared" si="10"/>
        <v>161121.02</v>
      </c>
      <c r="L322" s="251"/>
    </row>
    <row r="323" spans="1:12" ht="15.75" customHeight="1">
      <c r="A323" s="226" t="s">
        <v>184</v>
      </c>
      <c r="B323" s="148">
        <v>23733.3</v>
      </c>
      <c r="C323" s="146">
        <v>0</v>
      </c>
      <c r="D323" s="146">
        <v>0</v>
      </c>
      <c r="E323" s="146">
        <v>0</v>
      </c>
      <c r="F323" s="146">
        <v>0</v>
      </c>
      <c r="G323" s="146">
        <v>0</v>
      </c>
      <c r="H323" s="146">
        <v>0</v>
      </c>
      <c r="I323" s="146">
        <v>0</v>
      </c>
      <c r="J323" s="253">
        <v>0</v>
      </c>
      <c r="K323" s="255">
        <f t="shared" si="10"/>
        <v>0</v>
      </c>
      <c r="L323" s="251"/>
    </row>
    <row r="324" spans="1:12" ht="15.75" customHeight="1">
      <c r="A324" s="129" t="s">
        <v>344</v>
      </c>
      <c r="B324" s="148">
        <v>0</v>
      </c>
      <c r="C324" s="146">
        <v>0</v>
      </c>
      <c r="D324" s="146">
        <v>0</v>
      </c>
      <c r="E324" s="146">
        <v>0</v>
      </c>
      <c r="F324" s="173">
        <v>0</v>
      </c>
      <c r="G324" s="146">
        <v>17106</v>
      </c>
      <c r="H324" s="146">
        <v>0</v>
      </c>
      <c r="I324" s="146">
        <v>0</v>
      </c>
      <c r="J324" s="253">
        <v>0</v>
      </c>
      <c r="K324" s="255">
        <f t="shared" si="10"/>
        <v>17106</v>
      </c>
      <c r="L324" s="251"/>
    </row>
    <row r="325" spans="1:12" ht="15.75" customHeight="1">
      <c r="A325" s="129" t="s">
        <v>186</v>
      </c>
      <c r="B325" s="148">
        <v>1423.23</v>
      </c>
      <c r="C325" s="146">
        <v>0</v>
      </c>
      <c r="D325" s="146">
        <v>0</v>
      </c>
      <c r="E325" s="146">
        <v>0</v>
      </c>
      <c r="F325" s="146">
        <v>0</v>
      </c>
      <c r="G325" s="259">
        <v>0</v>
      </c>
      <c r="H325" s="146">
        <v>0</v>
      </c>
      <c r="I325" s="146">
        <v>0</v>
      </c>
      <c r="J325" s="253">
        <v>0</v>
      </c>
      <c r="K325" s="246">
        <f t="shared" si="10"/>
        <v>0</v>
      </c>
      <c r="L325" s="251"/>
    </row>
    <row r="326" spans="1:12" ht="15.75" customHeight="1">
      <c r="A326" s="230" t="s">
        <v>187</v>
      </c>
      <c r="B326" s="148">
        <v>794.37</v>
      </c>
      <c r="C326" s="146">
        <v>0</v>
      </c>
      <c r="D326" s="146">
        <v>0</v>
      </c>
      <c r="E326" s="146">
        <v>0</v>
      </c>
      <c r="F326" s="146">
        <v>1</v>
      </c>
      <c r="G326" s="146">
        <v>0</v>
      </c>
      <c r="H326" s="146">
        <v>0</v>
      </c>
      <c r="I326" s="146">
        <v>0</v>
      </c>
      <c r="J326" s="253">
        <v>0</v>
      </c>
      <c r="K326" s="246">
        <f t="shared" si="10"/>
        <v>1</v>
      </c>
      <c r="L326" s="251"/>
    </row>
    <row r="327" spans="1:12" ht="15.75" customHeight="1">
      <c r="A327" s="230" t="s">
        <v>188</v>
      </c>
      <c r="B327" s="148">
        <v>0</v>
      </c>
      <c r="C327" s="146">
        <v>0</v>
      </c>
      <c r="D327" s="146">
        <v>0</v>
      </c>
      <c r="E327" s="146">
        <v>0</v>
      </c>
      <c r="F327" s="146">
        <v>0</v>
      </c>
      <c r="G327" s="259">
        <v>0</v>
      </c>
      <c r="H327" s="146">
        <v>0</v>
      </c>
      <c r="I327" s="146">
        <v>0</v>
      </c>
      <c r="J327" s="253">
        <v>160.5</v>
      </c>
      <c r="K327" s="246">
        <f t="shared" si="10"/>
        <v>160.5</v>
      </c>
      <c r="L327" s="251"/>
    </row>
    <row r="328" spans="1:12" ht="15.75" customHeight="1">
      <c r="A328" s="230" t="s">
        <v>189</v>
      </c>
      <c r="B328" s="166">
        <v>0</v>
      </c>
      <c r="C328" s="167">
        <v>0</v>
      </c>
      <c r="D328" s="167">
        <v>0</v>
      </c>
      <c r="E328" s="167">
        <v>0</v>
      </c>
      <c r="F328" s="146">
        <v>0</v>
      </c>
      <c r="G328" s="146">
        <v>0</v>
      </c>
      <c r="H328" s="167">
        <v>0</v>
      </c>
      <c r="I328" s="167">
        <v>0</v>
      </c>
      <c r="J328" s="252">
        <v>0</v>
      </c>
      <c r="K328" s="246">
        <f t="shared" si="10"/>
        <v>0</v>
      </c>
      <c r="L328" s="251"/>
    </row>
    <row r="329" spans="1:12" ht="15.75" customHeight="1">
      <c r="A329" s="230" t="s">
        <v>190</v>
      </c>
      <c r="B329" s="148">
        <v>0</v>
      </c>
      <c r="C329" s="146">
        <v>0</v>
      </c>
      <c r="D329" s="146">
        <v>0</v>
      </c>
      <c r="E329" s="146">
        <v>0</v>
      </c>
      <c r="F329" s="146">
        <v>0</v>
      </c>
      <c r="G329" s="146">
        <v>0</v>
      </c>
      <c r="H329" s="146">
        <v>0</v>
      </c>
      <c r="I329" s="146">
        <v>0</v>
      </c>
      <c r="J329" s="253">
        <v>0</v>
      </c>
      <c r="K329" s="246">
        <f t="shared" si="10"/>
        <v>0</v>
      </c>
      <c r="L329" s="251"/>
    </row>
    <row r="330" spans="1:12" ht="15.75" customHeight="1">
      <c r="A330" s="230" t="s">
        <v>191</v>
      </c>
      <c r="B330" s="148">
        <v>409148.44</v>
      </c>
      <c r="C330" s="146">
        <v>0</v>
      </c>
      <c r="D330" s="146">
        <v>0</v>
      </c>
      <c r="E330" s="146">
        <v>0</v>
      </c>
      <c r="F330" s="146">
        <v>0</v>
      </c>
      <c r="G330" s="146">
        <v>0</v>
      </c>
      <c r="H330" s="146">
        <v>0</v>
      </c>
      <c r="I330" s="146">
        <v>0</v>
      </c>
      <c r="J330" s="253">
        <v>0</v>
      </c>
      <c r="K330" s="246">
        <f t="shared" si="10"/>
        <v>0</v>
      </c>
      <c r="L330" s="251"/>
    </row>
    <row r="331" spans="1:12" ht="15.75" customHeight="1">
      <c r="A331" s="230" t="s">
        <v>345</v>
      </c>
      <c r="B331" s="172">
        <v>5492.6</v>
      </c>
      <c r="C331" s="173">
        <v>0</v>
      </c>
      <c r="D331" s="173">
        <v>0</v>
      </c>
      <c r="E331" s="173">
        <v>0</v>
      </c>
      <c r="F331" s="173">
        <v>0</v>
      </c>
      <c r="G331" s="146">
        <v>0</v>
      </c>
      <c r="H331" s="173">
        <v>0</v>
      </c>
      <c r="I331" s="173">
        <v>0</v>
      </c>
      <c r="J331" s="260">
        <v>0</v>
      </c>
      <c r="K331" s="261">
        <f t="shared" si="10"/>
        <v>0</v>
      </c>
      <c r="L331" s="251"/>
    </row>
    <row r="332" spans="1:12" ht="15.75" customHeight="1">
      <c r="A332" s="230" t="s">
        <v>193</v>
      </c>
      <c r="B332" s="148">
        <v>222.53</v>
      </c>
      <c r="C332" s="146">
        <v>0</v>
      </c>
      <c r="D332" s="146">
        <v>0</v>
      </c>
      <c r="E332" s="146">
        <v>0</v>
      </c>
      <c r="F332" s="146">
        <v>0</v>
      </c>
      <c r="G332" s="146">
        <v>0</v>
      </c>
      <c r="H332" s="146">
        <v>0</v>
      </c>
      <c r="I332" s="146">
        <v>0</v>
      </c>
      <c r="J332" s="253">
        <v>298</v>
      </c>
      <c r="K332" s="261">
        <f t="shared" si="10"/>
        <v>298</v>
      </c>
      <c r="L332" s="251"/>
    </row>
    <row r="333" spans="1:12" ht="15.75" customHeight="1">
      <c r="A333" s="230" t="s">
        <v>194</v>
      </c>
      <c r="B333" s="148">
        <v>0</v>
      </c>
      <c r="C333" s="146">
        <v>0</v>
      </c>
      <c r="D333" s="146">
        <v>0</v>
      </c>
      <c r="E333" s="146">
        <v>0</v>
      </c>
      <c r="F333" s="146">
        <v>0</v>
      </c>
      <c r="G333" s="146">
        <v>0</v>
      </c>
      <c r="H333" s="146">
        <v>0</v>
      </c>
      <c r="I333" s="146">
        <v>0</v>
      </c>
      <c r="J333" s="253">
        <v>0</v>
      </c>
      <c r="K333" s="261">
        <f t="shared" si="10"/>
        <v>0</v>
      </c>
      <c r="L333" s="251"/>
    </row>
    <row r="334" spans="1:12" ht="15.75" customHeight="1">
      <c r="A334" s="230" t="s">
        <v>346</v>
      </c>
      <c r="B334" s="148">
        <v>0</v>
      </c>
      <c r="C334" s="146">
        <v>0</v>
      </c>
      <c r="D334" s="146">
        <v>0</v>
      </c>
      <c r="E334" s="146">
        <v>0</v>
      </c>
      <c r="F334" s="146">
        <v>0</v>
      </c>
      <c r="G334" s="146">
        <v>0</v>
      </c>
      <c r="H334" s="146">
        <v>0</v>
      </c>
      <c r="I334" s="146">
        <v>0</v>
      </c>
      <c r="J334" s="253">
        <v>0</v>
      </c>
      <c r="K334" s="261">
        <f t="shared" si="10"/>
        <v>0</v>
      </c>
      <c r="L334" s="251"/>
    </row>
    <row r="335" spans="1:12" ht="15.75" customHeight="1">
      <c r="A335" s="230" t="s">
        <v>196</v>
      </c>
      <c r="B335" s="148">
        <v>0</v>
      </c>
      <c r="C335" s="146">
        <v>0</v>
      </c>
      <c r="D335" s="146">
        <v>0</v>
      </c>
      <c r="E335" s="146">
        <v>0</v>
      </c>
      <c r="F335" s="146">
        <v>0</v>
      </c>
      <c r="G335" s="146">
        <v>0</v>
      </c>
      <c r="H335" s="146">
        <v>0</v>
      </c>
      <c r="I335" s="146">
        <v>0</v>
      </c>
      <c r="J335" s="253">
        <v>1771.35</v>
      </c>
      <c r="K335" s="246">
        <f t="shared" si="10"/>
        <v>1771.35</v>
      </c>
      <c r="L335" s="251"/>
    </row>
    <row r="336" spans="1:12" ht="15.75" customHeight="1">
      <c r="A336" s="230" t="s">
        <v>197</v>
      </c>
      <c r="B336" s="148">
        <v>0</v>
      </c>
      <c r="C336" s="146">
        <v>0</v>
      </c>
      <c r="D336" s="146">
        <v>0</v>
      </c>
      <c r="E336" s="146">
        <v>0</v>
      </c>
      <c r="F336" s="146">
        <v>6640</v>
      </c>
      <c r="G336" s="146">
        <v>0</v>
      </c>
      <c r="H336" s="146">
        <v>0</v>
      </c>
      <c r="I336" s="146">
        <v>0</v>
      </c>
      <c r="J336" s="253">
        <v>0</v>
      </c>
      <c r="K336" s="255">
        <f t="shared" si="10"/>
        <v>6640</v>
      </c>
      <c r="L336" s="251"/>
    </row>
    <row r="337" spans="1:12" ht="15.75" customHeight="1">
      <c r="A337" s="230" t="s">
        <v>347</v>
      </c>
      <c r="B337" s="148">
        <v>5267.39</v>
      </c>
      <c r="C337" s="146">
        <v>0</v>
      </c>
      <c r="D337" s="146">
        <v>0</v>
      </c>
      <c r="E337" s="146">
        <v>0</v>
      </c>
      <c r="F337" s="146">
        <v>0</v>
      </c>
      <c r="G337" s="146">
        <v>0</v>
      </c>
      <c r="H337" s="146">
        <v>0</v>
      </c>
      <c r="I337" s="146">
        <v>0</v>
      </c>
      <c r="J337" s="253">
        <v>0</v>
      </c>
      <c r="K337" s="246">
        <f t="shared" si="10"/>
        <v>0</v>
      </c>
      <c r="L337" s="251"/>
    </row>
    <row r="338" spans="1:12" ht="15.75" customHeight="1">
      <c r="A338" s="262" t="s">
        <v>348</v>
      </c>
      <c r="B338" s="148">
        <v>0</v>
      </c>
      <c r="C338" s="146">
        <v>0</v>
      </c>
      <c r="D338" s="146">
        <v>0</v>
      </c>
      <c r="E338" s="146">
        <v>0</v>
      </c>
      <c r="F338" s="177">
        <v>0</v>
      </c>
      <c r="G338" s="177">
        <v>0</v>
      </c>
      <c r="H338" s="146">
        <v>0</v>
      </c>
      <c r="I338" s="146">
        <v>0</v>
      </c>
      <c r="J338" s="253">
        <v>0</v>
      </c>
      <c r="K338" s="246">
        <f t="shared" si="10"/>
        <v>0</v>
      </c>
      <c r="L338" s="251"/>
    </row>
    <row r="339" spans="1:12" ht="15.75" customHeight="1">
      <c r="A339" s="150" t="s">
        <v>200</v>
      </c>
      <c r="B339" s="151">
        <v>0</v>
      </c>
      <c r="C339" s="124">
        <v>0</v>
      </c>
      <c r="D339" s="124">
        <v>0</v>
      </c>
      <c r="E339" s="124">
        <v>0</v>
      </c>
      <c r="F339" s="124">
        <v>0</v>
      </c>
      <c r="G339" s="152">
        <v>29304</v>
      </c>
      <c r="H339" s="152">
        <v>0</v>
      </c>
      <c r="I339" s="152">
        <v>0</v>
      </c>
      <c r="J339" s="152">
        <v>0</v>
      </c>
      <c r="K339" s="246">
        <f aca="true" t="shared" si="11" ref="K339:K383">SUM(F339:J339)</f>
        <v>29304</v>
      </c>
      <c r="L339" s="251"/>
    </row>
    <row r="340" spans="1:12" ht="15.75" customHeight="1">
      <c r="A340" s="123" t="s">
        <v>201</v>
      </c>
      <c r="B340" s="250">
        <v>0</v>
      </c>
      <c r="C340" s="140">
        <v>0</v>
      </c>
      <c r="D340" s="124">
        <v>0</v>
      </c>
      <c r="E340" s="124">
        <v>0</v>
      </c>
      <c r="F340" s="124">
        <v>0</v>
      </c>
      <c r="G340" s="168">
        <v>20000</v>
      </c>
      <c r="H340" s="152">
        <v>0</v>
      </c>
      <c r="I340" s="152">
        <v>0</v>
      </c>
      <c r="J340" s="168">
        <v>44</v>
      </c>
      <c r="K340" s="247">
        <f t="shared" si="11"/>
        <v>20044</v>
      </c>
      <c r="L340" s="251"/>
    </row>
    <row r="341" spans="1:12" ht="15.75" customHeight="1" thickBot="1">
      <c r="A341" s="179" t="s">
        <v>202</v>
      </c>
      <c r="B341" s="263">
        <v>150059.69</v>
      </c>
      <c r="C341" s="133">
        <v>102537.34</v>
      </c>
      <c r="D341" s="133">
        <v>0</v>
      </c>
      <c r="E341" s="133">
        <v>6655</v>
      </c>
      <c r="F341" s="133">
        <v>0</v>
      </c>
      <c r="G341" s="157">
        <v>0</v>
      </c>
      <c r="H341" s="157">
        <v>0</v>
      </c>
      <c r="I341" s="157">
        <v>0</v>
      </c>
      <c r="J341" s="133">
        <v>169759</v>
      </c>
      <c r="K341" s="248">
        <f t="shared" si="11"/>
        <v>169759</v>
      </c>
      <c r="L341" s="251"/>
    </row>
    <row r="342" spans="1:12" ht="15.75" customHeight="1" thickTop="1">
      <c r="A342" s="182"/>
      <c r="B342" s="137"/>
      <c r="C342" s="137"/>
      <c r="D342" s="137"/>
      <c r="E342" s="137"/>
      <c r="F342" s="137"/>
      <c r="G342" s="163"/>
      <c r="H342" s="163"/>
      <c r="I342" s="163"/>
      <c r="J342" s="137"/>
      <c r="K342" s="137"/>
      <c r="L342" s="257"/>
    </row>
    <row r="343" spans="2:12" ht="15.75" customHeight="1" thickBot="1">
      <c r="B343" s="111"/>
      <c r="C343" s="111"/>
      <c r="D343" s="111"/>
      <c r="E343" s="111"/>
      <c r="F343" s="111"/>
      <c r="G343" s="111"/>
      <c r="H343" s="111"/>
      <c r="I343" s="111"/>
      <c r="J343" s="111"/>
      <c r="K343" s="109" t="s">
        <v>35</v>
      </c>
      <c r="L343" s="257"/>
    </row>
    <row r="344" spans="1:12" ht="15.75" customHeight="1" thickBot="1" thickTop="1">
      <c r="A344" s="233"/>
      <c r="B344" s="596" t="s">
        <v>318</v>
      </c>
      <c r="C344" s="597"/>
      <c r="D344" s="597"/>
      <c r="E344" s="598"/>
      <c r="F344" s="234" t="s">
        <v>23</v>
      </c>
      <c r="G344" s="235" t="s">
        <v>23</v>
      </c>
      <c r="H344" s="234" t="s">
        <v>319</v>
      </c>
      <c r="I344" s="234" t="s">
        <v>23</v>
      </c>
      <c r="J344" s="236" t="s">
        <v>87</v>
      </c>
      <c r="K344" s="234" t="s">
        <v>320</v>
      </c>
      <c r="L344" s="257"/>
    </row>
    <row r="345" spans="1:12" ht="15.75" customHeight="1" thickTop="1">
      <c r="A345" s="237" t="s">
        <v>68</v>
      </c>
      <c r="B345" s="238" t="s">
        <v>321</v>
      </c>
      <c r="C345" s="234" t="s">
        <v>322</v>
      </c>
      <c r="D345" s="234" t="s">
        <v>19</v>
      </c>
      <c r="E345" s="238" t="s">
        <v>323</v>
      </c>
      <c r="F345" s="238" t="s">
        <v>49</v>
      </c>
      <c r="G345" s="239" t="s">
        <v>324</v>
      </c>
      <c r="H345" s="238" t="s">
        <v>325</v>
      </c>
      <c r="I345" s="238" t="s">
        <v>53</v>
      </c>
      <c r="J345" s="240" t="s">
        <v>27</v>
      </c>
      <c r="K345" s="238" t="s">
        <v>326</v>
      </c>
      <c r="L345" s="257"/>
    </row>
    <row r="346" spans="1:12" ht="15.75" customHeight="1" thickBot="1">
      <c r="A346" s="241"/>
      <c r="B346" s="242" t="s">
        <v>327</v>
      </c>
      <c r="C346" s="242" t="s">
        <v>328</v>
      </c>
      <c r="D346" s="242" t="s">
        <v>20</v>
      </c>
      <c r="E346" s="243" t="s">
        <v>329</v>
      </c>
      <c r="F346" s="244" t="s">
        <v>330</v>
      </c>
      <c r="G346" s="243" t="s">
        <v>80</v>
      </c>
      <c r="H346" s="242"/>
      <c r="I346" s="242" t="s">
        <v>331</v>
      </c>
      <c r="J346" s="245"/>
      <c r="K346" s="242" t="s">
        <v>30</v>
      </c>
      <c r="L346" s="257"/>
    </row>
    <row r="347" spans="1:12" ht="15.75" customHeight="1" thickTop="1">
      <c r="A347" s="123" t="s">
        <v>203</v>
      </c>
      <c r="B347" s="140">
        <v>0</v>
      </c>
      <c r="C347" s="140">
        <v>0</v>
      </c>
      <c r="D347" s="140">
        <v>0</v>
      </c>
      <c r="E347" s="140">
        <v>0</v>
      </c>
      <c r="F347" s="140">
        <v>0</v>
      </c>
      <c r="G347" s="168">
        <v>10000</v>
      </c>
      <c r="H347" s="168">
        <v>0</v>
      </c>
      <c r="I347" s="168">
        <v>0</v>
      </c>
      <c r="J347" s="140">
        <v>0</v>
      </c>
      <c r="K347" s="247">
        <f t="shared" si="11"/>
        <v>10000</v>
      </c>
      <c r="L347" s="251"/>
    </row>
    <row r="348" spans="1:12" ht="15.75" customHeight="1">
      <c r="A348" s="126" t="s">
        <v>204</v>
      </c>
      <c r="B348" s="124">
        <v>0</v>
      </c>
      <c r="C348" s="124">
        <v>0</v>
      </c>
      <c r="D348" s="124">
        <v>0</v>
      </c>
      <c r="E348" s="124">
        <v>0</v>
      </c>
      <c r="F348" s="124">
        <v>0</v>
      </c>
      <c r="G348" s="124">
        <v>0</v>
      </c>
      <c r="H348" s="152">
        <v>0</v>
      </c>
      <c r="I348" s="152">
        <v>0</v>
      </c>
      <c r="J348" s="124">
        <v>0</v>
      </c>
      <c r="K348" s="247">
        <f t="shared" si="11"/>
        <v>0</v>
      </c>
      <c r="L348" s="251"/>
    </row>
    <row r="349" spans="1:12" ht="15.75" customHeight="1">
      <c r="A349" s="126" t="s">
        <v>205</v>
      </c>
      <c r="B349" s="124">
        <v>0</v>
      </c>
      <c r="C349" s="124">
        <v>0</v>
      </c>
      <c r="D349" s="124">
        <v>0</v>
      </c>
      <c r="E349" s="124">
        <v>0</v>
      </c>
      <c r="F349" s="124">
        <v>0</v>
      </c>
      <c r="G349" s="124">
        <v>13810</v>
      </c>
      <c r="H349" s="152">
        <v>0</v>
      </c>
      <c r="I349" s="152">
        <v>0</v>
      </c>
      <c r="J349" s="124">
        <v>8224</v>
      </c>
      <c r="K349" s="246">
        <f t="shared" si="11"/>
        <v>22034</v>
      </c>
      <c r="L349" s="251"/>
    </row>
    <row r="350" spans="1:12" ht="15.75" customHeight="1">
      <c r="A350" s="126" t="s">
        <v>206</v>
      </c>
      <c r="B350" s="172">
        <v>103151.22</v>
      </c>
      <c r="C350" s="124">
        <v>0</v>
      </c>
      <c r="D350" s="124">
        <v>0</v>
      </c>
      <c r="E350" s="124">
        <v>0</v>
      </c>
      <c r="F350" s="124">
        <v>0</v>
      </c>
      <c r="G350" s="124">
        <v>0</v>
      </c>
      <c r="H350" s="152">
        <v>0</v>
      </c>
      <c r="I350" s="152">
        <v>0</v>
      </c>
      <c r="J350" s="124">
        <v>356</v>
      </c>
      <c r="K350" s="246">
        <f t="shared" si="11"/>
        <v>356</v>
      </c>
      <c r="L350" s="251"/>
    </row>
    <row r="351" spans="1:14" ht="15.75" customHeight="1">
      <c r="A351" s="126" t="s">
        <v>349</v>
      </c>
      <c r="B351" s="124">
        <v>0</v>
      </c>
      <c r="C351" s="124">
        <v>0</v>
      </c>
      <c r="D351" s="124">
        <v>0</v>
      </c>
      <c r="E351" s="124">
        <v>0</v>
      </c>
      <c r="F351" s="124">
        <v>0</v>
      </c>
      <c r="G351" s="124">
        <v>0</v>
      </c>
      <c r="H351" s="152">
        <v>0</v>
      </c>
      <c r="I351" s="152">
        <v>0</v>
      </c>
      <c r="J351" s="124">
        <v>3689</v>
      </c>
      <c r="K351" s="246">
        <f t="shared" si="11"/>
        <v>3689</v>
      </c>
      <c r="L351" s="264"/>
      <c r="M351" s="265"/>
      <c r="N351" s="265"/>
    </row>
    <row r="352" spans="1:14" ht="15.75" customHeight="1">
      <c r="A352" s="126" t="s">
        <v>208</v>
      </c>
      <c r="B352" s="124">
        <v>10388.62</v>
      </c>
      <c r="C352" s="124">
        <v>0</v>
      </c>
      <c r="D352" s="124">
        <v>0</v>
      </c>
      <c r="E352" s="124">
        <v>0</v>
      </c>
      <c r="F352" s="124">
        <v>0</v>
      </c>
      <c r="G352" s="124">
        <v>0</v>
      </c>
      <c r="H352" s="152">
        <v>0</v>
      </c>
      <c r="I352" s="152">
        <v>0</v>
      </c>
      <c r="J352" s="124">
        <v>14615</v>
      </c>
      <c r="K352" s="246">
        <f t="shared" si="11"/>
        <v>14615</v>
      </c>
      <c r="L352" s="264"/>
      <c r="M352" s="265"/>
      <c r="N352" s="265"/>
    </row>
    <row r="353" spans="1:14" ht="15.75" customHeight="1">
      <c r="A353" s="126" t="s">
        <v>209</v>
      </c>
      <c r="B353" s="172">
        <v>16206.29</v>
      </c>
      <c r="C353" s="124">
        <v>0</v>
      </c>
      <c r="D353" s="124">
        <v>0</v>
      </c>
      <c r="E353" s="124">
        <v>0</v>
      </c>
      <c r="F353" s="124">
        <v>0</v>
      </c>
      <c r="G353" s="124">
        <v>0</v>
      </c>
      <c r="H353" s="152">
        <v>0</v>
      </c>
      <c r="I353" s="152">
        <v>0</v>
      </c>
      <c r="J353" s="124">
        <v>0</v>
      </c>
      <c r="K353" s="246">
        <f t="shared" si="11"/>
        <v>0</v>
      </c>
      <c r="L353" s="264"/>
      <c r="M353" s="265"/>
      <c r="N353" s="265"/>
    </row>
    <row r="354" spans="1:14" ht="15.75" customHeight="1">
      <c r="A354" s="126" t="s">
        <v>210</v>
      </c>
      <c r="B354" s="124">
        <v>0</v>
      </c>
      <c r="C354" s="124">
        <v>0</v>
      </c>
      <c r="D354" s="124">
        <v>0</v>
      </c>
      <c r="E354" s="124">
        <v>0</v>
      </c>
      <c r="F354" s="124">
        <v>0</v>
      </c>
      <c r="G354" s="124">
        <v>0</v>
      </c>
      <c r="H354" s="152">
        <v>0</v>
      </c>
      <c r="I354" s="152">
        <v>0</v>
      </c>
      <c r="J354" s="124">
        <v>0</v>
      </c>
      <c r="K354" s="246">
        <f t="shared" si="11"/>
        <v>0</v>
      </c>
      <c r="L354" s="264"/>
      <c r="M354" s="265"/>
      <c r="N354" s="265"/>
    </row>
    <row r="355" spans="1:14" ht="15.75" customHeight="1">
      <c r="A355" s="126" t="s">
        <v>211</v>
      </c>
      <c r="B355" s="124">
        <v>0</v>
      </c>
      <c r="C355" s="124">
        <v>0</v>
      </c>
      <c r="D355" s="124">
        <v>0</v>
      </c>
      <c r="E355" s="124">
        <v>0</v>
      </c>
      <c r="F355" s="124">
        <v>0</v>
      </c>
      <c r="G355" s="124">
        <v>0</v>
      </c>
      <c r="H355" s="152">
        <v>0</v>
      </c>
      <c r="I355" s="152">
        <v>0</v>
      </c>
      <c r="J355" s="124">
        <v>0</v>
      </c>
      <c r="K355" s="246">
        <f t="shared" si="11"/>
        <v>0</v>
      </c>
      <c r="L355" s="264"/>
      <c r="M355" s="265"/>
      <c r="N355" s="265"/>
    </row>
    <row r="356" spans="1:14" ht="15.75" customHeight="1">
      <c r="A356" s="126" t="s">
        <v>212</v>
      </c>
      <c r="B356" s="172">
        <v>111.13</v>
      </c>
      <c r="C356" s="124">
        <v>0</v>
      </c>
      <c r="D356" s="124">
        <v>0</v>
      </c>
      <c r="E356" s="124">
        <v>0</v>
      </c>
      <c r="F356" s="124">
        <v>0</v>
      </c>
      <c r="G356" s="124">
        <v>0</v>
      </c>
      <c r="H356" s="152">
        <v>0</v>
      </c>
      <c r="I356" s="152">
        <v>0</v>
      </c>
      <c r="J356" s="124">
        <v>51105.7</v>
      </c>
      <c r="K356" s="246">
        <f t="shared" si="11"/>
        <v>51105.7</v>
      </c>
      <c r="L356" s="264"/>
      <c r="M356" s="265"/>
      <c r="N356" s="265"/>
    </row>
    <row r="357" spans="1:14" ht="15.75" customHeight="1">
      <c r="A357" s="126" t="s">
        <v>213</v>
      </c>
      <c r="B357" s="174">
        <v>29847.17</v>
      </c>
      <c r="C357" s="124">
        <v>0</v>
      </c>
      <c r="D357" s="124">
        <v>0</v>
      </c>
      <c r="E357" s="124">
        <v>0</v>
      </c>
      <c r="F357" s="124">
        <v>0</v>
      </c>
      <c r="G357" s="124">
        <v>9767</v>
      </c>
      <c r="H357" s="124">
        <v>0</v>
      </c>
      <c r="I357" s="124">
        <v>0</v>
      </c>
      <c r="J357" s="124">
        <v>0</v>
      </c>
      <c r="K357" s="246">
        <f t="shared" si="11"/>
        <v>9767</v>
      </c>
      <c r="L357" s="264"/>
      <c r="M357" s="265"/>
      <c r="N357" s="265"/>
    </row>
    <row r="358" spans="1:14" ht="15.75" customHeight="1">
      <c r="A358" s="230" t="s">
        <v>214</v>
      </c>
      <c r="B358" s="151">
        <v>0</v>
      </c>
      <c r="C358" s="124">
        <v>0</v>
      </c>
      <c r="D358" s="124">
        <v>0</v>
      </c>
      <c r="E358" s="124">
        <v>0</v>
      </c>
      <c r="F358" s="124">
        <v>0</v>
      </c>
      <c r="G358" s="152">
        <v>0</v>
      </c>
      <c r="H358" s="152">
        <v>0</v>
      </c>
      <c r="I358" s="152">
        <v>0</v>
      </c>
      <c r="J358" s="124">
        <v>74800.43</v>
      </c>
      <c r="K358" s="246">
        <f t="shared" si="11"/>
        <v>74800.43</v>
      </c>
      <c r="L358" s="264"/>
      <c r="M358" s="265"/>
      <c r="N358" s="265"/>
    </row>
    <row r="359" spans="1:14" ht="15.75" customHeight="1">
      <c r="A359" s="126" t="s">
        <v>215</v>
      </c>
      <c r="B359" s="151">
        <v>0</v>
      </c>
      <c r="C359" s="151">
        <v>0</v>
      </c>
      <c r="D359" s="124">
        <v>0</v>
      </c>
      <c r="E359" s="124">
        <v>0</v>
      </c>
      <c r="F359" s="124">
        <v>0</v>
      </c>
      <c r="G359" s="124">
        <v>189184.46</v>
      </c>
      <c r="H359" s="152">
        <v>0</v>
      </c>
      <c r="I359" s="152">
        <v>0</v>
      </c>
      <c r="J359" s="124">
        <v>0</v>
      </c>
      <c r="K359" s="246">
        <f t="shared" si="11"/>
        <v>189184.46</v>
      </c>
      <c r="L359" s="264"/>
      <c r="M359" s="265"/>
      <c r="N359" s="265"/>
    </row>
    <row r="360" spans="1:14" ht="15.75" customHeight="1">
      <c r="A360" s="126" t="s">
        <v>216</v>
      </c>
      <c r="B360" s="172">
        <v>0</v>
      </c>
      <c r="C360" s="151">
        <v>0</v>
      </c>
      <c r="D360" s="124">
        <v>0</v>
      </c>
      <c r="E360" s="124">
        <v>0</v>
      </c>
      <c r="F360" s="124">
        <v>0</v>
      </c>
      <c r="G360" s="151">
        <v>0</v>
      </c>
      <c r="H360" s="152">
        <v>0</v>
      </c>
      <c r="I360" s="152">
        <v>0</v>
      </c>
      <c r="J360" s="124">
        <v>0</v>
      </c>
      <c r="K360" s="246">
        <f t="shared" si="11"/>
        <v>0</v>
      </c>
      <c r="L360" s="264"/>
      <c r="M360" s="265"/>
      <c r="N360" s="265"/>
    </row>
    <row r="361" spans="1:14" ht="15.75" customHeight="1">
      <c r="A361" s="126" t="s">
        <v>217</v>
      </c>
      <c r="B361" s="151">
        <v>0</v>
      </c>
      <c r="C361" s="151">
        <v>0</v>
      </c>
      <c r="D361" s="124">
        <v>0</v>
      </c>
      <c r="E361" s="124">
        <v>0</v>
      </c>
      <c r="F361" s="124">
        <v>0</v>
      </c>
      <c r="G361" s="151">
        <v>0</v>
      </c>
      <c r="H361" s="152">
        <v>0</v>
      </c>
      <c r="I361" s="152">
        <v>0</v>
      </c>
      <c r="J361" s="124">
        <v>93.81</v>
      </c>
      <c r="K361" s="246">
        <f t="shared" si="11"/>
        <v>93.81</v>
      </c>
      <c r="L361" s="264"/>
      <c r="M361" s="265"/>
      <c r="N361" s="265"/>
    </row>
    <row r="362" spans="1:14" ht="15.75" customHeight="1">
      <c r="A362" s="126" t="s">
        <v>218</v>
      </c>
      <c r="B362" s="151">
        <v>0</v>
      </c>
      <c r="C362" s="151">
        <v>0</v>
      </c>
      <c r="D362" s="124">
        <v>0</v>
      </c>
      <c r="E362" s="124">
        <v>0</v>
      </c>
      <c r="F362" s="124">
        <v>0</v>
      </c>
      <c r="G362" s="151">
        <v>0</v>
      </c>
      <c r="H362" s="152">
        <v>0</v>
      </c>
      <c r="I362" s="152">
        <v>0</v>
      </c>
      <c r="J362" s="124">
        <v>29819.85</v>
      </c>
      <c r="K362" s="246">
        <f t="shared" si="11"/>
        <v>29819.85</v>
      </c>
      <c r="L362" s="264"/>
      <c r="M362" s="265"/>
      <c r="N362" s="265"/>
    </row>
    <row r="363" spans="1:14" ht="15.75" customHeight="1">
      <c r="A363" s="126" t="s">
        <v>219</v>
      </c>
      <c r="B363" s="151">
        <v>0</v>
      </c>
      <c r="C363" s="151">
        <v>0</v>
      </c>
      <c r="D363" s="124">
        <v>0</v>
      </c>
      <c r="E363" s="124">
        <v>0</v>
      </c>
      <c r="F363" s="124">
        <v>0</v>
      </c>
      <c r="G363" s="124">
        <v>0</v>
      </c>
      <c r="H363" s="152">
        <v>0</v>
      </c>
      <c r="I363" s="152">
        <v>0</v>
      </c>
      <c r="J363" s="124">
        <v>0</v>
      </c>
      <c r="K363" s="246">
        <f t="shared" si="11"/>
        <v>0</v>
      </c>
      <c r="L363" s="264"/>
      <c r="M363" s="265"/>
      <c r="N363" s="265"/>
    </row>
    <row r="364" spans="1:14" ht="15.75" customHeight="1">
      <c r="A364" s="126" t="s">
        <v>220</v>
      </c>
      <c r="B364" s="151">
        <v>633.95</v>
      </c>
      <c r="C364" s="151">
        <v>0</v>
      </c>
      <c r="D364" s="124">
        <v>0</v>
      </c>
      <c r="E364" s="124">
        <v>0</v>
      </c>
      <c r="F364" s="124">
        <v>0</v>
      </c>
      <c r="G364" s="124">
        <v>34240.6</v>
      </c>
      <c r="H364" s="152">
        <v>0</v>
      </c>
      <c r="I364" s="152">
        <v>0</v>
      </c>
      <c r="J364" s="124">
        <v>0</v>
      </c>
      <c r="K364" s="246">
        <f t="shared" si="11"/>
        <v>34240.6</v>
      </c>
      <c r="L364" s="264"/>
      <c r="M364" s="265"/>
      <c r="N364" s="265"/>
    </row>
    <row r="365" spans="1:14" ht="15.75" customHeight="1">
      <c r="A365" s="126" t="s">
        <v>221</v>
      </c>
      <c r="B365" s="151">
        <v>0</v>
      </c>
      <c r="C365" s="151">
        <v>0</v>
      </c>
      <c r="D365" s="124">
        <v>0</v>
      </c>
      <c r="E365" s="124">
        <v>0</v>
      </c>
      <c r="F365" s="124">
        <v>0</v>
      </c>
      <c r="G365" s="151">
        <v>21863.89</v>
      </c>
      <c r="H365" s="152">
        <v>0</v>
      </c>
      <c r="I365" s="152">
        <v>0</v>
      </c>
      <c r="J365" s="124">
        <v>0</v>
      </c>
      <c r="K365" s="246">
        <f t="shared" si="11"/>
        <v>21863.89</v>
      </c>
      <c r="L365" s="264"/>
      <c r="M365" s="265"/>
      <c r="N365" s="265"/>
    </row>
    <row r="366" spans="1:14" ht="15.75" customHeight="1">
      <c r="A366" s="126" t="s">
        <v>222</v>
      </c>
      <c r="B366" s="151">
        <v>0</v>
      </c>
      <c r="C366" s="151">
        <v>0</v>
      </c>
      <c r="D366" s="124">
        <v>0</v>
      </c>
      <c r="E366" s="124">
        <v>0</v>
      </c>
      <c r="F366" s="151">
        <v>0</v>
      </c>
      <c r="G366" s="151">
        <v>0</v>
      </c>
      <c r="H366" s="152">
        <v>0</v>
      </c>
      <c r="I366" s="152">
        <v>0</v>
      </c>
      <c r="J366" s="124">
        <v>0</v>
      </c>
      <c r="K366" s="246">
        <f t="shared" si="11"/>
        <v>0</v>
      </c>
      <c r="L366" s="264"/>
      <c r="M366" s="265"/>
      <c r="N366" s="265"/>
    </row>
    <row r="367" spans="1:14" ht="15.75" customHeight="1">
      <c r="A367" s="126" t="s">
        <v>223</v>
      </c>
      <c r="B367" s="151">
        <v>0</v>
      </c>
      <c r="C367" s="151">
        <v>0</v>
      </c>
      <c r="D367" s="124">
        <v>0</v>
      </c>
      <c r="E367" s="124">
        <v>0</v>
      </c>
      <c r="F367" s="124">
        <v>0</v>
      </c>
      <c r="G367" s="124">
        <v>28042.1</v>
      </c>
      <c r="H367" s="152">
        <v>0</v>
      </c>
      <c r="I367" s="152">
        <v>0</v>
      </c>
      <c r="J367" s="124">
        <v>14138.6</v>
      </c>
      <c r="K367" s="246">
        <f t="shared" si="11"/>
        <v>42180.7</v>
      </c>
      <c r="L367" s="264"/>
      <c r="M367" s="265"/>
      <c r="N367" s="265"/>
    </row>
    <row r="368" spans="1:14" ht="15.75" customHeight="1">
      <c r="A368" s="126" t="s">
        <v>224</v>
      </c>
      <c r="B368" s="151">
        <v>0</v>
      </c>
      <c r="C368" s="151">
        <v>0</v>
      </c>
      <c r="D368" s="124">
        <v>0</v>
      </c>
      <c r="E368" s="124">
        <v>0</v>
      </c>
      <c r="F368" s="124">
        <v>0</v>
      </c>
      <c r="G368" s="124">
        <v>0</v>
      </c>
      <c r="H368" s="152">
        <v>0</v>
      </c>
      <c r="I368" s="152">
        <v>0</v>
      </c>
      <c r="J368" s="124">
        <v>0</v>
      </c>
      <c r="K368" s="246">
        <f t="shared" si="11"/>
        <v>0</v>
      </c>
      <c r="L368" s="264"/>
      <c r="M368" s="265"/>
      <c r="N368" s="265"/>
    </row>
    <row r="369" spans="1:14" ht="15.75" customHeight="1">
      <c r="A369" s="126" t="s">
        <v>225</v>
      </c>
      <c r="B369" s="151">
        <v>0</v>
      </c>
      <c r="C369" s="151">
        <v>0</v>
      </c>
      <c r="D369" s="124">
        <v>0</v>
      </c>
      <c r="E369" s="124">
        <v>0</v>
      </c>
      <c r="F369" s="151">
        <v>0</v>
      </c>
      <c r="G369" s="151">
        <v>0</v>
      </c>
      <c r="H369" s="152">
        <v>0</v>
      </c>
      <c r="I369" s="152">
        <v>0</v>
      </c>
      <c r="J369" s="124">
        <v>50</v>
      </c>
      <c r="K369" s="246">
        <f t="shared" si="11"/>
        <v>50</v>
      </c>
      <c r="L369" s="264"/>
      <c r="M369" s="265"/>
      <c r="N369" s="265"/>
    </row>
    <row r="370" spans="1:14" ht="15.75" customHeight="1">
      <c r="A370" s="126" t="s">
        <v>226</v>
      </c>
      <c r="B370" s="151">
        <v>0</v>
      </c>
      <c r="C370" s="151">
        <v>0</v>
      </c>
      <c r="D370" s="124">
        <v>0</v>
      </c>
      <c r="E370" s="124">
        <v>0</v>
      </c>
      <c r="F370" s="151">
        <v>4550.4</v>
      </c>
      <c r="G370" s="124">
        <v>2</v>
      </c>
      <c r="H370" s="152">
        <v>0</v>
      </c>
      <c r="I370" s="152">
        <v>0</v>
      </c>
      <c r="J370" s="124">
        <v>0</v>
      </c>
      <c r="K370" s="246">
        <f t="shared" si="11"/>
        <v>4552.4</v>
      </c>
      <c r="L370" s="264"/>
      <c r="M370" s="265"/>
      <c r="N370" s="265"/>
    </row>
    <row r="371" spans="1:14" ht="15.75" customHeight="1">
      <c r="A371" s="126" t="s">
        <v>227</v>
      </c>
      <c r="B371" s="151">
        <v>0</v>
      </c>
      <c r="C371" s="151">
        <v>0</v>
      </c>
      <c r="D371" s="124">
        <v>0</v>
      </c>
      <c r="E371" s="124">
        <v>0</v>
      </c>
      <c r="F371" s="151">
        <v>0</v>
      </c>
      <c r="G371" s="151">
        <v>0</v>
      </c>
      <c r="H371" s="152">
        <v>0</v>
      </c>
      <c r="I371" s="152">
        <v>0</v>
      </c>
      <c r="J371" s="124">
        <v>0</v>
      </c>
      <c r="K371" s="246">
        <f t="shared" si="11"/>
        <v>0</v>
      </c>
      <c r="L371" s="264"/>
      <c r="M371" s="265"/>
      <c r="N371" s="265"/>
    </row>
    <row r="372" spans="1:14" ht="15.75" customHeight="1" thickBot="1">
      <c r="A372" s="179" t="s">
        <v>228</v>
      </c>
      <c r="B372" s="263">
        <v>0</v>
      </c>
      <c r="C372" s="263">
        <v>0</v>
      </c>
      <c r="D372" s="133">
        <v>0</v>
      </c>
      <c r="E372" s="133">
        <v>0</v>
      </c>
      <c r="F372" s="263">
        <v>0</v>
      </c>
      <c r="G372" s="133">
        <v>0</v>
      </c>
      <c r="H372" s="157">
        <v>0</v>
      </c>
      <c r="I372" s="157">
        <v>0</v>
      </c>
      <c r="J372" s="133">
        <v>0</v>
      </c>
      <c r="K372" s="248">
        <f t="shared" si="11"/>
        <v>0</v>
      </c>
      <c r="L372" s="264"/>
      <c r="M372" s="265"/>
      <c r="N372" s="265"/>
    </row>
    <row r="373" spans="1:14" ht="15.75" customHeight="1" thickTop="1">
      <c r="A373" s="182"/>
      <c r="B373" s="137"/>
      <c r="C373" s="137"/>
      <c r="D373" s="137"/>
      <c r="E373" s="137"/>
      <c r="F373" s="137"/>
      <c r="G373" s="137"/>
      <c r="H373" s="163"/>
      <c r="I373" s="163"/>
      <c r="J373" s="137"/>
      <c r="K373" s="137"/>
      <c r="L373" s="266"/>
      <c r="M373" s="265"/>
      <c r="N373" s="265"/>
    </row>
    <row r="374" spans="2:14" ht="15.75" customHeight="1" thickBot="1">
      <c r="B374" s="111"/>
      <c r="C374" s="111"/>
      <c r="D374" s="111"/>
      <c r="E374" s="111"/>
      <c r="F374" s="111"/>
      <c r="G374" s="111"/>
      <c r="H374" s="111"/>
      <c r="I374" s="111"/>
      <c r="J374" s="111"/>
      <c r="K374" s="109" t="s">
        <v>35</v>
      </c>
      <c r="L374" s="266"/>
      <c r="M374" s="265"/>
      <c r="N374" s="265"/>
    </row>
    <row r="375" spans="1:14" ht="15.75" customHeight="1" thickBot="1" thickTop="1">
      <c r="A375" s="233"/>
      <c r="B375" s="596" t="s">
        <v>318</v>
      </c>
      <c r="C375" s="597"/>
      <c r="D375" s="597"/>
      <c r="E375" s="598"/>
      <c r="F375" s="234" t="s">
        <v>23</v>
      </c>
      <c r="G375" s="235" t="s">
        <v>23</v>
      </c>
      <c r="H375" s="234" t="s">
        <v>319</v>
      </c>
      <c r="I375" s="234" t="s">
        <v>23</v>
      </c>
      <c r="J375" s="236" t="s">
        <v>87</v>
      </c>
      <c r="K375" s="234" t="s">
        <v>320</v>
      </c>
      <c r="L375" s="266"/>
      <c r="M375" s="265"/>
      <c r="N375" s="265"/>
    </row>
    <row r="376" spans="1:14" ht="15.75" customHeight="1" thickTop="1">
      <c r="A376" s="237" t="s">
        <v>68</v>
      </c>
      <c r="B376" s="238" t="s">
        <v>321</v>
      </c>
      <c r="C376" s="234" t="s">
        <v>322</v>
      </c>
      <c r="D376" s="234" t="s">
        <v>19</v>
      </c>
      <c r="E376" s="238" t="s">
        <v>323</v>
      </c>
      <c r="F376" s="238" t="s">
        <v>49</v>
      </c>
      <c r="G376" s="239" t="s">
        <v>324</v>
      </c>
      <c r="H376" s="238" t="s">
        <v>325</v>
      </c>
      <c r="I376" s="238" t="s">
        <v>53</v>
      </c>
      <c r="J376" s="240" t="s">
        <v>27</v>
      </c>
      <c r="K376" s="238" t="s">
        <v>326</v>
      </c>
      <c r="L376" s="266"/>
      <c r="M376" s="265"/>
      <c r="N376" s="265"/>
    </row>
    <row r="377" spans="1:14" ht="15.75" customHeight="1" thickBot="1">
      <c r="A377" s="241"/>
      <c r="B377" s="242" t="s">
        <v>327</v>
      </c>
      <c r="C377" s="242" t="s">
        <v>328</v>
      </c>
      <c r="D377" s="242" t="s">
        <v>20</v>
      </c>
      <c r="E377" s="243" t="s">
        <v>329</v>
      </c>
      <c r="F377" s="244" t="s">
        <v>330</v>
      </c>
      <c r="G377" s="243" t="s">
        <v>80</v>
      </c>
      <c r="H377" s="242"/>
      <c r="I377" s="242" t="s">
        <v>331</v>
      </c>
      <c r="J377" s="245"/>
      <c r="K377" s="242" t="s">
        <v>30</v>
      </c>
      <c r="L377" s="266"/>
      <c r="M377" s="265"/>
      <c r="N377" s="265"/>
    </row>
    <row r="378" spans="1:14" ht="15.75" customHeight="1" thickTop="1">
      <c r="A378" s="142" t="s">
        <v>229</v>
      </c>
      <c r="B378" s="250">
        <v>43.15</v>
      </c>
      <c r="C378" s="250">
        <v>0</v>
      </c>
      <c r="D378" s="140">
        <v>0</v>
      </c>
      <c r="E378" s="140">
        <v>0</v>
      </c>
      <c r="F378" s="140">
        <v>0</v>
      </c>
      <c r="G378" s="140">
        <v>0</v>
      </c>
      <c r="H378" s="168">
        <v>0</v>
      </c>
      <c r="I378" s="168">
        <v>0</v>
      </c>
      <c r="J378" s="140">
        <v>0</v>
      </c>
      <c r="K378" s="247">
        <f t="shared" si="11"/>
        <v>0</v>
      </c>
      <c r="L378" s="264"/>
      <c r="M378" s="265"/>
      <c r="N378" s="265"/>
    </row>
    <row r="379" spans="1:14" ht="15.75" customHeight="1">
      <c r="A379" s="126" t="s">
        <v>230</v>
      </c>
      <c r="B379" s="151">
        <v>0</v>
      </c>
      <c r="C379" s="151">
        <v>0</v>
      </c>
      <c r="D379" s="124">
        <v>0</v>
      </c>
      <c r="E379" s="124">
        <v>0</v>
      </c>
      <c r="F379" s="124">
        <v>0</v>
      </c>
      <c r="G379" s="124">
        <v>0</v>
      </c>
      <c r="H379" s="152">
        <v>0</v>
      </c>
      <c r="I379" s="152">
        <v>0</v>
      </c>
      <c r="J379" s="124">
        <v>0</v>
      </c>
      <c r="K379" s="246">
        <f t="shared" si="11"/>
        <v>0</v>
      </c>
      <c r="L379" s="264"/>
      <c r="M379" s="265"/>
      <c r="N379" s="265"/>
    </row>
    <row r="380" spans="1:14" ht="15.75" customHeight="1">
      <c r="A380" s="126" t="s">
        <v>231</v>
      </c>
      <c r="B380" s="151">
        <v>450875.22</v>
      </c>
      <c r="C380" s="151">
        <v>0</v>
      </c>
      <c r="D380" s="124">
        <v>0</v>
      </c>
      <c r="E380" s="124">
        <v>0</v>
      </c>
      <c r="F380" s="124">
        <v>0</v>
      </c>
      <c r="G380" s="124">
        <v>0</v>
      </c>
      <c r="H380" s="152">
        <v>0</v>
      </c>
      <c r="I380" s="152">
        <v>0</v>
      </c>
      <c r="J380" s="124">
        <v>0</v>
      </c>
      <c r="K380" s="246">
        <f t="shared" si="11"/>
        <v>0</v>
      </c>
      <c r="L380" s="264"/>
      <c r="M380" s="265"/>
      <c r="N380" s="265"/>
    </row>
    <row r="381" spans="1:14" ht="15.75" customHeight="1">
      <c r="A381" s="126" t="s">
        <v>232</v>
      </c>
      <c r="B381" s="151">
        <v>11103.43</v>
      </c>
      <c r="C381" s="151">
        <v>0</v>
      </c>
      <c r="D381" s="124">
        <v>0</v>
      </c>
      <c r="E381" s="124">
        <v>0</v>
      </c>
      <c r="F381" s="124">
        <v>0</v>
      </c>
      <c r="G381" s="151">
        <v>0</v>
      </c>
      <c r="H381" s="152">
        <v>0</v>
      </c>
      <c r="I381" s="152">
        <v>0</v>
      </c>
      <c r="J381" s="124">
        <v>0</v>
      </c>
      <c r="K381" s="246">
        <f t="shared" si="11"/>
        <v>0</v>
      </c>
      <c r="L381" s="264"/>
      <c r="M381" s="265"/>
      <c r="N381" s="265"/>
    </row>
    <row r="382" spans="1:14" ht="15.75" customHeight="1">
      <c r="A382" s="126" t="s">
        <v>233</v>
      </c>
      <c r="B382" s="151">
        <v>0</v>
      </c>
      <c r="C382" s="151">
        <v>0</v>
      </c>
      <c r="D382" s="124">
        <v>0</v>
      </c>
      <c r="E382" s="124">
        <v>0</v>
      </c>
      <c r="F382" s="124">
        <v>0</v>
      </c>
      <c r="G382" s="151">
        <v>0</v>
      </c>
      <c r="H382" s="152">
        <v>0</v>
      </c>
      <c r="I382" s="152">
        <v>0</v>
      </c>
      <c r="J382" s="124">
        <v>0</v>
      </c>
      <c r="K382" s="246">
        <f t="shared" si="11"/>
        <v>0</v>
      </c>
      <c r="L382" s="264"/>
      <c r="M382" s="265"/>
      <c r="N382" s="265"/>
    </row>
    <row r="383" spans="1:14" ht="15.75" customHeight="1">
      <c r="A383" s="126" t="s">
        <v>234</v>
      </c>
      <c r="B383" s="151">
        <v>0</v>
      </c>
      <c r="C383" s="151">
        <v>0</v>
      </c>
      <c r="D383" s="124">
        <v>0</v>
      </c>
      <c r="E383" s="124">
        <v>0</v>
      </c>
      <c r="F383" s="124">
        <v>0</v>
      </c>
      <c r="G383" s="151">
        <v>0</v>
      </c>
      <c r="H383" s="152">
        <v>0</v>
      </c>
      <c r="I383" s="152">
        <v>0</v>
      </c>
      <c r="J383" s="124">
        <v>0</v>
      </c>
      <c r="K383" s="246">
        <f t="shared" si="11"/>
        <v>0</v>
      </c>
      <c r="L383" s="264"/>
      <c r="M383" s="265"/>
      <c r="N383" s="265"/>
    </row>
    <row r="384" spans="1:14" ht="15.75" customHeight="1">
      <c r="A384" s="192" t="s">
        <v>235</v>
      </c>
      <c r="B384" s="151">
        <v>0</v>
      </c>
      <c r="C384" s="151">
        <v>0</v>
      </c>
      <c r="D384" s="124">
        <v>0</v>
      </c>
      <c r="E384" s="124">
        <v>0</v>
      </c>
      <c r="F384" s="124">
        <v>3238.9</v>
      </c>
      <c r="G384" s="151">
        <v>0</v>
      </c>
      <c r="H384" s="152">
        <v>0</v>
      </c>
      <c r="I384" s="152">
        <v>0</v>
      </c>
      <c r="J384" s="124">
        <v>0</v>
      </c>
      <c r="K384" s="246">
        <f>SUM(F384:J384)</f>
        <v>3238.9</v>
      </c>
      <c r="L384" s="264"/>
      <c r="M384" s="265"/>
      <c r="N384" s="265"/>
    </row>
    <row r="385" spans="1:14" ht="15.75" customHeight="1">
      <c r="A385" s="202" t="s">
        <v>236</v>
      </c>
      <c r="B385" s="151">
        <v>0</v>
      </c>
      <c r="C385" s="124">
        <v>0</v>
      </c>
      <c r="D385" s="124">
        <v>0</v>
      </c>
      <c r="E385" s="124">
        <v>0</v>
      </c>
      <c r="F385" s="124">
        <v>0</v>
      </c>
      <c r="G385" s="152">
        <v>0</v>
      </c>
      <c r="H385" s="152">
        <v>0</v>
      </c>
      <c r="I385" s="152">
        <v>0</v>
      </c>
      <c r="J385" s="152">
        <v>0</v>
      </c>
      <c r="K385" s="246">
        <f>SUM(F385:J385)</f>
        <v>0</v>
      </c>
      <c r="L385" s="264"/>
      <c r="M385" s="265"/>
      <c r="N385" s="265"/>
    </row>
    <row r="386" spans="1:14" ht="15.75" customHeight="1">
      <c r="A386" s="202" t="s">
        <v>237</v>
      </c>
      <c r="B386" s="250">
        <v>0</v>
      </c>
      <c r="C386" s="140">
        <v>0</v>
      </c>
      <c r="D386" s="124">
        <v>0</v>
      </c>
      <c r="E386" s="124">
        <v>0</v>
      </c>
      <c r="F386" s="124">
        <v>0</v>
      </c>
      <c r="G386" s="168">
        <v>0</v>
      </c>
      <c r="H386" s="152">
        <v>0</v>
      </c>
      <c r="I386" s="152">
        <v>0</v>
      </c>
      <c r="J386" s="168">
        <v>0</v>
      </c>
      <c r="K386" s="246">
        <f aca="true" t="shared" si="12" ref="K386:K427">SUM(F386:J386)</f>
        <v>0</v>
      </c>
      <c r="L386" s="264"/>
      <c r="M386" s="265"/>
      <c r="N386" s="265"/>
    </row>
    <row r="387" spans="1:14" ht="15.75" customHeight="1">
      <c r="A387" s="202" t="s">
        <v>238</v>
      </c>
      <c r="B387" s="250">
        <v>0</v>
      </c>
      <c r="C387" s="140">
        <v>0</v>
      </c>
      <c r="D387" s="124">
        <v>0</v>
      </c>
      <c r="E387" s="124">
        <v>0</v>
      </c>
      <c r="F387" s="124">
        <v>0</v>
      </c>
      <c r="G387" s="168">
        <v>0</v>
      </c>
      <c r="H387" s="152">
        <v>0</v>
      </c>
      <c r="I387" s="152">
        <v>0</v>
      </c>
      <c r="J387" s="168">
        <v>0</v>
      </c>
      <c r="K387" s="246">
        <f t="shared" si="12"/>
        <v>0</v>
      </c>
      <c r="L387" s="264"/>
      <c r="M387" s="265"/>
      <c r="N387" s="265"/>
    </row>
    <row r="388" spans="1:14" ht="15.75" customHeight="1">
      <c r="A388" s="202" t="s">
        <v>239</v>
      </c>
      <c r="B388" s="250">
        <v>0</v>
      </c>
      <c r="C388" s="140">
        <v>0</v>
      </c>
      <c r="D388" s="124">
        <v>0</v>
      </c>
      <c r="E388" s="124">
        <v>0</v>
      </c>
      <c r="F388" s="124">
        <v>1090.22</v>
      </c>
      <c r="G388" s="168">
        <v>14179</v>
      </c>
      <c r="H388" s="152">
        <v>0</v>
      </c>
      <c r="I388" s="152">
        <v>0</v>
      </c>
      <c r="J388" s="168">
        <v>0</v>
      </c>
      <c r="K388" s="246">
        <f t="shared" si="12"/>
        <v>15269.22</v>
      </c>
      <c r="L388" s="264"/>
      <c r="M388" s="265"/>
      <c r="N388" s="265"/>
    </row>
    <row r="389" spans="1:14" ht="15.75" customHeight="1">
      <c r="A389" s="202" t="s">
        <v>240</v>
      </c>
      <c r="B389" s="250">
        <v>0</v>
      </c>
      <c r="C389" s="140">
        <v>0</v>
      </c>
      <c r="D389" s="124">
        <v>0</v>
      </c>
      <c r="E389" s="124">
        <v>0</v>
      </c>
      <c r="F389" s="124">
        <v>0</v>
      </c>
      <c r="G389" s="168">
        <v>165511</v>
      </c>
      <c r="H389" s="152">
        <v>0</v>
      </c>
      <c r="I389" s="152">
        <v>0</v>
      </c>
      <c r="J389" s="168">
        <v>7111</v>
      </c>
      <c r="K389" s="246">
        <f t="shared" si="12"/>
        <v>172622</v>
      </c>
      <c r="L389" s="264"/>
      <c r="M389" s="265"/>
      <c r="N389" s="265"/>
    </row>
    <row r="390" spans="1:14" ht="15.75" customHeight="1">
      <c r="A390" s="267" t="s">
        <v>350</v>
      </c>
      <c r="B390" s="250">
        <v>0</v>
      </c>
      <c r="C390" s="140">
        <v>0</v>
      </c>
      <c r="D390" s="124">
        <v>0</v>
      </c>
      <c r="E390" s="124">
        <v>0</v>
      </c>
      <c r="F390" s="124">
        <v>5475.11</v>
      </c>
      <c r="G390" s="168">
        <v>0</v>
      </c>
      <c r="H390" s="152">
        <v>0</v>
      </c>
      <c r="I390" s="152">
        <v>0</v>
      </c>
      <c r="J390" s="168">
        <v>163</v>
      </c>
      <c r="K390" s="246">
        <f t="shared" si="12"/>
        <v>5638.11</v>
      </c>
      <c r="L390" s="264"/>
      <c r="M390" s="265"/>
      <c r="N390" s="265"/>
    </row>
    <row r="391" spans="1:14" ht="15.75" customHeight="1">
      <c r="A391" s="202" t="s">
        <v>242</v>
      </c>
      <c r="B391" s="250">
        <v>0</v>
      </c>
      <c r="C391" s="140">
        <v>0</v>
      </c>
      <c r="D391" s="124">
        <v>0</v>
      </c>
      <c r="E391" s="124">
        <v>0</v>
      </c>
      <c r="F391" s="124">
        <v>0</v>
      </c>
      <c r="G391" s="168">
        <v>0</v>
      </c>
      <c r="H391" s="152">
        <v>0</v>
      </c>
      <c r="I391" s="152">
        <v>0</v>
      </c>
      <c r="J391" s="168">
        <v>0</v>
      </c>
      <c r="K391" s="246">
        <f t="shared" si="12"/>
        <v>0</v>
      </c>
      <c r="L391" s="264"/>
      <c r="M391" s="265"/>
      <c r="N391" s="265"/>
    </row>
    <row r="392" spans="1:14" ht="15.75" customHeight="1">
      <c r="A392" s="202" t="s">
        <v>243</v>
      </c>
      <c r="B392" s="250">
        <v>131470.97</v>
      </c>
      <c r="C392" s="140">
        <v>0</v>
      </c>
      <c r="D392" s="124">
        <v>0</v>
      </c>
      <c r="E392" s="124">
        <v>0</v>
      </c>
      <c r="F392" s="124">
        <v>0</v>
      </c>
      <c r="G392" s="168">
        <v>0</v>
      </c>
      <c r="H392" s="152">
        <v>0</v>
      </c>
      <c r="I392" s="152">
        <v>0</v>
      </c>
      <c r="J392" s="168">
        <v>0</v>
      </c>
      <c r="K392" s="246">
        <f t="shared" si="12"/>
        <v>0</v>
      </c>
      <c r="L392" s="264"/>
      <c r="M392" s="265"/>
      <c r="N392" s="265"/>
    </row>
    <row r="393" spans="1:14" ht="15.75" customHeight="1">
      <c r="A393" s="202" t="s">
        <v>244</v>
      </c>
      <c r="B393" s="151">
        <v>0</v>
      </c>
      <c r="C393" s="140">
        <v>0</v>
      </c>
      <c r="D393" s="124">
        <v>0</v>
      </c>
      <c r="E393" s="124">
        <v>0</v>
      </c>
      <c r="F393" s="124">
        <v>0</v>
      </c>
      <c r="G393" s="168">
        <v>0</v>
      </c>
      <c r="H393" s="152">
        <v>0</v>
      </c>
      <c r="I393" s="152">
        <v>0</v>
      </c>
      <c r="J393" s="168">
        <v>0</v>
      </c>
      <c r="K393" s="246">
        <f t="shared" si="12"/>
        <v>0</v>
      </c>
      <c r="L393" s="268"/>
      <c r="M393" s="265"/>
      <c r="N393" s="265"/>
    </row>
    <row r="394" spans="1:14" ht="15.75" customHeight="1">
      <c r="A394" s="202" t="s">
        <v>245</v>
      </c>
      <c r="B394" s="250">
        <v>0</v>
      </c>
      <c r="C394" s="140">
        <v>512.83</v>
      </c>
      <c r="D394" s="124">
        <v>0</v>
      </c>
      <c r="E394" s="124">
        <v>0</v>
      </c>
      <c r="F394" s="124">
        <v>0</v>
      </c>
      <c r="G394" s="168">
        <v>0</v>
      </c>
      <c r="H394" s="152">
        <v>0</v>
      </c>
      <c r="I394" s="152">
        <v>0</v>
      </c>
      <c r="J394" s="168">
        <v>0</v>
      </c>
      <c r="K394" s="246">
        <f t="shared" si="12"/>
        <v>0</v>
      </c>
      <c r="L394" s="264"/>
      <c r="M394" s="265"/>
      <c r="N394" s="265"/>
    </row>
    <row r="395" spans="1:14" ht="15.75" customHeight="1">
      <c r="A395" s="202" t="s">
        <v>246</v>
      </c>
      <c r="B395" s="151">
        <v>0</v>
      </c>
      <c r="C395" s="124">
        <v>0</v>
      </c>
      <c r="D395" s="124">
        <v>0</v>
      </c>
      <c r="E395" s="124">
        <v>0</v>
      </c>
      <c r="F395" s="124">
        <v>105859.12</v>
      </c>
      <c r="G395" s="152">
        <v>0</v>
      </c>
      <c r="H395" s="152">
        <v>0</v>
      </c>
      <c r="I395" s="152">
        <v>0</v>
      </c>
      <c r="J395" s="124">
        <v>0</v>
      </c>
      <c r="K395" s="246">
        <f t="shared" si="12"/>
        <v>105859.12</v>
      </c>
      <c r="L395" s="264"/>
      <c r="M395" s="265"/>
      <c r="N395" s="265"/>
    </row>
    <row r="396" spans="1:14" ht="15.75" customHeight="1">
      <c r="A396" s="202" t="s">
        <v>247</v>
      </c>
      <c r="B396" s="250">
        <v>0</v>
      </c>
      <c r="C396" s="140">
        <v>0</v>
      </c>
      <c r="D396" s="124">
        <v>0</v>
      </c>
      <c r="E396" s="124">
        <v>0</v>
      </c>
      <c r="F396" s="124">
        <v>292.89</v>
      </c>
      <c r="G396" s="168">
        <v>0</v>
      </c>
      <c r="H396" s="152">
        <v>0</v>
      </c>
      <c r="I396" s="152">
        <v>0</v>
      </c>
      <c r="J396" s="140">
        <v>0</v>
      </c>
      <c r="K396" s="246">
        <f t="shared" si="12"/>
        <v>292.89</v>
      </c>
      <c r="L396" s="264"/>
      <c r="M396" s="265"/>
      <c r="N396" s="265"/>
    </row>
    <row r="397" spans="1:14" ht="15.75" customHeight="1">
      <c r="A397" s="202" t="s">
        <v>248</v>
      </c>
      <c r="B397" s="151">
        <v>0</v>
      </c>
      <c r="C397" s="124">
        <v>0</v>
      </c>
      <c r="D397" s="124">
        <v>0</v>
      </c>
      <c r="E397" s="124">
        <v>0</v>
      </c>
      <c r="F397" s="124">
        <v>0</v>
      </c>
      <c r="G397" s="124">
        <v>0</v>
      </c>
      <c r="H397" s="152">
        <v>0</v>
      </c>
      <c r="I397" s="152">
        <v>0</v>
      </c>
      <c r="J397" s="124">
        <v>0</v>
      </c>
      <c r="K397" s="246">
        <f t="shared" si="12"/>
        <v>0</v>
      </c>
      <c r="L397" s="264"/>
      <c r="M397" s="265"/>
      <c r="N397" s="265"/>
    </row>
    <row r="398" spans="1:14" ht="15.75" customHeight="1">
      <c r="A398" s="202" t="s">
        <v>249</v>
      </c>
      <c r="B398" s="151">
        <v>0</v>
      </c>
      <c r="C398" s="124">
        <v>0</v>
      </c>
      <c r="D398" s="124">
        <v>0</v>
      </c>
      <c r="E398" s="124">
        <v>0</v>
      </c>
      <c r="F398" s="124">
        <v>0</v>
      </c>
      <c r="G398" s="124">
        <v>0</v>
      </c>
      <c r="H398" s="152">
        <v>0</v>
      </c>
      <c r="I398" s="152">
        <v>0</v>
      </c>
      <c r="J398" s="124">
        <v>0</v>
      </c>
      <c r="K398" s="246">
        <f t="shared" si="12"/>
        <v>0</v>
      </c>
      <c r="L398" s="264"/>
      <c r="M398" s="265"/>
      <c r="N398" s="265"/>
    </row>
    <row r="399" spans="1:14" ht="15.75" customHeight="1">
      <c r="A399" s="202" t="s">
        <v>250</v>
      </c>
      <c r="B399" s="151">
        <v>319.22</v>
      </c>
      <c r="C399" s="124">
        <v>0</v>
      </c>
      <c r="D399" s="124">
        <v>0</v>
      </c>
      <c r="E399" s="124">
        <v>0</v>
      </c>
      <c r="F399" s="124">
        <v>0</v>
      </c>
      <c r="G399" s="124">
        <v>0</v>
      </c>
      <c r="H399" s="152">
        <v>0</v>
      </c>
      <c r="I399" s="152">
        <v>0</v>
      </c>
      <c r="J399" s="124">
        <v>0</v>
      </c>
      <c r="K399" s="246">
        <f t="shared" si="12"/>
        <v>0</v>
      </c>
      <c r="L399" s="264"/>
      <c r="M399" s="265"/>
      <c r="N399" s="265"/>
    </row>
    <row r="400" spans="1:14" ht="15.75" customHeight="1">
      <c r="A400" s="202" t="s">
        <v>351</v>
      </c>
      <c r="B400" s="151">
        <v>0</v>
      </c>
      <c r="C400" s="124">
        <v>0</v>
      </c>
      <c r="D400" s="124">
        <v>0</v>
      </c>
      <c r="E400" s="124">
        <v>0</v>
      </c>
      <c r="F400" s="124">
        <v>0</v>
      </c>
      <c r="G400" s="152">
        <v>0</v>
      </c>
      <c r="H400" s="152">
        <v>0</v>
      </c>
      <c r="I400" s="152">
        <v>0</v>
      </c>
      <c r="J400" s="124">
        <v>0</v>
      </c>
      <c r="K400" s="246">
        <f t="shared" si="12"/>
        <v>0</v>
      </c>
      <c r="L400" s="264"/>
      <c r="M400" s="265"/>
      <c r="N400" s="265"/>
    </row>
    <row r="401" spans="1:14" ht="15.75" customHeight="1">
      <c r="A401" s="202" t="s">
        <v>252</v>
      </c>
      <c r="B401" s="151">
        <v>0</v>
      </c>
      <c r="C401" s="124">
        <v>0</v>
      </c>
      <c r="D401" s="124">
        <v>0</v>
      </c>
      <c r="E401" s="124">
        <v>0</v>
      </c>
      <c r="F401" s="124">
        <v>0</v>
      </c>
      <c r="G401" s="152">
        <v>0</v>
      </c>
      <c r="H401" s="152">
        <v>0</v>
      </c>
      <c r="I401" s="152">
        <v>0</v>
      </c>
      <c r="J401" s="124">
        <v>0</v>
      </c>
      <c r="K401" s="246">
        <f t="shared" si="12"/>
        <v>0</v>
      </c>
      <c r="L401" s="264"/>
      <c r="M401" s="265"/>
      <c r="N401" s="265"/>
    </row>
    <row r="402" spans="1:14" ht="15.75" customHeight="1">
      <c r="A402" s="202" t="s">
        <v>352</v>
      </c>
      <c r="B402" s="151">
        <v>0</v>
      </c>
      <c r="C402" s="124">
        <v>0</v>
      </c>
      <c r="D402" s="124">
        <v>0</v>
      </c>
      <c r="E402" s="124">
        <v>0</v>
      </c>
      <c r="F402" s="124">
        <v>0</v>
      </c>
      <c r="G402" s="152">
        <v>170</v>
      </c>
      <c r="H402" s="152">
        <v>0</v>
      </c>
      <c r="I402" s="152">
        <v>0</v>
      </c>
      <c r="J402" s="124">
        <v>0</v>
      </c>
      <c r="K402" s="246">
        <f t="shared" si="12"/>
        <v>170</v>
      </c>
      <c r="L402" s="264"/>
      <c r="M402" s="265"/>
      <c r="N402" s="265"/>
    </row>
    <row r="403" spans="1:14" ht="15.75" customHeight="1" thickBot="1">
      <c r="A403" s="206" t="s">
        <v>254</v>
      </c>
      <c r="B403" s="263">
        <v>0</v>
      </c>
      <c r="C403" s="133">
        <v>0</v>
      </c>
      <c r="D403" s="133">
        <v>0</v>
      </c>
      <c r="E403" s="133">
        <v>0</v>
      </c>
      <c r="F403" s="133">
        <v>0</v>
      </c>
      <c r="G403" s="133">
        <v>0</v>
      </c>
      <c r="H403" s="157">
        <v>0</v>
      </c>
      <c r="I403" s="157">
        <v>0</v>
      </c>
      <c r="J403" s="133">
        <v>0</v>
      </c>
      <c r="K403" s="248">
        <f t="shared" si="12"/>
        <v>0</v>
      </c>
      <c r="L403" s="264"/>
      <c r="M403" s="265"/>
      <c r="N403" s="265"/>
    </row>
    <row r="404" spans="1:14" ht="15.75" customHeight="1" thickTop="1">
      <c r="A404" s="208"/>
      <c r="B404" s="137"/>
      <c r="C404" s="137"/>
      <c r="D404" s="137"/>
      <c r="E404" s="137"/>
      <c r="F404" s="137"/>
      <c r="G404" s="137"/>
      <c r="H404" s="163"/>
      <c r="I404" s="163"/>
      <c r="J404" s="137"/>
      <c r="K404" s="137"/>
      <c r="L404" s="266"/>
      <c r="M404" s="265"/>
      <c r="N404" s="265"/>
    </row>
    <row r="405" spans="2:14" ht="15.75" customHeight="1" thickBot="1">
      <c r="B405" s="111"/>
      <c r="C405" s="111"/>
      <c r="D405" s="111"/>
      <c r="E405" s="111"/>
      <c r="F405" s="111"/>
      <c r="G405" s="111"/>
      <c r="H405" s="111"/>
      <c r="I405" s="111"/>
      <c r="J405" s="111"/>
      <c r="K405" s="109" t="s">
        <v>35</v>
      </c>
      <c r="L405" s="266"/>
      <c r="M405" s="265"/>
      <c r="N405" s="265"/>
    </row>
    <row r="406" spans="1:14" ht="15.75" customHeight="1" thickBot="1" thickTop="1">
      <c r="A406" s="233"/>
      <c r="B406" s="596" t="s">
        <v>318</v>
      </c>
      <c r="C406" s="597"/>
      <c r="D406" s="597"/>
      <c r="E406" s="598"/>
      <c r="F406" s="234" t="s">
        <v>23</v>
      </c>
      <c r="G406" s="235" t="s">
        <v>23</v>
      </c>
      <c r="H406" s="234" t="s">
        <v>319</v>
      </c>
      <c r="I406" s="234" t="s">
        <v>23</v>
      </c>
      <c r="J406" s="236" t="s">
        <v>87</v>
      </c>
      <c r="K406" s="234" t="s">
        <v>320</v>
      </c>
      <c r="L406" s="266"/>
      <c r="M406" s="265"/>
      <c r="N406" s="265"/>
    </row>
    <row r="407" spans="1:14" ht="15.75" customHeight="1" thickTop="1">
      <c r="A407" s="237" t="s">
        <v>68</v>
      </c>
      <c r="B407" s="238" t="s">
        <v>321</v>
      </c>
      <c r="C407" s="234" t="s">
        <v>322</v>
      </c>
      <c r="D407" s="234" t="s">
        <v>19</v>
      </c>
      <c r="E407" s="238" t="s">
        <v>323</v>
      </c>
      <c r="F407" s="238" t="s">
        <v>49</v>
      </c>
      <c r="G407" s="239" t="s">
        <v>324</v>
      </c>
      <c r="H407" s="238" t="s">
        <v>325</v>
      </c>
      <c r="I407" s="238" t="s">
        <v>53</v>
      </c>
      <c r="J407" s="240" t="s">
        <v>27</v>
      </c>
      <c r="K407" s="238" t="s">
        <v>326</v>
      </c>
      <c r="L407" s="266"/>
      <c r="M407" s="265"/>
      <c r="N407" s="265"/>
    </row>
    <row r="408" spans="1:14" ht="15.75" customHeight="1" thickBot="1">
      <c r="A408" s="241"/>
      <c r="B408" s="242" t="s">
        <v>327</v>
      </c>
      <c r="C408" s="242" t="s">
        <v>328</v>
      </c>
      <c r="D408" s="242" t="s">
        <v>20</v>
      </c>
      <c r="E408" s="243" t="s">
        <v>329</v>
      </c>
      <c r="F408" s="244" t="s">
        <v>330</v>
      </c>
      <c r="G408" s="243" t="s">
        <v>80</v>
      </c>
      <c r="H408" s="242"/>
      <c r="I408" s="242" t="s">
        <v>331</v>
      </c>
      <c r="J408" s="245"/>
      <c r="K408" s="242" t="s">
        <v>30</v>
      </c>
      <c r="L408" s="266"/>
      <c r="M408" s="265"/>
      <c r="N408" s="265"/>
    </row>
    <row r="409" spans="1:14" ht="15.75" customHeight="1" thickTop="1">
      <c r="A409" s="210" t="s">
        <v>255</v>
      </c>
      <c r="B409" s="250">
        <v>0</v>
      </c>
      <c r="C409" s="140">
        <v>0</v>
      </c>
      <c r="D409" s="140">
        <v>0</v>
      </c>
      <c r="E409" s="140">
        <v>0</v>
      </c>
      <c r="F409" s="140">
        <v>0</v>
      </c>
      <c r="G409" s="140">
        <v>0</v>
      </c>
      <c r="H409" s="168">
        <v>0</v>
      </c>
      <c r="I409" s="168">
        <v>0</v>
      </c>
      <c r="J409" s="140">
        <v>0</v>
      </c>
      <c r="K409" s="247">
        <f t="shared" si="12"/>
        <v>0</v>
      </c>
      <c r="L409" s="264"/>
      <c r="M409" s="265"/>
      <c r="N409" s="265"/>
    </row>
    <row r="410" spans="1:14" ht="15.75" customHeight="1">
      <c r="A410" s="202" t="s">
        <v>353</v>
      </c>
      <c r="B410" s="151">
        <v>0</v>
      </c>
      <c r="C410" s="124">
        <v>382.32</v>
      </c>
      <c r="D410" s="124">
        <v>0</v>
      </c>
      <c r="E410" s="124">
        <v>0</v>
      </c>
      <c r="F410" s="124">
        <v>0</v>
      </c>
      <c r="G410" s="124">
        <v>0</v>
      </c>
      <c r="H410" s="152">
        <v>0</v>
      </c>
      <c r="I410" s="152">
        <v>0</v>
      </c>
      <c r="J410" s="124">
        <v>0</v>
      </c>
      <c r="K410" s="246">
        <f t="shared" si="12"/>
        <v>0</v>
      </c>
      <c r="L410" s="264"/>
      <c r="M410" s="265"/>
      <c r="N410" s="265"/>
    </row>
    <row r="411" spans="1:14" ht="15.75" customHeight="1">
      <c r="A411" s="202" t="s">
        <v>354</v>
      </c>
      <c r="B411" s="151">
        <v>0</v>
      </c>
      <c r="C411" s="124">
        <v>0</v>
      </c>
      <c r="D411" s="124">
        <v>0</v>
      </c>
      <c r="E411" s="124">
        <v>0</v>
      </c>
      <c r="F411" s="124">
        <v>0</v>
      </c>
      <c r="G411" s="152">
        <v>37550.15</v>
      </c>
      <c r="H411" s="152">
        <v>0</v>
      </c>
      <c r="I411" s="152">
        <v>0</v>
      </c>
      <c r="J411" s="124">
        <v>0</v>
      </c>
      <c r="K411" s="246">
        <f t="shared" si="12"/>
        <v>37550.15</v>
      </c>
      <c r="L411" s="264"/>
      <c r="M411" s="265"/>
      <c r="N411" s="265"/>
    </row>
    <row r="412" spans="1:14" ht="15.75" customHeight="1">
      <c r="A412" s="202" t="s">
        <v>355</v>
      </c>
      <c r="B412" s="151">
        <v>0</v>
      </c>
      <c r="C412" s="124">
        <v>0</v>
      </c>
      <c r="D412" s="124">
        <v>0</v>
      </c>
      <c r="E412" s="124">
        <v>0</v>
      </c>
      <c r="F412" s="124">
        <v>0</v>
      </c>
      <c r="G412" s="152">
        <v>0</v>
      </c>
      <c r="H412" s="152">
        <v>0</v>
      </c>
      <c r="I412" s="152">
        <v>0</v>
      </c>
      <c r="J412" s="124">
        <v>0</v>
      </c>
      <c r="K412" s="246">
        <f t="shared" si="12"/>
        <v>0</v>
      </c>
      <c r="L412" s="264"/>
      <c r="M412" s="21"/>
      <c r="N412" s="265"/>
    </row>
    <row r="413" spans="1:14" ht="15.75" customHeight="1">
      <c r="A413" s="202" t="s">
        <v>259</v>
      </c>
      <c r="B413" s="151">
        <v>0</v>
      </c>
      <c r="C413" s="151">
        <v>0</v>
      </c>
      <c r="D413" s="124">
        <v>0</v>
      </c>
      <c r="E413" s="124">
        <v>0</v>
      </c>
      <c r="F413" s="124">
        <v>0</v>
      </c>
      <c r="G413" s="151">
        <v>0</v>
      </c>
      <c r="H413" s="152">
        <v>0</v>
      </c>
      <c r="I413" s="152">
        <v>0</v>
      </c>
      <c r="J413" s="124">
        <v>0</v>
      </c>
      <c r="K413" s="246">
        <f t="shared" si="12"/>
        <v>0</v>
      </c>
      <c r="L413" s="264"/>
      <c r="M413" s="21"/>
      <c r="N413" s="265"/>
    </row>
    <row r="414" spans="1:14" ht="15.75" customHeight="1">
      <c r="A414" s="202" t="s">
        <v>356</v>
      </c>
      <c r="B414" s="151">
        <v>0</v>
      </c>
      <c r="C414" s="151">
        <v>0</v>
      </c>
      <c r="D414" s="124">
        <v>0</v>
      </c>
      <c r="E414" s="124">
        <v>0</v>
      </c>
      <c r="F414" s="124">
        <v>0</v>
      </c>
      <c r="G414" s="151">
        <v>732</v>
      </c>
      <c r="H414" s="152">
        <v>0</v>
      </c>
      <c r="I414" s="152">
        <v>0</v>
      </c>
      <c r="J414" s="124">
        <v>0</v>
      </c>
      <c r="K414" s="246">
        <f t="shared" si="12"/>
        <v>732</v>
      </c>
      <c r="L414" s="264"/>
      <c r="M414" s="21"/>
      <c r="N414" s="265"/>
    </row>
    <row r="415" spans="1:14" ht="15.75" customHeight="1">
      <c r="A415" s="202" t="s">
        <v>261</v>
      </c>
      <c r="B415" s="151">
        <v>0</v>
      </c>
      <c r="C415" s="151">
        <v>0</v>
      </c>
      <c r="D415" s="124">
        <v>0</v>
      </c>
      <c r="E415" s="124">
        <v>0</v>
      </c>
      <c r="F415" s="124">
        <v>0</v>
      </c>
      <c r="G415" s="151">
        <v>0</v>
      </c>
      <c r="H415" s="152">
        <v>0</v>
      </c>
      <c r="I415" s="152">
        <v>0</v>
      </c>
      <c r="J415" s="124">
        <v>0</v>
      </c>
      <c r="K415" s="246">
        <f t="shared" si="12"/>
        <v>0</v>
      </c>
      <c r="L415" s="264"/>
      <c r="M415" s="21"/>
      <c r="N415" s="265"/>
    </row>
    <row r="416" spans="1:14" ht="15.75" customHeight="1">
      <c r="A416" s="202" t="s">
        <v>262</v>
      </c>
      <c r="B416" s="151">
        <v>0</v>
      </c>
      <c r="C416" s="151">
        <v>0</v>
      </c>
      <c r="D416" s="124">
        <v>0</v>
      </c>
      <c r="E416" s="124">
        <v>0</v>
      </c>
      <c r="F416" s="124">
        <v>0</v>
      </c>
      <c r="G416" s="151">
        <v>0</v>
      </c>
      <c r="H416" s="152">
        <v>0</v>
      </c>
      <c r="I416" s="152">
        <v>0</v>
      </c>
      <c r="J416" s="124">
        <v>0</v>
      </c>
      <c r="K416" s="246">
        <f t="shared" si="12"/>
        <v>0</v>
      </c>
      <c r="L416" s="264"/>
      <c r="M416" s="21"/>
      <c r="N416" s="265"/>
    </row>
    <row r="417" spans="1:14" ht="15.75" customHeight="1">
      <c r="A417" s="202" t="s">
        <v>357</v>
      </c>
      <c r="B417" s="151">
        <v>0</v>
      </c>
      <c r="C417" s="151">
        <v>0</v>
      </c>
      <c r="D417" s="124">
        <v>0</v>
      </c>
      <c r="E417" s="124">
        <v>0</v>
      </c>
      <c r="F417" s="124">
        <v>0</v>
      </c>
      <c r="G417" s="151">
        <v>0</v>
      </c>
      <c r="H417" s="152">
        <v>0</v>
      </c>
      <c r="I417" s="152">
        <v>0</v>
      </c>
      <c r="J417" s="124">
        <v>0</v>
      </c>
      <c r="K417" s="246">
        <f t="shared" si="12"/>
        <v>0</v>
      </c>
      <c r="L417" s="264"/>
      <c r="M417" s="265"/>
      <c r="N417" s="265"/>
    </row>
    <row r="418" spans="1:14" ht="15.75" customHeight="1">
      <c r="A418" s="202" t="s">
        <v>264</v>
      </c>
      <c r="B418" s="151">
        <v>0</v>
      </c>
      <c r="C418" s="151">
        <v>0</v>
      </c>
      <c r="D418" s="124">
        <v>0</v>
      </c>
      <c r="E418" s="124">
        <v>0</v>
      </c>
      <c r="F418" s="124">
        <v>0</v>
      </c>
      <c r="G418" s="151">
        <v>0</v>
      </c>
      <c r="H418" s="152">
        <v>0</v>
      </c>
      <c r="I418" s="152">
        <v>0</v>
      </c>
      <c r="J418" s="124">
        <v>0</v>
      </c>
      <c r="K418" s="246">
        <f t="shared" si="12"/>
        <v>0</v>
      </c>
      <c r="L418" s="264"/>
      <c r="M418" s="265"/>
      <c r="N418" s="265"/>
    </row>
    <row r="419" spans="1:14" ht="15.75" customHeight="1">
      <c r="A419" s="202" t="s">
        <v>265</v>
      </c>
      <c r="B419" s="151">
        <v>0</v>
      </c>
      <c r="C419" s="151">
        <v>0</v>
      </c>
      <c r="D419" s="124">
        <v>0</v>
      </c>
      <c r="E419" s="124">
        <v>0</v>
      </c>
      <c r="F419" s="124">
        <v>0</v>
      </c>
      <c r="G419" s="151">
        <v>0</v>
      </c>
      <c r="H419" s="152">
        <v>0</v>
      </c>
      <c r="I419" s="152">
        <v>0</v>
      </c>
      <c r="J419" s="124">
        <v>9723</v>
      </c>
      <c r="K419" s="246">
        <f t="shared" si="12"/>
        <v>9723</v>
      </c>
      <c r="L419" s="264"/>
      <c r="M419" s="265"/>
      <c r="N419" s="265"/>
    </row>
    <row r="420" spans="1:14" ht="15.75" customHeight="1">
      <c r="A420" s="202" t="s">
        <v>358</v>
      </c>
      <c r="B420" s="151">
        <v>0</v>
      </c>
      <c r="C420" s="151">
        <v>0</v>
      </c>
      <c r="D420" s="124">
        <v>0</v>
      </c>
      <c r="E420" s="124">
        <v>0</v>
      </c>
      <c r="F420" s="124">
        <v>0</v>
      </c>
      <c r="G420" s="151">
        <v>0</v>
      </c>
      <c r="H420" s="152">
        <v>0</v>
      </c>
      <c r="I420" s="152">
        <v>0</v>
      </c>
      <c r="J420" s="124">
        <v>0</v>
      </c>
      <c r="K420" s="246">
        <f t="shared" si="12"/>
        <v>0</v>
      </c>
      <c r="L420" s="264"/>
      <c r="M420" s="265"/>
      <c r="N420" s="265"/>
    </row>
    <row r="421" spans="1:14" ht="15.75" customHeight="1">
      <c r="A421" s="202" t="s">
        <v>359</v>
      </c>
      <c r="B421" s="151">
        <v>0</v>
      </c>
      <c r="C421" s="151">
        <v>0</v>
      </c>
      <c r="D421" s="124">
        <v>0</v>
      </c>
      <c r="E421" s="124">
        <v>0</v>
      </c>
      <c r="F421" s="124">
        <v>0</v>
      </c>
      <c r="G421" s="151">
        <v>0</v>
      </c>
      <c r="H421" s="152">
        <v>0</v>
      </c>
      <c r="I421" s="152">
        <v>0</v>
      </c>
      <c r="J421" s="124">
        <v>62.88</v>
      </c>
      <c r="K421" s="246">
        <f t="shared" si="12"/>
        <v>62.88</v>
      </c>
      <c r="L421" s="264"/>
      <c r="M421" s="265"/>
      <c r="N421" s="265"/>
    </row>
    <row r="422" spans="1:14" ht="15.75" customHeight="1">
      <c r="A422" s="202" t="s">
        <v>268</v>
      </c>
      <c r="B422" s="151">
        <v>0</v>
      </c>
      <c r="C422" s="151">
        <v>0</v>
      </c>
      <c r="D422" s="124">
        <v>0</v>
      </c>
      <c r="E422" s="124">
        <v>0</v>
      </c>
      <c r="F422" s="124">
        <v>0</v>
      </c>
      <c r="G422" s="151">
        <v>0</v>
      </c>
      <c r="H422" s="152">
        <v>0</v>
      </c>
      <c r="I422" s="152">
        <v>0</v>
      </c>
      <c r="J422" s="124">
        <v>0</v>
      </c>
      <c r="K422" s="246">
        <f t="shared" si="12"/>
        <v>0</v>
      </c>
      <c r="L422" s="264"/>
      <c r="M422" s="265"/>
      <c r="N422" s="265"/>
    </row>
    <row r="423" spans="1:14" ht="15.75" customHeight="1">
      <c r="A423" s="220" t="s">
        <v>269</v>
      </c>
      <c r="B423" s="151">
        <v>3434.29</v>
      </c>
      <c r="C423" s="124">
        <v>0</v>
      </c>
      <c r="D423" s="124">
        <v>0</v>
      </c>
      <c r="E423" s="124">
        <v>0</v>
      </c>
      <c r="F423" s="124">
        <v>0</v>
      </c>
      <c r="G423" s="152">
        <v>0</v>
      </c>
      <c r="H423" s="152">
        <v>0</v>
      </c>
      <c r="I423" s="152">
        <v>0</v>
      </c>
      <c r="J423" s="124">
        <v>0</v>
      </c>
      <c r="K423" s="246">
        <f t="shared" si="12"/>
        <v>0</v>
      </c>
      <c r="L423" s="264"/>
      <c r="M423" s="265"/>
      <c r="N423" s="265"/>
    </row>
    <row r="424" spans="1:14" ht="15.75" customHeight="1">
      <c r="A424" s="202" t="s">
        <v>360</v>
      </c>
      <c r="B424" s="269">
        <v>3615.11</v>
      </c>
      <c r="C424" s="214">
        <v>0</v>
      </c>
      <c r="D424" s="214">
        <v>0</v>
      </c>
      <c r="E424" s="214">
        <v>0</v>
      </c>
      <c r="F424" s="214">
        <v>0</v>
      </c>
      <c r="G424" s="215">
        <v>0</v>
      </c>
      <c r="H424" s="215">
        <v>0</v>
      </c>
      <c r="I424" s="215">
        <v>0</v>
      </c>
      <c r="J424" s="214">
        <v>0</v>
      </c>
      <c r="K424" s="246">
        <f t="shared" si="12"/>
        <v>0</v>
      </c>
      <c r="L424" s="264"/>
      <c r="M424" s="265"/>
      <c r="N424" s="265"/>
    </row>
    <row r="425" spans="1:14" ht="15.75" customHeight="1">
      <c r="A425" s="202" t="s">
        <v>271</v>
      </c>
      <c r="B425" s="148">
        <v>0</v>
      </c>
      <c r="C425" s="146">
        <v>0</v>
      </c>
      <c r="D425" s="146">
        <v>0</v>
      </c>
      <c r="E425" s="146">
        <v>0</v>
      </c>
      <c r="F425" s="146">
        <v>0</v>
      </c>
      <c r="G425" s="146">
        <v>0</v>
      </c>
      <c r="H425" s="145">
        <v>0</v>
      </c>
      <c r="I425" s="146">
        <v>0</v>
      </c>
      <c r="J425" s="145">
        <v>0</v>
      </c>
      <c r="K425" s="246">
        <f t="shared" si="12"/>
        <v>0</v>
      </c>
      <c r="L425" s="264"/>
      <c r="M425" s="265"/>
      <c r="N425" s="265"/>
    </row>
    <row r="426" spans="1:14" ht="15.75" customHeight="1">
      <c r="A426" s="202" t="s">
        <v>272</v>
      </c>
      <c r="B426" s="217">
        <v>0</v>
      </c>
      <c r="C426" s="218">
        <v>0</v>
      </c>
      <c r="D426" s="218">
        <v>0</v>
      </c>
      <c r="E426" s="218">
        <v>0</v>
      </c>
      <c r="F426" s="218">
        <v>0</v>
      </c>
      <c r="G426" s="218">
        <v>0</v>
      </c>
      <c r="H426" s="218">
        <v>0</v>
      </c>
      <c r="I426" s="218">
        <v>0</v>
      </c>
      <c r="J426" s="218">
        <v>0</v>
      </c>
      <c r="K426" s="246">
        <f t="shared" si="12"/>
        <v>0</v>
      </c>
      <c r="L426" s="264"/>
      <c r="M426" s="265"/>
      <c r="N426" s="265"/>
    </row>
    <row r="427" spans="1:14" ht="15.75" customHeight="1">
      <c r="A427" s="220" t="s">
        <v>361</v>
      </c>
      <c r="B427" s="221">
        <v>4449.77</v>
      </c>
      <c r="C427" s="218">
        <v>0</v>
      </c>
      <c r="D427" s="218">
        <v>0</v>
      </c>
      <c r="E427" s="218">
        <v>0</v>
      </c>
      <c r="F427" s="152">
        <v>0</v>
      </c>
      <c r="G427" s="152">
        <v>0</v>
      </c>
      <c r="H427" s="152">
        <v>0</v>
      </c>
      <c r="I427" s="152">
        <v>0</v>
      </c>
      <c r="J427" s="152">
        <v>0</v>
      </c>
      <c r="K427" s="246">
        <f t="shared" si="12"/>
        <v>0</v>
      </c>
      <c r="L427" s="264"/>
      <c r="M427" s="265"/>
      <c r="N427" s="265"/>
    </row>
    <row r="428" spans="1:14" ht="15.75" customHeight="1">
      <c r="A428" s="270" t="s">
        <v>362</v>
      </c>
      <c r="B428" s="151">
        <v>0</v>
      </c>
      <c r="C428" s="151">
        <v>0</v>
      </c>
      <c r="D428" s="124">
        <v>0</v>
      </c>
      <c r="E428" s="124">
        <v>0</v>
      </c>
      <c r="F428" s="124">
        <v>0</v>
      </c>
      <c r="G428" s="151">
        <v>0</v>
      </c>
      <c r="H428" s="152">
        <v>0</v>
      </c>
      <c r="I428" s="152">
        <v>0</v>
      </c>
      <c r="J428" s="124">
        <v>0</v>
      </c>
      <c r="K428" s="246">
        <f aca="true" t="shared" si="13" ref="K428:K434">SUM(F428:J428)</f>
        <v>0</v>
      </c>
      <c r="L428" s="264"/>
      <c r="M428" s="265"/>
      <c r="N428" s="265"/>
    </row>
    <row r="429" spans="1:14" ht="15.75" customHeight="1">
      <c r="A429" s="270" t="s">
        <v>274</v>
      </c>
      <c r="B429" s="151">
        <v>0</v>
      </c>
      <c r="C429" s="151">
        <v>0</v>
      </c>
      <c r="D429" s="124">
        <v>0</v>
      </c>
      <c r="E429" s="124">
        <v>0</v>
      </c>
      <c r="F429" s="124">
        <v>0</v>
      </c>
      <c r="G429" s="151">
        <v>0</v>
      </c>
      <c r="H429" s="152">
        <v>0</v>
      </c>
      <c r="I429" s="152">
        <v>0</v>
      </c>
      <c r="J429" s="124">
        <v>0</v>
      </c>
      <c r="K429" s="246">
        <f t="shared" si="13"/>
        <v>0</v>
      </c>
      <c r="L429" s="264"/>
      <c r="M429" s="265"/>
      <c r="N429" s="265"/>
    </row>
    <row r="430" spans="1:14" ht="15.75" customHeight="1">
      <c r="A430" s="270" t="s">
        <v>275</v>
      </c>
      <c r="B430" s="151">
        <v>0</v>
      </c>
      <c r="C430" s="151">
        <v>0</v>
      </c>
      <c r="D430" s="124">
        <v>0</v>
      </c>
      <c r="E430" s="124">
        <v>0</v>
      </c>
      <c r="F430" s="124">
        <v>0</v>
      </c>
      <c r="G430" s="151">
        <v>48000</v>
      </c>
      <c r="H430" s="152">
        <v>0</v>
      </c>
      <c r="I430" s="152">
        <v>0</v>
      </c>
      <c r="J430" s="124">
        <v>0</v>
      </c>
      <c r="K430" s="246">
        <f t="shared" si="13"/>
        <v>48000</v>
      </c>
      <c r="L430" s="264"/>
      <c r="M430" s="265"/>
      <c r="N430" s="265"/>
    </row>
    <row r="431" spans="1:14" ht="15.75" customHeight="1">
      <c r="A431" s="270" t="s">
        <v>276</v>
      </c>
      <c r="B431" s="151">
        <v>0</v>
      </c>
      <c r="C431" s="151">
        <v>0</v>
      </c>
      <c r="D431" s="124">
        <v>0</v>
      </c>
      <c r="E431" s="124">
        <v>0</v>
      </c>
      <c r="F431" s="124">
        <v>0</v>
      </c>
      <c r="G431" s="151">
        <v>0</v>
      </c>
      <c r="H431" s="152">
        <v>0</v>
      </c>
      <c r="I431" s="152">
        <v>0</v>
      </c>
      <c r="J431" s="124">
        <v>0</v>
      </c>
      <c r="K431" s="246">
        <f t="shared" si="13"/>
        <v>0</v>
      </c>
      <c r="L431" s="264"/>
      <c r="M431" s="265"/>
      <c r="N431" s="265"/>
    </row>
    <row r="432" spans="1:14" ht="15.75" customHeight="1">
      <c r="A432" s="270" t="s">
        <v>277</v>
      </c>
      <c r="B432" s="151">
        <v>391.98</v>
      </c>
      <c r="C432" s="151">
        <v>0</v>
      </c>
      <c r="D432" s="124">
        <v>0</v>
      </c>
      <c r="E432" s="124">
        <v>0</v>
      </c>
      <c r="F432" s="124">
        <v>0</v>
      </c>
      <c r="G432" s="151">
        <v>0</v>
      </c>
      <c r="H432" s="152">
        <v>0</v>
      </c>
      <c r="I432" s="152">
        <v>0</v>
      </c>
      <c r="J432" s="124">
        <v>0</v>
      </c>
      <c r="K432" s="246">
        <f t="shared" si="13"/>
        <v>0</v>
      </c>
      <c r="L432" s="264"/>
      <c r="M432" s="265"/>
      <c r="N432" s="265"/>
    </row>
    <row r="433" spans="1:14" ht="15.75" customHeight="1">
      <c r="A433" s="271" t="s">
        <v>278</v>
      </c>
      <c r="B433" s="151">
        <v>0</v>
      </c>
      <c r="C433" s="124">
        <v>0</v>
      </c>
      <c r="D433" s="124">
        <v>0</v>
      </c>
      <c r="E433" s="124">
        <v>0</v>
      </c>
      <c r="F433" s="124">
        <v>0</v>
      </c>
      <c r="G433" s="152">
        <v>0</v>
      </c>
      <c r="H433" s="152">
        <v>0</v>
      </c>
      <c r="I433" s="152">
        <v>0</v>
      </c>
      <c r="J433" s="124">
        <v>0</v>
      </c>
      <c r="K433" s="246">
        <f t="shared" si="13"/>
        <v>0</v>
      </c>
      <c r="L433" s="264"/>
      <c r="M433" s="265"/>
      <c r="N433" s="265"/>
    </row>
    <row r="434" spans="1:14" ht="15.75" customHeight="1" thickBot="1">
      <c r="A434" s="272" t="s">
        <v>279</v>
      </c>
      <c r="B434" s="263">
        <v>0</v>
      </c>
      <c r="C434" s="133">
        <v>0</v>
      </c>
      <c r="D434" s="133">
        <v>0</v>
      </c>
      <c r="E434" s="133">
        <v>0</v>
      </c>
      <c r="F434" s="133">
        <v>0</v>
      </c>
      <c r="G434" s="157">
        <v>0</v>
      </c>
      <c r="H434" s="157">
        <v>0</v>
      </c>
      <c r="I434" s="157">
        <v>0</v>
      </c>
      <c r="J434" s="133">
        <v>0</v>
      </c>
      <c r="K434" s="248">
        <f t="shared" si="13"/>
        <v>0</v>
      </c>
      <c r="L434" s="264"/>
      <c r="M434" s="265"/>
      <c r="N434" s="265"/>
    </row>
    <row r="435" spans="1:14" ht="15.75" customHeight="1" thickTop="1">
      <c r="A435" s="273"/>
      <c r="B435" s="137"/>
      <c r="C435" s="137"/>
      <c r="D435" s="137"/>
      <c r="E435" s="137"/>
      <c r="F435" s="137"/>
      <c r="G435" s="163"/>
      <c r="H435" s="163"/>
      <c r="I435" s="163"/>
      <c r="J435" s="137"/>
      <c r="K435" s="137"/>
      <c r="L435" s="264"/>
      <c r="M435" s="265"/>
      <c r="N435" s="265"/>
    </row>
    <row r="436" spans="2:12" ht="15.75" customHeight="1" thickBot="1">
      <c r="B436" s="111"/>
      <c r="C436" s="111"/>
      <c r="D436" s="111"/>
      <c r="E436" s="111"/>
      <c r="F436" s="111"/>
      <c r="G436" s="111"/>
      <c r="H436" s="111"/>
      <c r="I436" s="111"/>
      <c r="J436" s="111"/>
      <c r="K436" s="109" t="s">
        <v>35</v>
      </c>
      <c r="L436" s="251"/>
    </row>
    <row r="437" spans="1:12" ht="15.75" customHeight="1" thickBot="1" thickTop="1">
      <c r="A437" s="233"/>
      <c r="B437" s="596" t="s">
        <v>318</v>
      </c>
      <c r="C437" s="597"/>
      <c r="D437" s="597"/>
      <c r="E437" s="598"/>
      <c r="F437" s="234" t="s">
        <v>23</v>
      </c>
      <c r="G437" s="235" t="s">
        <v>23</v>
      </c>
      <c r="H437" s="234" t="s">
        <v>319</v>
      </c>
      <c r="I437" s="234" t="s">
        <v>23</v>
      </c>
      <c r="J437" s="236" t="s">
        <v>87</v>
      </c>
      <c r="K437" s="234" t="s">
        <v>320</v>
      </c>
      <c r="L437" s="251"/>
    </row>
    <row r="438" spans="1:12" ht="15.75" customHeight="1" thickTop="1">
      <c r="A438" s="237" t="s">
        <v>68</v>
      </c>
      <c r="B438" s="238" t="s">
        <v>321</v>
      </c>
      <c r="C438" s="234" t="s">
        <v>322</v>
      </c>
      <c r="D438" s="234" t="s">
        <v>19</v>
      </c>
      <c r="E438" s="238" t="s">
        <v>323</v>
      </c>
      <c r="F438" s="238" t="s">
        <v>49</v>
      </c>
      <c r="G438" s="239" t="s">
        <v>324</v>
      </c>
      <c r="H438" s="238" t="s">
        <v>325</v>
      </c>
      <c r="I438" s="238" t="s">
        <v>53</v>
      </c>
      <c r="J438" s="240" t="s">
        <v>27</v>
      </c>
      <c r="K438" s="238" t="s">
        <v>326</v>
      </c>
      <c r="L438" s="251"/>
    </row>
    <row r="439" spans="1:12" ht="15.75" customHeight="1" thickBot="1">
      <c r="A439" s="241"/>
      <c r="B439" s="242" t="s">
        <v>327</v>
      </c>
      <c r="C439" s="242" t="s">
        <v>328</v>
      </c>
      <c r="D439" s="242" t="s">
        <v>20</v>
      </c>
      <c r="E439" s="243" t="s">
        <v>329</v>
      </c>
      <c r="F439" s="244" t="s">
        <v>330</v>
      </c>
      <c r="G439" s="243" t="s">
        <v>80</v>
      </c>
      <c r="H439" s="242"/>
      <c r="I439" s="242" t="s">
        <v>331</v>
      </c>
      <c r="J439" s="245"/>
      <c r="K439" s="242" t="s">
        <v>30</v>
      </c>
      <c r="L439" s="251"/>
    </row>
    <row r="440" spans="1:12" ht="15.75" customHeight="1" thickTop="1">
      <c r="A440" s="226" t="s">
        <v>280</v>
      </c>
      <c r="B440" s="140">
        <v>813746.46</v>
      </c>
      <c r="C440" s="140">
        <v>0</v>
      </c>
      <c r="D440" s="140">
        <v>452019.67</v>
      </c>
      <c r="E440" s="140">
        <v>468</v>
      </c>
      <c r="F440" s="140">
        <v>0</v>
      </c>
      <c r="G440" s="168">
        <v>143915</v>
      </c>
      <c r="H440" s="140">
        <v>-452019.67</v>
      </c>
      <c r="I440" s="140">
        <v>0</v>
      </c>
      <c r="J440" s="140">
        <v>0</v>
      </c>
      <c r="K440" s="274">
        <f>G440+H440+I440+J440</f>
        <v>-308104.67</v>
      </c>
      <c r="L440" s="251"/>
    </row>
    <row r="441" spans="1:12" ht="15.75" customHeight="1">
      <c r="A441" s="129" t="s">
        <v>281</v>
      </c>
      <c r="B441" s="124">
        <v>138009.93</v>
      </c>
      <c r="C441" s="124">
        <v>0</v>
      </c>
      <c r="D441" s="124">
        <v>0</v>
      </c>
      <c r="E441" s="140">
        <v>0</v>
      </c>
      <c r="F441" s="124">
        <v>0</v>
      </c>
      <c r="G441" s="152">
        <v>4339</v>
      </c>
      <c r="H441" s="124">
        <v>0</v>
      </c>
      <c r="I441" s="124">
        <v>0</v>
      </c>
      <c r="J441" s="124">
        <v>0</v>
      </c>
      <c r="K441" s="274">
        <f>SUM(G441:J441)</f>
        <v>4339</v>
      </c>
      <c r="L441" s="251"/>
    </row>
    <row r="442" spans="1:12" ht="15.75" customHeight="1">
      <c r="A442" s="129" t="s">
        <v>282</v>
      </c>
      <c r="B442" s="148">
        <v>0</v>
      </c>
      <c r="C442" s="124">
        <v>0</v>
      </c>
      <c r="D442" s="124">
        <v>0</v>
      </c>
      <c r="E442" s="148">
        <v>13658.27</v>
      </c>
      <c r="F442" s="124">
        <f>20000-E442</f>
        <v>6341.73</v>
      </c>
      <c r="G442" s="152">
        <v>47700</v>
      </c>
      <c r="H442" s="124">
        <v>0</v>
      </c>
      <c r="I442" s="124">
        <v>0</v>
      </c>
      <c r="J442" s="124">
        <v>538</v>
      </c>
      <c r="K442" s="274">
        <f>SUM(F442:J442)</f>
        <v>54579.729999999996</v>
      </c>
      <c r="L442" s="251"/>
    </row>
    <row r="443" spans="1:12" ht="15.75" customHeight="1">
      <c r="A443" s="129" t="s">
        <v>283</v>
      </c>
      <c r="B443" s="124">
        <v>436.96</v>
      </c>
      <c r="C443" s="124">
        <v>0</v>
      </c>
      <c r="D443" s="124">
        <v>0</v>
      </c>
      <c r="E443" s="140">
        <v>0</v>
      </c>
      <c r="F443" s="152">
        <v>0</v>
      </c>
      <c r="G443" s="152">
        <v>4100</v>
      </c>
      <c r="H443" s="124">
        <v>0</v>
      </c>
      <c r="I443" s="124">
        <v>0</v>
      </c>
      <c r="J443" s="124">
        <v>0</v>
      </c>
      <c r="K443" s="274">
        <f>SUM(G443:J443)</f>
        <v>4100</v>
      </c>
      <c r="L443" s="251"/>
    </row>
    <row r="444" spans="1:12" ht="15.75" customHeight="1">
      <c r="A444" s="129" t="s">
        <v>284</v>
      </c>
      <c r="B444" s="148">
        <v>11736.8</v>
      </c>
      <c r="C444" s="124">
        <v>0</v>
      </c>
      <c r="D444" s="124">
        <v>0</v>
      </c>
      <c r="E444" s="140">
        <v>0</v>
      </c>
      <c r="F444" s="124">
        <v>0</v>
      </c>
      <c r="G444" s="152">
        <v>8080</v>
      </c>
      <c r="H444" s="124">
        <v>0</v>
      </c>
      <c r="I444" s="124">
        <v>0</v>
      </c>
      <c r="J444" s="124">
        <v>0</v>
      </c>
      <c r="K444" s="274">
        <f>SUM(F444:J444)</f>
        <v>8080</v>
      </c>
      <c r="L444" s="251"/>
    </row>
    <row r="445" spans="1:12" ht="15.75" customHeight="1">
      <c r="A445" s="226" t="s">
        <v>285</v>
      </c>
      <c r="B445" s="124">
        <v>0</v>
      </c>
      <c r="C445" s="124">
        <v>0</v>
      </c>
      <c r="D445" s="124">
        <v>0</v>
      </c>
      <c r="E445" s="140">
        <v>0</v>
      </c>
      <c r="F445" s="124">
        <v>0</v>
      </c>
      <c r="G445" s="152">
        <v>0</v>
      </c>
      <c r="H445" s="124">
        <v>0</v>
      </c>
      <c r="I445" s="124">
        <v>0</v>
      </c>
      <c r="J445" s="124">
        <v>0</v>
      </c>
      <c r="K445" s="274">
        <v>0</v>
      </c>
      <c r="L445" s="251"/>
    </row>
    <row r="446" spans="1:12" ht="15.75" customHeight="1">
      <c r="A446" s="129" t="s">
        <v>286</v>
      </c>
      <c r="B446" s="124">
        <v>0</v>
      </c>
      <c r="C446" s="124">
        <v>0</v>
      </c>
      <c r="D446" s="124">
        <v>0</v>
      </c>
      <c r="E446" s="140">
        <v>0</v>
      </c>
      <c r="F446" s="152">
        <v>0</v>
      </c>
      <c r="G446" s="152">
        <v>36870</v>
      </c>
      <c r="H446" s="124">
        <v>0</v>
      </c>
      <c r="I446" s="124">
        <v>0</v>
      </c>
      <c r="J446" s="124">
        <v>0</v>
      </c>
      <c r="K446" s="274">
        <f>SUM(F446:J446)</f>
        <v>36870</v>
      </c>
      <c r="L446" s="251"/>
    </row>
    <row r="447" spans="1:12" ht="15.75" customHeight="1">
      <c r="A447" s="129" t="s">
        <v>287</v>
      </c>
      <c r="B447" s="124">
        <v>39787</v>
      </c>
      <c r="C447" s="124">
        <v>0</v>
      </c>
      <c r="D447" s="124">
        <v>0</v>
      </c>
      <c r="E447" s="140">
        <v>0</v>
      </c>
      <c r="F447" s="152">
        <v>0</v>
      </c>
      <c r="G447" s="152">
        <v>700</v>
      </c>
      <c r="H447" s="124">
        <v>0</v>
      </c>
      <c r="I447" s="124">
        <v>0</v>
      </c>
      <c r="J447" s="124">
        <v>0</v>
      </c>
      <c r="K447" s="274">
        <f>SUM(F447:J447)</f>
        <v>700</v>
      </c>
      <c r="L447" s="251"/>
    </row>
    <row r="448" spans="1:12" ht="15.75" customHeight="1">
      <c r="A448" s="129" t="s">
        <v>288</v>
      </c>
      <c r="B448" s="146">
        <v>0</v>
      </c>
      <c r="C448" s="146">
        <v>111</v>
      </c>
      <c r="D448" s="124">
        <v>0</v>
      </c>
      <c r="E448" s="140">
        <v>0</v>
      </c>
      <c r="F448" s="152">
        <v>0</v>
      </c>
      <c r="G448" s="152">
        <v>3800</v>
      </c>
      <c r="H448" s="124">
        <v>0</v>
      </c>
      <c r="I448" s="124">
        <v>0</v>
      </c>
      <c r="J448" s="124">
        <v>0</v>
      </c>
      <c r="K448" s="274">
        <f>SUM(G448:J448)</f>
        <v>3800</v>
      </c>
      <c r="L448" s="251"/>
    </row>
    <row r="449" spans="1:12" ht="15.75" customHeight="1">
      <c r="A449" s="129" t="s">
        <v>289</v>
      </c>
      <c r="B449" s="146">
        <v>89299.82</v>
      </c>
      <c r="C449" s="124">
        <v>0</v>
      </c>
      <c r="D449" s="124">
        <v>0</v>
      </c>
      <c r="E449" s="140">
        <v>0</v>
      </c>
      <c r="F449" s="152">
        <v>0</v>
      </c>
      <c r="G449" s="152">
        <v>90267</v>
      </c>
      <c r="H449" s="124">
        <v>0</v>
      </c>
      <c r="I449" s="124">
        <v>0</v>
      </c>
      <c r="J449" s="124">
        <v>0</v>
      </c>
      <c r="K449" s="274">
        <f>SUM(F449:J449)</f>
        <v>90267</v>
      </c>
      <c r="L449" s="251"/>
    </row>
    <row r="450" spans="1:12" ht="15.75" customHeight="1">
      <c r="A450" s="129" t="s">
        <v>290</v>
      </c>
      <c r="B450" s="146">
        <v>21104.08</v>
      </c>
      <c r="C450" s="124">
        <v>0</v>
      </c>
      <c r="D450" s="124">
        <v>0</v>
      </c>
      <c r="E450" s="140">
        <v>0</v>
      </c>
      <c r="F450" s="152">
        <v>0</v>
      </c>
      <c r="G450" s="152">
        <v>0</v>
      </c>
      <c r="H450" s="124">
        <v>0</v>
      </c>
      <c r="I450" s="124">
        <v>0</v>
      </c>
      <c r="J450" s="124">
        <v>0</v>
      </c>
      <c r="K450" s="274">
        <f>SUM(F450:J450)</f>
        <v>0</v>
      </c>
      <c r="L450" s="251"/>
    </row>
    <row r="451" spans="1:12" ht="15.75" customHeight="1">
      <c r="A451" s="129" t="s">
        <v>291</v>
      </c>
      <c r="B451" s="146">
        <v>169433.6</v>
      </c>
      <c r="C451" s="124">
        <v>0</v>
      </c>
      <c r="D451" s="124">
        <v>0</v>
      </c>
      <c r="E451" s="140">
        <v>0</v>
      </c>
      <c r="F451" s="124">
        <v>0</v>
      </c>
      <c r="G451" s="152">
        <v>0</v>
      </c>
      <c r="H451" s="124">
        <v>0</v>
      </c>
      <c r="I451" s="124">
        <v>0</v>
      </c>
      <c r="J451" s="124">
        <v>0</v>
      </c>
      <c r="K451" s="274">
        <f>SUM(F451:J451)</f>
        <v>0</v>
      </c>
      <c r="L451" s="251"/>
    </row>
    <row r="452" spans="1:12" ht="15.75" customHeight="1">
      <c r="A452" s="129" t="s">
        <v>292</v>
      </c>
      <c r="B452" s="146">
        <v>0</v>
      </c>
      <c r="C452" s="124">
        <v>0</v>
      </c>
      <c r="D452" s="124">
        <v>0</v>
      </c>
      <c r="E452" s="140">
        <v>0</v>
      </c>
      <c r="F452" s="124">
        <v>3000</v>
      </c>
      <c r="G452" s="152">
        <v>0</v>
      </c>
      <c r="H452" s="124">
        <v>0</v>
      </c>
      <c r="I452" s="124">
        <v>0</v>
      </c>
      <c r="J452" s="124">
        <v>0</v>
      </c>
      <c r="K452" s="274">
        <f>SUM(F452:J452)</f>
        <v>3000</v>
      </c>
      <c r="L452" s="251"/>
    </row>
    <row r="453" spans="1:12" ht="15.75" customHeight="1">
      <c r="A453" s="226" t="s">
        <v>363</v>
      </c>
      <c r="B453" s="168">
        <v>0</v>
      </c>
      <c r="C453" s="168">
        <v>0</v>
      </c>
      <c r="D453" s="168">
        <v>0</v>
      </c>
      <c r="E453" s="168">
        <v>0</v>
      </c>
      <c r="F453" s="168">
        <v>0</v>
      </c>
      <c r="G453" s="168">
        <v>36</v>
      </c>
      <c r="H453" s="124">
        <v>0</v>
      </c>
      <c r="I453" s="124">
        <v>0</v>
      </c>
      <c r="J453" s="168">
        <v>0</v>
      </c>
      <c r="K453" s="274">
        <f>SUM(B453:J453)</f>
        <v>36</v>
      </c>
      <c r="L453" s="251"/>
    </row>
    <row r="454" spans="1:12" ht="15.75" customHeight="1">
      <c r="A454" s="129" t="s">
        <v>364</v>
      </c>
      <c r="B454" s="124">
        <v>0</v>
      </c>
      <c r="C454" s="124">
        <v>0</v>
      </c>
      <c r="D454" s="124">
        <v>0</v>
      </c>
      <c r="E454" s="140">
        <v>0</v>
      </c>
      <c r="F454" s="152">
        <v>0</v>
      </c>
      <c r="G454" s="152">
        <v>0</v>
      </c>
      <c r="H454" s="124">
        <v>0</v>
      </c>
      <c r="I454" s="124">
        <v>0</v>
      </c>
      <c r="J454" s="152">
        <v>0</v>
      </c>
      <c r="K454" s="274">
        <f>SUM(B454:J454)</f>
        <v>0</v>
      </c>
      <c r="L454" s="251"/>
    </row>
    <row r="455" spans="1:12" ht="15.75" customHeight="1">
      <c r="A455" s="129" t="s">
        <v>365</v>
      </c>
      <c r="B455" s="124">
        <v>0</v>
      </c>
      <c r="C455" s="124">
        <v>0</v>
      </c>
      <c r="D455" s="124">
        <v>0</v>
      </c>
      <c r="E455" s="140">
        <v>0</v>
      </c>
      <c r="F455" s="124">
        <v>0</v>
      </c>
      <c r="G455" s="152">
        <v>0</v>
      </c>
      <c r="H455" s="124">
        <v>0</v>
      </c>
      <c r="I455" s="124">
        <v>0</v>
      </c>
      <c r="J455" s="124">
        <v>0</v>
      </c>
      <c r="K455" s="274">
        <f>SUM(G455:J455)</f>
        <v>0</v>
      </c>
      <c r="L455" s="251"/>
    </row>
    <row r="456" spans="1:12" ht="15.75" customHeight="1">
      <c r="A456" s="275" t="s">
        <v>366</v>
      </c>
      <c r="B456" s="124">
        <v>0</v>
      </c>
      <c r="C456" s="124">
        <v>0</v>
      </c>
      <c r="D456" s="124">
        <v>0</v>
      </c>
      <c r="E456" s="124">
        <v>0</v>
      </c>
      <c r="F456" s="124">
        <v>0</v>
      </c>
      <c r="G456" s="152">
        <v>0</v>
      </c>
      <c r="H456" s="124">
        <v>0</v>
      </c>
      <c r="I456" s="124">
        <v>0</v>
      </c>
      <c r="J456" s="124">
        <v>0</v>
      </c>
      <c r="K456" s="274">
        <v>0</v>
      </c>
      <c r="L456" s="251"/>
    </row>
    <row r="457" spans="1:12" ht="15.75" customHeight="1">
      <c r="A457" s="129" t="s">
        <v>367</v>
      </c>
      <c r="B457" s="124">
        <v>0</v>
      </c>
      <c r="C457" s="124">
        <v>0</v>
      </c>
      <c r="D457" s="124">
        <v>0</v>
      </c>
      <c r="E457" s="124">
        <v>0</v>
      </c>
      <c r="F457" s="124">
        <v>0</v>
      </c>
      <c r="G457" s="152">
        <v>24623.58</v>
      </c>
      <c r="H457" s="124">
        <v>0</v>
      </c>
      <c r="I457" s="124">
        <v>0</v>
      </c>
      <c r="J457" s="152">
        <v>0</v>
      </c>
      <c r="K457" s="274">
        <f>SUM(F457:J457)</f>
        <v>24623.58</v>
      </c>
      <c r="L457" s="251"/>
    </row>
    <row r="458" spans="1:12" ht="15.75" customHeight="1">
      <c r="A458" s="129" t="s">
        <v>368</v>
      </c>
      <c r="B458" s="124">
        <v>0</v>
      </c>
      <c r="C458" s="124">
        <v>0</v>
      </c>
      <c r="D458" s="124">
        <v>0</v>
      </c>
      <c r="E458" s="124">
        <v>0</v>
      </c>
      <c r="F458" s="124">
        <v>0</v>
      </c>
      <c r="G458" s="152">
        <v>0</v>
      </c>
      <c r="H458" s="124">
        <v>0</v>
      </c>
      <c r="I458" s="124">
        <v>0</v>
      </c>
      <c r="J458" s="124">
        <v>0</v>
      </c>
      <c r="K458" s="255">
        <v>0</v>
      </c>
      <c r="L458" s="251"/>
    </row>
    <row r="459" spans="1:12" ht="15.75" customHeight="1">
      <c r="A459" s="276" t="s">
        <v>369</v>
      </c>
      <c r="B459" s="140">
        <v>0</v>
      </c>
      <c r="C459" s="140">
        <v>0</v>
      </c>
      <c r="D459" s="140">
        <v>0</v>
      </c>
      <c r="E459" s="140">
        <v>0</v>
      </c>
      <c r="F459" s="140">
        <v>0</v>
      </c>
      <c r="G459" s="168">
        <v>1980.59</v>
      </c>
      <c r="H459" s="168">
        <v>0</v>
      </c>
      <c r="I459" s="168">
        <v>0</v>
      </c>
      <c r="J459" s="168">
        <v>0</v>
      </c>
      <c r="K459" s="274">
        <f>SUM(G459:J459)</f>
        <v>1980.59</v>
      </c>
      <c r="L459" s="251"/>
    </row>
    <row r="460" spans="1:12" ht="15.75" customHeight="1">
      <c r="A460" s="123" t="s">
        <v>300</v>
      </c>
      <c r="B460" s="140">
        <v>0</v>
      </c>
      <c r="C460" s="140">
        <v>0</v>
      </c>
      <c r="D460" s="140">
        <v>0</v>
      </c>
      <c r="E460" s="140">
        <v>0</v>
      </c>
      <c r="F460" s="140">
        <v>0</v>
      </c>
      <c r="G460" s="168">
        <v>0</v>
      </c>
      <c r="H460" s="168">
        <v>0</v>
      </c>
      <c r="I460" s="168">
        <v>0</v>
      </c>
      <c r="J460" s="168">
        <v>0</v>
      </c>
      <c r="K460" s="274">
        <v>0</v>
      </c>
      <c r="L460" s="251"/>
    </row>
    <row r="461" spans="1:12" ht="15.75" customHeight="1">
      <c r="A461" s="277" t="s">
        <v>301</v>
      </c>
      <c r="B461" s="140">
        <v>0</v>
      </c>
      <c r="C461" s="140">
        <v>0</v>
      </c>
      <c r="D461" s="124">
        <v>0</v>
      </c>
      <c r="E461" s="124">
        <v>0</v>
      </c>
      <c r="F461" s="124">
        <v>0</v>
      </c>
      <c r="G461" s="168">
        <v>0</v>
      </c>
      <c r="H461" s="152">
        <v>0</v>
      </c>
      <c r="I461" s="152">
        <v>0</v>
      </c>
      <c r="J461" s="168">
        <v>0</v>
      </c>
      <c r="K461" s="274">
        <v>0</v>
      </c>
      <c r="L461" s="251"/>
    </row>
    <row r="462" spans="1:12" ht="15.75" customHeight="1">
      <c r="A462" s="123" t="s">
        <v>302</v>
      </c>
      <c r="B462" s="140">
        <v>0</v>
      </c>
      <c r="C462" s="140">
        <v>0</v>
      </c>
      <c r="D462" s="124">
        <v>0</v>
      </c>
      <c r="E462" s="124">
        <v>0</v>
      </c>
      <c r="F462" s="124">
        <v>0</v>
      </c>
      <c r="G462" s="168">
        <v>10</v>
      </c>
      <c r="H462" s="152">
        <v>0</v>
      </c>
      <c r="I462" s="152">
        <v>0</v>
      </c>
      <c r="J462" s="168">
        <v>0</v>
      </c>
      <c r="K462" s="274">
        <f>G462+H462+I462+J462</f>
        <v>10</v>
      </c>
      <c r="L462" s="251"/>
    </row>
    <row r="463" spans="1:12" ht="15.75" customHeight="1">
      <c r="A463" s="123" t="s">
        <v>303</v>
      </c>
      <c r="B463" s="168">
        <v>112652</v>
      </c>
      <c r="C463" s="168">
        <v>61015.7</v>
      </c>
      <c r="D463" s="152">
        <v>0</v>
      </c>
      <c r="E463" s="152">
        <v>1500</v>
      </c>
      <c r="F463" s="152">
        <v>0</v>
      </c>
      <c r="G463" s="168">
        <v>0</v>
      </c>
      <c r="H463" s="152">
        <v>0</v>
      </c>
      <c r="I463" s="152">
        <v>0</v>
      </c>
      <c r="J463" s="168">
        <v>0</v>
      </c>
      <c r="K463" s="274">
        <f>F463+G463+H463+I463</f>
        <v>0</v>
      </c>
      <c r="L463" s="251"/>
    </row>
    <row r="464" spans="1:12" ht="15.75" customHeight="1">
      <c r="A464" s="230" t="s">
        <v>304</v>
      </c>
      <c r="B464" s="140">
        <v>0</v>
      </c>
      <c r="C464" s="140">
        <v>0</v>
      </c>
      <c r="D464" s="124">
        <v>0</v>
      </c>
      <c r="E464" s="124">
        <v>0</v>
      </c>
      <c r="F464" s="124">
        <v>0</v>
      </c>
      <c r="G464" s="168">
        <v>0</v>
      </c>
      <c r="H464" s="152">
        <v>0</v>
      </c>
      <c r="I464" s="152">
        <v>0</v>
      </c>
      <c r="J464" s="168">
        <v>0</v>
      </c>
      <c r="K464" s="274">
        <v>0</v>
      </c>
      <c r="L464" s="251"/>
    </row>
    <row r="465" spans="1:12" ht="15.75" customHeight="1" thickBot="1">
      <c r="A465" s="231" t="s">
        <v>305</v>
      </c>
      <c r="B465" s="133">
        <v>0</v>
      </c>
      <c r="C465" s="278">
        <v>0</v>
      </c>
      <c r="D465" s="133">
        <v>0</v>
      </c>
      <c r="E465" s="133">
        <v>0</v>
      </c>
      <c r="F465" s="133">
        <v>0</v>
      </c>
      <c r="G465" s="157">
        <v>0</v>
      </c>
      <c r="H465" s="157">
        <v>0</v>
      </c>
      <c r="I465" s="157">
        <v>0</v>
      </c>
      <c r="J465" s="279">
        <v>0</v>
      </c>
      <c r="K465" s="280">
        <f>SUM(G465:J465)</f>
        <v>0</v>
      </c>
      <c r="L465" s="251"/>
    </row>
    <row r="466" spans="1:12" ht="15.75" customHeight="1" thickTop="1">
      <c r="A466" s="273"/>
      <c r="B466" s="137"/>
      <c r="C466" s="137"/>
      <c r="D466" s="137"/>
      <c r="E466" s="137"/>
      <c r="F466" s="137"/>
      <c r="G466" s="163"/>
      <c r="H466" s="163"/>
      <c r="I466" s="163"/>
      <c r="J466" s="163"/>
      <c r="K466" s="163"/>
      <c r="L466" s="257"/>
    </row>
    <row r="467" spans="2:12" ht="15.75" customHeight="1" thickBot="1">
      <c r="B467" s="111"/>
      <c r="C467" s="111"/>
      <c r="D467" s="111"/>
      <c r="E467" s="111"/>
      <c r="F467" s="111"/>
      <c r="G467" s="111"/>
      <c r="H467" s="111"/>
      <c r="I467" s="111"/>
      <c r="J467" s="111"/>
      <c r="K467" s="109" t="s">
        <v>35</v>
      </c>
      <c r="L467" s="257"/>
    </row>
    <row r="468" spans="1:12" ht="15.75" customHeight="1" thickBot="1" thickTop="1">
      <c r="A468" s="233"/>
      <c r="B468" s="596" t="s">
        <v>318</v>
      </c>
      <c r="C468" s="597"/>
      <c r="D468" s="597"/>
      <c r="E468" s="598"/>
      <c r="F468" s="234" t="s">
        <v>23</v>
      </c>
      <c r="G468" s="235" t="s">
        <v>23</v>
      </c>
      <c r="H468" s="234" t="s">
        <v>319</v>
      </c>
      <c r="I468" s="234" t="s">
        <v>23</v>
      </c>
      <c r="J468" s="236" t="s">
        <v>87</v>
      </c>
      <c r="K468" s="234" t="s">
        <v>320</v>
      </c>
      <c r="L468" s="257"/>
    </row>
    <row r="469" spans="1:12" ht="15.75" customHeight="1" thickTop="1">
      <c r="A469" s="237" t="s">
        <v>68</v>
      </c>
      <c r="B469" s="238" t="s">
        <v>321</v>
      </c>
      <c r="C469" s="234" t="s">
        <v>322</v>
      </c>
      <c r="D469" s="234" t="s">
        <v>19</v>
      </c>
      <c r="E469" s="238" t="s">
        <v>323</v>
      </c>
      <c r="F469" s="238" t="s">
        <v>49</v>
      </c>
      <c r="G469" s="239" t="s">
        <v>324</v>
      </c>
      <c r="H469" s="238" t="s">
        <v>325</v>
      </c>
      <c r="I469" s="238" t="s">
        <v>53</v>
      </c>
      <c r="J469" s="240" t="s">
        <v>27</v>
      </c>
      <c r="K469" s="238" t="s">
        <v>326</v>
      </c>
      <c r="L469" s="257"/>
    </row>
    <row r="470" spans="1:12" ht="15.75" customHeight="1" thickBot="1">
      <c r="A470" s="241"/>
      <c r="B470" s="242" t="s">
        <v>327</v>
      </c>
      <c r="C470" s="242" t="s">
        <v>328</v>
      </c>
      <c r="D470" s="242" t="s">
        <v>20</v>
      </c>
      <c r="E470" s="243" t="s">
        <v>329</v>
      </c>
      <c r="F470" s="244" t="s">
        <v>330</v>
      </c>
      <c r="G470" s="243" t="s">
        <v>80</v>
      </c>
      <c r="H470" s="242"/>
      <c r="I470" s="242" t="s">
        <v>331</v>
      </c>
      <c r="J470" s="245"/>
      <c r="K470" s="242" t="s">
        <v>30</v>
      </c>
      <c r="L470" s="257"/>
    </row>
    <row r="471" spans="1:12" ht="15.75" customHeight="1" thickTop="1">
      <c r="A471" s="123" t="s">
        <v>306</v>
      </c>
      <c r="B471" s="140">
        <v>0</v>
      </c>
      <c r="C471" s="140">
        <v>0</v>
      </c>
      <c r="D471" s="140">
        <v>0</v>
      </c>
      <c r="E471" s="140">
        <v>0</v>
      </c>
      <c r="F471" s="140">
        <v>0</v>
      </c>
      <c r="G471" s="281">
        <v>0</v>
      </c>
      <c r="H471" s="168">
        <v>0</v>
      </c>
      <c r="I471" s="168">
        <v>0</v>
      </c>
      <c r="J471" s="168">
        <v>46108</v>
      </c>
      <c r="K471" s="274">
        <f>J471</f>
        <v>46108</v>
      </c>
      <c r="L471" s="251"/>
    </row>
    <row r="472" spans="1:12" ht="15.75" customHeight="1">
      <c r="A472" s="230" t="s">
        <v>307</v>
      </c>
      <c r="B472" s="124">
        <v>0</v>
      </c>
      <c r="C472" s="140">
        <v>0</v>
      </c>
      <c r="D472" s="124">
        <v>0</v>
      </c>
      <c r="E472" s="124">
        <v>0</v>
      </c>
      <c r="F472" s="124">
        <v>0</v>
      </c>
      <c r="G472" s="152">
        <v>6</v>
      </c>
      <c r="H472" s="152">
        <v>0</v>
      </c>
      <c r="I472" s="152">
        <v>0</v>
      </c>
      <c r="J472" s="168">
        <v>0</v>
      </c>
      <c r="K472" s="274">
        <v>6</v>
      </c>
      <c r="L472" s="251"/>
    </row>
    <row r="473" spans="1:12" ht="15.75" customHeight="1">
      <c r="A473" s="123" t="s">
        <v>308</v>
      </c>
      <c r="B473" s="124">
        <v>0</v>
      </c>
      <c r="C473" s="140">
        <v>0</v>
      </c>
      <c r="D473" s="124">
        <v>0</v>
      </c>
      <c r="E473" s="124">
        <v>0</v>
      </c>
      <c r="F473" s="124">
        <v>0</v>
      </c>
      <c r="G473" s="152">
        <v>0</v>
      </c>
      <c r="H473" s="152">
        <v>0</v>
      </c>
      <c r="I473" s="152">
        <v>0</v>
      </c>
      <c r="J473" s="168">
        <v>0</v>
      </c>
      <c r="K473" s="274">
        <v>0</v>
      </c>
      <c r="L473" s="251"/>
    </row>
    <row r="474" spans="1:12" ht="15.75" customHeight="1">
      <c r="A474" s="230" t="s">
        <v>309</v>
      </c>
      <c r="B474" s="124">
        <v>0</v>
      </c>
      <c r="C474" s="140">
        <v>0</v>
      </c>
      <c r="D474" s="124">
        <v>0</v>
      </c>
      <c r="E474" s="124">
        <v>0</v>
      </c>
      <c r="F474" s="124">
        <v>0</v>
      </c>
      <c r="G474" s="152">
        <v>0</v>
      </c>
      <c r="H474" s="152">
        <v>0</v>
      </c>
      <c r="I474" s="152">
        <v>0</v>
      </c>
      <c r="J474" s="168">
        <v>0</v>
      </c>
      <c r="K474" s="274">
        <f>SUM(G474:J474)</f>
        <v>0</v>
      </c>
      <c r="L474" s="251"/>
    </row>
    <row r="475" spans="1:12" ht="15.75" customHeight="1">
      <c r="A475" s="230" t="s">
        <v>310</v>
      </c>
      <c r="B475" s="124">
        <v>0</v>
      </c>
      <c r="C475" s="140">
        <v>0</v>
      </c>
      <c r="D475" s="124">
        <v>0</v>
      </c>
      <c r="E475" s="124">
        <v>0</v>
      </c>
      <c r="F475" s="124">
        <v>0</v>
      </c>
      <c r="G475" s="152">
        <v>539.5</v>
      </c>
      <c r="H475" s="152">
        <v>0</v>
      </c>
      <c r="I475" s="152">
        <v>0</v>
      </c>
      <c r="J475" s="168">
        <v>0</v>
      </c>
      <c r="K475" s="274">
        <f>SUM(G475:J475)</f>
        <v>539.5</v>
      </c>
      <c r="L475" s="251"/>
    </row>
    <row r="476" spans="1:12" ht="15.75" customHeight="1">
      <c r="A476" s="277" t="s">
        <v>311</v>
      </c>
      <c r="B476" s="124">
        <v>0</v>
      </c>
      <c r="C476" s="140">
        <v>0</v>
      </c>
      <c r="D476" s="124">
        <v>0</v>
      </c>
      <c r="E476" s="124">
        <v>0</v>
      </c>
      <c r="F476" s="124">
        <v>0</v>
      </c>
      <c r="G476" s="152">
        <v>0</v>
      </c>
      <c r="H476" s="152">
        <v>0</v>
      </c>
      <c r="I476" s="152">
        <v>0</v>
      </c>
      <c r="J476" s="168">
        <v>0</v>
      </c>
      <c r="K476" s="274">
        <v>0</v>
      </c>
      <c r="L476" s="251"/>
    </row>
    <row r="477" spans="1:12" ht="15.75" customHeight="1">
      <c r="A477" s="277" t="s">
        <v>312</v>
      </c>
      <c r="B477" s="124">
        <v>0</v>
      </c>
      <c r="C477" s="140">
        <v>0</v>
      </c>
      <c r="D477" s="124">
        <v>0</v>
      </c>
      <c r="E477" s="124">
        <v>0</v>
      </c>
      <c r="F477" s="124">
        <v>0</v>
      </c>
      <c r="G477" s="152">
        <v>21140</v>
      </c>
      <c r="H477" s="152">
        <v>0</v>
      </c>
      <c r="I477" s="152">
        <v>0</v>
      </c>
      <c r="J477" s="168">
        <v>0</v>
      </c>
      <c r="K477" s="274">
        <f>SUM(G477:J477)</f>
        <v>21140</v>
      </c>
      <c r="L477" s="251"/>
    </row>
    <row r="478" spans="1:12" ht="15.75" customHeight="1">
      <c r="A478" s="230" t="s">
        <v>313</v>
      </c>
      <c r="B478" s="124">
        <v>0</v>
      </c>
      <c r="C478" s="140">
        <v>0</v>
      </c>
      <c r="D478" s="124">
        <v>0</v>
      </c>
      <c r="E478" s="124">
        <v>0</v>
      </c>
      <c r="F478" s="124">
        <v>0</v>
      </c>
      <c r="G478" s="152">
        <v>0</v>
      </c>
      <c r="H478" s="152">
        <v>0</v>
      </c>
      <c r="I478" s="152">
        <v>0</v>
      </c>
      <c r="J478" s="168">
        <v>0</v>
      </c>
      <c r="K478" s="274">
        <v>0</v>
      </c>
      <c r="L478" s="251"/>
    </row>
    <row r="479" spans="1:12" ht="15.75" customHeight="1">
      <c r="A479" s="230" t="s">
        <v>314</v>
      </c>
      <c r="B479" s="124">
        <v>0</v>
      </c>
      <c r="C479" s="140">
        <v>0</v>
      </c>
      <c r="D479" s="124">
        <v>0</v>
      </c>
      <c r="E479" s="124">
        <v>0</v>
      </c>
      <c r="F479" s="124">
        <v>0</v>
      </c>
      <c r="G479" s="254">
        <v>250</v>
      </c>
      <c r="H479" s="152">
        <v>0</v>
      </c>
      <c r="I479" s="152">
        <v>0</v>
      </c>
      <c r="J479" s="168">
        <v>0</v>
      </c>
      <c r="K479" s="274">
        <f>SUM(G479:J479)</f>
        <v>250</v>
      </c>
      <c r="L479" s="251"/>
    </row>
    <row r="480" spans="1:12" ht="15.75" customHeight="1">
      <c r="A480" s="230" t="s">
        <v>315</v>
      </c>
      <c r="B480" s="124">
        <v>0</v>
      </c>
      <c r="C480" s="140">
        <v>0</v>
      </c>
      <c r="D480" s="124">
        <v>0</v>
      </c>
      <c r="E480" s="124">
        <v>0</v>
      </c>
      <c r="F480" s="124">
        <v>0</v>
      </c>
      <c r="G480" s="254">
        <v>52351.59</v>
      </c>
      <c r="H480" s="152">
        <v>0</v>
      </c>
      <c r="I480" s="152">
        <v>0</v>
      </c>
      <c r="J480" s="168">
        <v>0</v>
      </c>
      <c r="K480" s="274">
        <f>SUM(G480:J480)</f>
        <v>52351.59</v>
      </c>
      <c r="L480" s="251"/>
    </row>
    <row r="481" spans="1:12" ht="15.75" customHeight="1">
      <c r="A481" s="230" t="s">
        <v>316</v>
      </c>
      <c r="B481" s="124">
        <v>0</v>
      </c>
      <c r="C481" s="140">
        <v>0</v>
      </c>
      <c r="D481" s="124">
        <v>0</v>
      </c>
      <c r="E481" s="124">
        <v>0</v>
      </c>
      <c r="F481" s="124">
        <v>0</v>
      </c>
      <c r="G481" s="152">
        <v>0</v>
      </c>
      <c r="H481" s="152">
        <v>0</v>
      </c>
      <c r="I481" s="152">
        <v>0</v>
      </c>
      <c r="J481" s="168">
        <v>0</v>
      </c>
      <c r="K481" s="274">
        <v>0</v>
      </c>
      <c r="L481" s="251"/>
    </row>
    <row r="482" spans="1:12" ht="15.75" customHeight="1" thickBot="1">
      <c r="A482" s="262" t="s">
        <v>317</v>
      </c>
      <c r="B482" s="282">
        <v>0</v>
      </c>
      <c r="C482" s="214">
        <v>29692.1</v>
      </c>
      <c r="D482" s="214">
        <v>0</v>
      </c>
      <c r="E482" s="214">
        <v>0</v>
      </c>
      <c r="F482" s="214">
        <v>0</v>
      </c>
      <c r="G482" s="215">
        <v>0</v>
      </c>
      <c r="H482" s="215">
        <v>0</v>
      </c>
      <c r="I482" s="215">
        <v>0</v>
      </c>
      <c r="J482" s="214">
        <v>0</v>
      </c>
      <c r="K482" s="283">
        <v>0</v>
      </c>
      <c r="L482" s="251"/>
    </row>
    <row r="483" spans="1:12" ht="18" customHeight="1" thickBot="1" thickTop="1">
      <c r="A483" s="284" t="s">
        <v>370</v>
      </c>
      <c r="B483" s="285"/>
      <c r="C483" s="285"/>
      <c r="D483" s="285"/>
      <c r="E483" s="286"/>
      <c r="F483" s="287">
        <v>612533.47</v>
      </c>
      <c r="G483" s="287">
        <v>1645792.78</v>
      </c>
      <c r="H483" s="287">
        <v>-452019.67</v>
      </c>
      <c r="I483" s="287">
        <v>0</v>
      </c>
      <c r="J483" s="287">
        <v>558643.55</v>
      </c>
      <c r="K483" s="288">
        <v>2364950.13</v>
      </c>
      <c r="L483" s="111"/>
    </row>
    <row r="484" spans="1:12" ht="18" customHeight="1" thickTop="1">
      <c r="A484" s="289"/>
      <c r="B484" s="290"/>
      <c r="C484" s="290"/>
      <c r="D484" s="290"/>
      <c r="E484" s="290"/>
      <c r="F484" s="291"/>
      <c r="G484" s="291"/>
      <c r="H484" s="291"/>
      <c r="I484" s="291"/>
      <c r="J484" s="291"/>
      <c r="K484" s="291"/>
      <c r="L484" s="111"/>
    </row>
    <row r="485" spans="1:11" ht="18" customHeight="1">
      <c r="A485" s="289"/>
      <c r="B485" s="292"/>
      <c r="C485" s="292"/>
      <c r="D485" s="293"/>
      <c r="E485" s="293"/>
      <c r="F485" s="294"/>
      <c r="G485" s="294"/>
      <c r="H485" s="294"/>
      <c r="I485" s="294"/>
      <c r="J485" s="295"/>
      <c r="K485" s="296"/>
    </row>
    <row r="486" spans="2:12" ht="15.75" customHeight="1">
      <c r="B486" s="297"/>
      <c r="C486" s="297"/>
      <c r="D486" s="293"/>
      <c r="E486" s="293"/>
      <c r="F486" s="298"/>
      <c r="G486" s="299"/>
      <c r="H486" s="293"/>
      <c r="I486" s="299"/>
      <c r="J486" s="295"/>
      <c r="K486" s="300"/>
      <c r="L486" s="265"/>
    </row>
    <row r="487" spans="2:12" ht="15.75" customHeight="1">
      <c r="B487" s="297"/>
      <c r="C487" s="297"/>
      <c r="D487" s="293"/>
      <c r="E487" s="293"/>
      <c r="F487" s="293"/>
      <c r="G487" s="295"/>
      <c r="H487" s="294"/>
      <c r="I487" s="299"/>
      <c r="J487" s="295"/>
      <c r="K487" s="301"/>
      <c r="L487" s="265"/>
    </row>
    <row r="488" spans="2:12" ht="15.75" customHeight="1">
      <c r="B488" s="297"/>
      <c r="C488" s="297"/>
      <c r="D488" s="293"/>
      <c r="E488" s="293"/>
      <c r="F488" s="293"/>
      <c r="G488" s="302"/>
      <c r="H488" s="293"/>
      <c r="I488" s="299"/>
      <c r="J488" s="293"/>
      <c r="K488" s="291"/>
      <c r="L488" s="21"/>
    </row>
    <row r="489" spans="2:12" ht="15.75" customHeight="1">
      <c r="B489" s="297"/>
      <c r="C489" s="297"/>
      <c r="D489" s="293"/>
      <c r="E489" s="293"/>
      <c r="F489" s="293"/>
      <c r="G489" s="294"/>
      <c r="H489" s="293"/>
      <c r="I489" s="293"/>
      <c r="J489" s="293"/>
      <c r="K489" s="303"/>
      <c r="L489" s="265"/>
    </row>
    <row r="490" spans="2:12" ht="15.75" customHeight="1">
      <c r="B490" s="297"/>
      <c r="C490" s="297"/>
      <c r="D490" s="293"/>
      <c r="E490" s="298"/>
      <c r="F490" s="298"/>
      <c r="G490" s="304"/>
      <c r="H490" s="293"/>
      <c r="I490" s="293"/>
      <c r="J490" s="293"/>
      <c r="K490" s="305"/>
      <c r="L490" s="265"/>
    </row>
    <row r="491" spans="2:12" ht="15.75" customHeight="1">
      <c r="B491" s="297"/>
      <c r="C491" s="297"/>
      <c r="D491" s="293"/>
      <c r="E491" s="293"/>
      <c r="F491" s="293"/>
      <c r="G491" s="299"/>
      <c r="H491" s="293"/>
      <c r="I491" s="293"/>
      <c r="J491" s="293"/>
      <c r="K491" s="300"/>
      <c r="L491" s="265"/>
    </row>
    <row r="492" spans="2:12" ht="15.75" customHeight="1">
      <c r="B492" s="297"/>
      <c r="C492" s="297"/>
      <c r="D492" s="293"/>
      <c r="E492" s="293"/>
      <c r="F492" s="298"/>
      <c r="G492" s="306"/>
      <c r="H492" s="293"/>
      <c r="I492" s="294"/>
      <c r="J492" s="293"/>
      <c r="K492" s="296"/>
      <c r="L492" s="265"/>
    </row>
    <row r="493" spans="2:11" ht="15.75" customHeight="1">
      <c r="B493" s="297"/>
      <c r="C493" s="297"/>
      <c r="D493" s="293"/>
      <c r="E493" s="293"/>
      <c r="F493" s="293"/>
      <c r="G493" s="293"/>
      <c r="H493" s="293"/>
      <c r="I493" s="294"/>
      <c r="J493" s="293"/>
      <c r="K493" s="297"/>
    </row>
    <row r="494" spans="2:11" ht="15.75" customHeight="1">
      <c r="B494" s="297"/>
      <c r="C494" s="297"/>
      <c r="D494" s="293"/>
      <c r="E494" s="293"/>
      <c r="F494" s="293"/>
      <c r="G494" s="293"/>
      <c r="H494" s="293"/>
      <c r="I494" s="293"/>
      <c r="J494" s="293"/>
      <c r="K494" s="297"/>
    </row>
    <row r="495" spans="2:11" ht="15.75" customHeight="1">
      <c r="B495" s="297"/>
      <c r="C495" s="297"/>
      <c r="D495" s="293"/>
      <c r="E495" s="293"/>
      <c r="F495" s="294"/>
      <c r="G495" s="294"/>
      <c r="H495" s="294"/>
      <c r="I495" s="294"/>
      <c r="J495" s="294"/>
      <c r="K495" s="307"/>
    </row>
    <row r="496" spans="2:11" ht="15.75" customHeight="1">
      <c r="B496" s="297"/>
      <c r="C496" s="297"/>
      <c r="D496" s="297"/>
      <c r="E496" s="297"/>
      <c r="F496" s="297"/>
      <c r="G496" s="297"/>
      <c r="H496" s="297"/>
      <c r="I496" s="297"/>
      <c r="J496" s="297"/>
      <c r="K496" s="297"/>
    </row>
    <row r="497" ht="15.75" customHeight="1"/>
    <row r="498" ht="15.75" customHeight="1">
      <c r="I498" s="19"/>
    </row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spans="1:8" ht="15.75" customHeight="1">
      <c r="A682" s="106"/>
      <c r="B682" s="106"/>
      <c r="C682" s="106"/>
      <c r="D682" s="106"/>
      <c r="E682" s="106"/>
      <c r="F682" s="106"/>
      <c r="G682" s="106"/>
      <c r="H682" s="106"/>
    </row>
    <row r="683" spans="1:8" ht="15.75" customHeight="1">
      <c r="A683" s="106"/>
      <c r="B683" s="106"/>
      <c r="C683" s="106"/>
      <c r="D683" s="106"/>
      <c r="E683" s="106"/>
      <c r="F683" s="106"/>
      <c r="G683" s="106"/>
      <c r="H683" s="106"/>
    </row>
    <row r="684" spans="1:12" ht="15.75" customHeight="1">
      <c r="A684" s="106"/>
      <c r="B684" s="106"/>
      <c r="C684" s="106"/>
      <c r="D684" s="106"/>
      <c r="E684" s="106"/>
      <c r="F684" s="106"/>
      <c r="G684" s="106"/>
      <c r="H684" s="106"/>
      <c r="K684" s="106"/>
      <c r="L684" s="106"/>
    </row>
    <row r="685" spans="1:12" ht="15.75" customHeight="1">
      <c r="A685" s="106"/>
      <c r="B685" s="106"/>
      <c r="C685" s="106"/>
      <c r="D685" s="106"/>
      <c r="E685" s="106"/>
      <c r="F685" s="106"/>
      <c r="G685" s="106"/>
      <c r="H685" s="106"/>
      <c r="K685" s="106"/>
      <c r="L685" s="106"/>
    </row>
    <row r="686" spans="1:12" ht="15.75" customHeight="1">
      <c r="A686" s="106"/>
      <c r="B686" s="106"/>
      <c r="C686" s="106"/>
      <c r="D686" s="106"/>
      <c r="E686" s="106"/>
      <c r="F686" s="106"/>
      <c r="G686" s="106"/>
      <c r="H686" s="106"/>
      <c r="K686" s="106"/>
      <c r="L686" s="106"/>
    </row>
    <row r="687" spans="1:12" ht="15.75" customHeight="1">
      <c r="A687" s="106"/>
      <c r="B687" s="106"/>
      <c r="C687" s="106"/>
      <c r="D687" s="106"/>
      <c r="E687" s="106"/>
      <c r="F687" s="106"/>
      <c r="G687" s="106"/>
      <c r="H687" s="106"/>
      <c r="K687" s="106"/>
      <c r="L687" s="106"/>
    </row>
    <row r="688" spans="1:12" ht="15.75" customHeight="1">
      <c r="A688" s="106"/>
      <c r="B688" s="106"/>
      <c r="C688" s="106"/>
      <c r="D688" s="106"/>
      <c r="E688" s="106"/>
      <c r="F688" s="106"/>
      <c r="G688" s="106"/>
      <c r="H688" s="106"/>
      <c r="K688" s="106"/>
      <c r="L688" s="106"/>
    </row>
    <row r="689" spans="1:12" ht="15.75" customHeight="1">
      <c r="A689" s="106"/>
      <c r="B689" s="106"/>
      <c r="C689" s="106"/>
      <c r="D689" s="106"/>
      <c r="E689" s="106"/>
      <c r="F689" s="106"/>
      <c r="G689" s="106"/>
      <c r="H689" s="106"/>
      <c r="K689" s="106"/>
      <c r="L689" s="106"/>
    </row>
    <row r="690" spans="1:12" ht="15.75" customHeight="1">
      <c r="A690" s="106"/>
      <c r="B690" s="106"/>
      <c r="C690" s="106"/>
      <c r="D690" s="106"/>
      <c r="E690" s="106"/>
      <c r="F690" s="106"/>
      <c r="G690" s="106"/>
      <c r="H690" s="106"/>
      <c r="K690" s="106"/>
      <c r="L690" s="106"/>
    </row>
    <row r="691" spans="1:12" ht="15.75" customHeight="1">
      <c r="A691" s="106"/>
      <c r="B691" s="106"/>
      <c r="C691" s="106"/>
      <c r="D691" s="106"/>
      <c r="E691" s="106"/>
      <c r="F691" s="106"/>
      <c r="G691" s="106"/>
      <c r="H691" s="106"/>
      <c r="K691" s="106"/>
      <c r="L691" s="106"/>
    </row>
    <row r="692" spans="1:12" ht="15.75" customHeight="1">
      <c r="A692" s="106"/>
      <c r="B692" s="106"/>
      <c r="C692" s="106"/>
      <c r="D692" s="106"/>
      <c r="E692" s="106"/>
      <c r="F692" s="106"/>
      <c r="G692" s="106"/>
      <c r="H692" s="106"/>
      <c r="K692" s="106"/>
      <c r="L692" s="106"/>
    </row>
    <row r="693" spans="1:12" ht="15.75" customHeight="1">
      <c r="A693" s="106"/>
      <c r="B693" s="106"/>
      <c r="C693" s="106"/>
      <c r="D693" s="106"/>
      <c r="E693" s="106"/>
      <c r="F693" s="106"/>
      <c r="G693" s="106"/>
      <c r="H693" s="106"/>
      <c r="K693" s="106"/>
      <c r="L693" s="106"/>
    </row>
    <row r="694" spans="1:12" ht="15.75" customHeight="1">
      <c r="A694" s="106"/>
      <c r="B694" s="106"/>
      <c r="C694" s="106"/>
      <c r="D694" s="106"/>
      <c r="E694" s="106"/>
      <c r="F694" s="106"/>
      <c r="G694" s="106"/>
      <c r="H694" s="106"/>
      <c r="K694" s="106"/>
      <c r="L694" s="106"/>
    </row>
    <row r="695" spans="1:12" ht="15.75" customHeight="1">
      <c r="A695" s="106"/>
      <c r="B695" s="106"/>
      <c r="C695" s="106"/>
      <c r="D695" s="106"/>
      <c r="E695" s="106"/>
      <c r="F695" s="106"/>
      <c r="G695" s="106"/>
      <c r="H695" s="106"/>
      <c r="K695" s="106"/>
      <c r="L695" s="106"/>
    </row>
    <row r="696" spans="1:12" ht="15.75" customHeight="1">
      <c r="A696" s="106"/>
      <c r="B696" s="106"/>
      <c r="C696" s="106"/>
      <c r="D696" s="106"/>
      <c r="E696" s="106"/>
      <c r="F696" s="106"/>
      <c r="G696" s="106"/>
      <c r="H696" s="106"/>
      <c r="K696" s="106"/>
      <c r="L696" s="106"/>
    </row>
    <row r="697" spans="1:12" ht="15.75" customHeight="1">
      <c r="A697" s="106"/>
      <c r="B697" s="106"/>
      <c r="C697" s="106"/>
      <c r="D697" s="106"/>
      <c r="E697" s="106"/>
      <c r="F697" s="106"/>
      <c r="G697" s="106"/>
      <c r="H697" s="106"/>
      <c r="K697" s="106"/>
      <c r="L697" s="106"/>
    </row>
    <row r="698" spans="1:12" ht="15.75" customHeight="1">
      <c r="A698" s="106"/>
      <c r="B698" s="106"/>
      <c r="C698" s="106"/>
      <c r="D698" s="106"/>
      <c r="E698" s="106"/>
      <c r="F698" s="106"/>
      <c r="G698" s="106"/>
      <c r="H698" s="106"/>
      <c r="K698" s="106"/>
      <c r="L698" s="106"/>
    </row>
    <row r="699" spans="1:12" ht="15.75" customHeight="1">
      <c r="A699" s="106"/>
      <c r="B699" s="106"/>
      <c r="C699" s="106"/>
      <c r="D699" s="106"/>
      <c r="E699" s="106"/>
      <c r="F699" s="106"/>
      <c r="G699" s="106"/>
      <c r="H699" s="106"/>
      <c r="K699" s="106"/>
      <c r="L699" s="106"/>
    </row>
    <row r="700" spans="1:12" ht="15.75" customHeight="1">
      <c r="A700" s="106"/>
      <c r="B700" s="106"/>
      <c r="C700" s="106"/>
      <c r="D700" s="106"/>
      <c r="E700" s="106"/>
      <c r="F700" s="106"/>
      <c r="G700" s="106"/>
      <c r="H700" s="106"/>
      <c r="K700" s="106"/>
      <c r="L700" s="106"/>
    </row>
    <row r="701" spans="1:12" ht="15.75" customHeight="1">
      <c r="A701" s="106"/>
      <c r="B701" s="106"/>
      <c r="C701" s="106"/>
      <c r="D701" s="106"/>
      <c r="E701" s="106"/>
      <c r="F701" s="106"/>
      <c r="G701" s="106"/>
      <c r="H701" s="106"/>
      <c r="K701" s="106"/>
      <c r="L701" s="106"/>
    </row>
    <row r="702" spans="1:12" ht="15.75" customHeight="1">
      <c r="A702" s="106"/>
      <c r="B702" s="106"/>
      <c r="C702" s="106"/>
      <c r="D702" s="106"/>
      <c r="E702" s="106"/>
      <c r="F702" s="106"/>
      <c r="G702" s="106"/>
      <c r="H702" s="106"/>
      <c r="K702" s="106"/>
      <c r="L702" s="106"/>
    </row>
    <row r="703" spans="1:12" ht="15.75" customHeight="1">
      <c r="A703" s="106"/>
      <c r="B703" s="106"/>
      <c r="C703" s="106"/>
      <c r="D703" s="106"/>
      <c r="E703" s="106"/>
      <c r="F703" s="106"/>
      <c r="G703" s="106"/>
      <c r="H703" s="106"/>
      <c r="K703" s="106"/>
      <c r="L703" s="106"/>
    </row>
    <row r="704" spans="1:12" ht="15.75" customHeight="1">
      <c r="A704" s="106"/>
      <c r="B704" s="106"/>
      <c r="C704" s="106"/>
      <c r="D704" s="106"/>
      <c r="E704" s="106"/>
      <c r="F704" s="106"/>
      <c r="G704" s="106"/>
      <c r="H704" s="106"/>
      <c r="K704" s="106"/>
      <c r="L704" s="106"/>
    </row>
    <row r="705" spans="1:12" ht="15.75" customHeight="1">
      <c r="A705" s="106"/>
      <c r="B705" s="106"/>
      <c r="C705" s="106"/>
      <c r="D705" s="106"/>
      <c r="E705" s="106"/>
      <c r="F705" s="106"/>
      <c r="G705" s="106"/>
      <c r="H705" s="106"/>
      <c r="K705" s="106"/>
      <c r="L705" s="106"/>
    </row>
    <row r="706" spans="1:12" ht="15.75" customHeight="1">
      <c r="A706" s="106"/>
      <c r="B706" s="106"/>
      <c r="C706" s="106"/>
      <c r="D706" s="106"/>
      <c r="E706" s="106"/>
      <c r="F706" s="106"/>
      <c r="G706" s="106"/>
      <c r="H706" s="106"/>
      <c r="K706" s="106"/>
      <c r="L706" s="106"/>
    </row>
    <row r="707" spans="1:12" ht="15.75" customHeight="1">
      <c r="A707" s="106"/>
      <c r="B707" s="106"/>
      <c r="C707" s="106"/>
      <c r="D707" s="106"/>
      <c r="E707" s="106"/>
      <c r="F707" s="106"/>
      <c r="G707" s="106"/>
      <c r="H707" s="106"/>
      <c r="K707" s="106"/>
      <c r="L707" s="106"/>
    </row>
    <row r="708" spans="1:12" ht="15.75" customHeight="1">
      <c r="A708" s="106"/>
      <c r="B708" s="106"/>
      <c r="C708" s="106"/>
      <c r="D708" s="106"/>
      <c r="E708" s="106"/>
      <c r="F708" s="106"/>
      <c r="G708" s="106"/>
      <c r="H708" s="106"/>
      <c r="K708" s="106"/>
      <c r="L708" s="106"/>
    </row>
    <row r="709" spans="1:12" ht="15.75" customHeight="1">
      <c r="A709" s="106"/>
      <c r="B709" s="106"/>
      <c r="C709" s="106"/>
      <c r="D709" s="106"/>
      <c r="E709" s="106"/>
      <c r="F709" s="106"/>
      <c r="G709" s="106"/>
      <c r="H709" s="106"/>
      <c r="K709" s="106"/>
      <c r="L709" s="106"/>
    </row>
    <row r="710" spans="1:12" ht="15.75" customHeight="1">
      <c r="A710" s="106"/>
      <c r="B710" s="106"/>
      <c r="C710" s="106"/>
      <c r="D710" s="106"/>
      <c r="E710" s="106"/>
      <c r="F710" s="106"/>
      <c r="G710" s="106"/>
      <c r="H710" s="106"/>
      <c r="K710" s="106"/>
      <c r="L710" s="106"/>
    </row>
    <row r="711" spans="1:12" ht="15.75" customHeight="1">
      <c r="A711" s="106"/>
      <c r="B711" s="106"/>
      <c r="C711" s="106"/>
      <c r="D711" s="106"/>
      <c r="E711" s="106"/>
      <c r="F711" s="106"/>
      <c r="G711" s="106"/>
      <c r="H711" s="106"/>
      <c r="K711" s="106"/>
      <c r="L711" s="106"/>
    </row>
    <row r="712" spans="1:12" ht="15.75" customHeight="1">
      <c r="A712" s="106"/>
      <c r="B712" s="106"/>
      <c r="C712" s="106"/>
      <c r="D712" s="106"/>
      <c r="E712" s="106"/>
      <c r="F712" s="106"/>
      <c r="G712" s="106"/>
      <c r="H712" s="106"/>
      <c r="K712" s="106"/>
      <c r="L712" s="106"/>
    </row>
    <row r="713" spans="1:12" ht="15.75" customHeight="1">
      <c r="A713" s="106"/>
      <c r="B713" s="106"/>
      <c r="C713" s="106"/>
      <c r="D713" s="106"/>
      <c r="E713" s="106"/>
      <c r="F713" s="106"/>
      <c r="G713" s="106"/>
      <c r="H713" s="106"/>
      <c r="K713" s="106"/>
      <c r="L713" s="106"/>
    </row>
    <row r="714" spans="1:12" ht="15.75" customHeight="1">
      <c r="A714" s="106"/>
      <c r="B714" s="106"/>
      <c r="C714" s="106"/>
      <c r="D714" s="106"/>
      <c r="E714" s="106"/>
      <c r="F714" s="106"/>
      <c r="G714" s="106"/>
      <c r="H714" s="106"/>
      <c r="K714" s="106"/>
      <c r="L714" s="106"/>
    </row>
    <row r="715" spans="1:12" ht="15.75" customHeight="1">
      <c r="A715" s="106"/>
      <c r="B715" s="106"/>
      <c r="C715" s="106"/>
      <c r="D715" s="106"/>
      <c r="E715" s="106"/>
      <c r="F715" s="106"/>
      <c r="G715" s="106"/>
      <c r="H715" s="106"/>
      <c r="K715" s="106"/>
      <c r="L715" s="106"/>
    </row>
    <row r="716" spans="1:12" ht="15.75" customHeight="1">
      <c r="A716" s="106"/>
      <c r="B716" s="106"/>
      <c r="C716" s="106"/>
      <c r="D716" s="106"/>
      <c r="E716" s="106"/>
      <c r="F716" s="106"/>
      <c r="G716" s="106"/>
      <c r="H716" s="106"/>
      <c r="K716" s="106"/>
      <c r="L716" s="106"/>
    </row>
    <row r="717" spans="1:12" ht="15.75" customHeight="1">
      <c r="A717" s="308"/>
      <c r="B717" s="106"/>
      <c r="C717" s="106"/>
      <c r="D717" s="308"/>
      <c r="E717" s="106"/>
      <c r="F717" s="106"/>
      <c r="G717" s="106"/>
      <c r="H717" s="106"/>
      <c r="K717" s="106"/>
      <c r="L717" s="106"/>
    </row>
    <row r="718" spans="1:12" ht="15.75" customHeight="1">
      <c r="A718" s="308"/>
      <c r="B718" s="106"/>
      <c r="C718" s="106"/>
      <c r="D718" s="106"/>
      <c r="E718" s="106"/>
      <c r="F718" s="106"/>
      <c r="G718" s="106"/>
      <c r="H718" s="106"/>
      <c r="K718" s="106"/>
      <c r="L718" s="106"/>
    </row>
    <row r="719" spans="1:12" ht="15.75" customHeight="1">
      <c r="A719" s="106"/>
      <c r="B719" s="106"/>
      <c r="C719" s="106"/>
      <c r="D719" s="106"/>
      <c r="E719" s="106"/>
      <c r="F719" s="106"/>
      <c r="G719" s="106"/>
      <c r="H719" s="106"/>
      <c r="K719" s="106"/>
      <c r="L719" s="106"/>
    </row>
    <row r="720" spans="1:12" ht="15.75" customHeight="1">
      <c r="A720" s="106"/>
      <c r="B720" s="106"/>
      <c r="C720" s="106"/>
      <c r="D720" s="106"/>
      <c r="E720" s="106"/>
      <c r="F720" s="106"/>
      <c r="G720" s="106"/>
      <c r="H720" s="106"/>
      <c r="K720" s="106"/>
      <c r="L720" s="106"/>
    </row>
    <row r="721" spans="1:12" ht="15.75" customHeight="1">
      <c r="A721" s="106"/>
      <c r="B721" s="106"/>
      <c r="C721" s="106"/>
      <c r="D721" s="106"/>
      <c r="E721" s="106"/>
      <c r="F721" s="106"/>
      <c r="G721" s="106"/>
      <c r="H721" s="106"/>
      <c r="K721" s="106"/>
      <c r="L721" s="106"/>
    </row>
    <row r="722" spans="1:12" ht="15.75" customHeight="1">
      <c r="A722" s="106"/>
      <c r="B722" s="106"/>
      <c r="C722" s="106"/>
      <c r="D722" s="106"/>
      <c r="E722" s="106"/>
      <c r="F722" s="106"/>
      <c r="G722" s="106"/>
      <c r="H722" s="106"/>
      <c r="K722" s="106"/>
      <c r="L722" s="106"/>
    </row>
    <row r="723" spans="1:12" ht="15.75" customHeight="1">
      <c r="A723" s="106"/>
      <c r="B723" s="106"/>
      <c r="C723" s="106"/>
      <c r="D723" s="106"/>
      <c r="E723" s="106"/>
      <c r="F723" s="106"/>
      <c r="G723" s="106"/>
      <c r="H723" s="106"/>
      <c r="K723" s="106"/>
      <c r="L723" s="106"/>
    </row>
    <row r="724" spans="1:12" ht="15.75" customHeight="1">
      <c r="A724" s="106"/>
      <c r="B724" s="106"/>
      <c r="C724" s="106"/>
      <c r="D724" s="106"/>
      <c r="E724" s="106"/>
      <c r="F724" s="106"/>
      <c r="G724" s="106"/>
      <c r="H724" s="106"/>
      <c r="K724" s="106"/>
      <c r="L724" s="106"/>
    </row>
    <row r="725" spans="1:12" ht="15.75" customHeight="1">
      <c r="A725" s="106"/>
      <c r="B725" s="106"/>
      <c r="C725" s="106"/>
      <c r="D725" s="106"/>
      <c r="E725" s="106"/>
      <c r="F725" s="106"/>
      <c r="G725" s="106"/>
      <c r="H725" s="106"/>
      <c r="K725" s="106"/>
      <c r="L725" s="106"/>
    </row>
    <row r="726" spans="1:12" ht="15.75" customHeight="1">
      <c r="A726" s="106"/>
      <c r="B726" s="106"/>
      <c r="C726" s="106"/>
      <c r="D726" s="106"/>
      <c r="E726" s="106"/>
      <c r="F726" s="106"/>
      <c r="G726" s="106"/>
      <c r="H726" s="106"/>
      <c r="K726" s="106"/>
      <c r="L726" s="106"/>
    </row>
    <row r="727" spans="1:12" ht="15.75" customHeight="1">
      <c r="A727" s="106"/>
      <c r="B727" s="106"/>
      <c r="C727" s="106"/>
      <c r="D727" s="106"/>
      <c r="E727" s="106"/>
      <c r="F727" s="106"/>
      <c r="G727" s="106"/>
      <c r="H727" s="106"/>
      <c r="K727" s="106"/>
      <c r="L727" s="106"/>
    </row>
    <row r="728" spans="1:12" ht="15.75" customHeight="1">
      <c r="A728" s="106"/>
      <c r="B728" s="106"/>
      <c r="C728" s="106"/>
      <c r="D728" s="106"/>
      <c r="E728" s="106"/>
      <c r="F728" s="106"/>
      <c r="G728" s="106"/>
      <c r="H728" s="106"/>
      <c r="K728" s="106"/>
      <c r="L728" s="106"/>
    </row>
    <row r="729" spans="1:12" ht="15.75" customHeight="1">
      <c r="A729" s="106"/>
      <c r="B729" s="106"/>
      <c r="C729" s="106"/>
      <c r="D729" s="106"/>
      <c r="E729" s="106"/>
      <c r="F729" s="106"/>
      <c r="G729" s="106"/>
      <c r="H729" s="106"/>
      <c r="K729" s="106"/>
      <c r="L729" s="106"/>
    </row>
    <row r="730" spans="1:12" ht="15.75" customHeight="1">
      <c r="A730" s="106"/>
      <c r="B730" s="106"/>
      <c r="C730" s="106"/>
      <c r="D730" s="106"/>
      <c r="E730" s="106"/>
      <c r="F730" s="106"/>
      <c r="G730" s="106"/>
      <c r="H730" s="106"/>
      <c r="K730" s="106"/>
      <c r="L730" s="106"/>
    </row>
    <row r="731" spans="1:12" ht="15.75" customHeight="1">
      <c r="A731" s="106"/>
      <c r="B731" s="106"/>
      <c r="C731" s="106"/>
      <c r="D731" s="106"/>
      <c r="E731" s="106"/>
      <c r="F731" s="106"/>
      <c r="G731" s="106"/>
      <c r="H731" s="106"/>
      <c r="K731" s="106"/>
      <c r="L731" s="106"/>
    </row>
    <row r="732" spans="1:12" ht="15.75" customHeight="1">
      <c r="A732" s="106"/>
      <c r="B732" s="106"/>
      <c r="C732" s="106"/>
      <c r="D732" s="106"/>
      <c r="E732" s="106"/>
      <c r="F732" s="106"/>
      <c r="G732" s="106"/>
      <c r="H732" s="106"/>
      <c r="K732" s="106"/>
      <c r="L732" s="106"/>
    </row>
    <row r="733" spans="1:12" ht="15.75" customHeight="1">
      <c r="A733" s="106"/>
      <c r="B733" s="106"/>
      <c r="C733" s="106"/>
      <c r="D733" s="106"/>
      <c r="E733" s="106"/>
      <c r="F733" s="106"/>
      <c r="G733" s="106"/>
      <c r="H733" s="106"/>
      <c r="I733" s="106"/>
      <c r="K733" s="106"/>
      <c r="L733" s="106"/>
    </row>
    <row r="734" spans="1:12" ht="15.75" customHeight="1">
      <c r="A734" s="106"/>
      <c r="B734" s="106"/>
      <c r="C734" s="106"/>
      <c r="D734" s="106"/>
      <c r="E734" s="106"/>
      <c r="F734" s="106"/>
      <c r="G734" s="106"/>
      <c r="H734" s="106"/>
      <c r="I734" s="106"/>
      <c r="K734" s="106"/>
      <c r="L734" s="106"/>
    </row>
    <row r="735" spans="1:12" ht="15.75" customHeight="1">
      <c r="A735" s="106"/>
      <c r="B735" s="106"/>
      <c r="C735" s="106"/>
      <c r="D735" s="106"/>
      <c r="E735" s="106"/>
      <c r="F735" s="106"/>
      <c r="G735" s="106"/>
      <c r="H735" s="106"/>
      <c r="I735" s="106"/>
      <c r="J735" s="182"/>
      <c r="K735" s="106"/>
      <c r="L735" s="106"/>
    </row>
    <row r="736" spans="1:12" ht="15.75" customHeight="1">
      <c r="A736" s="106"/>
      <c r="B736" s="106"/>
      <c r="C736" s="106"/>
      <c r="D736" s="106"/>
      <c r="E736" s="106"/>
      <c r="F736" s="106"/>
      <c r="G736" s="106"/>
      <c r="H736" s="106"/>
      <c r="I736" s="106"/>
      <c r="J736" s="182"/>
      <c r="K736" s="106"/>
      <c r="L736" s="106"/>
    </row>
    <row r="737" spans="1:12" ht="15.75" customHeight="1">
      <c r="A737" s="106"/>
      <c r="B737" s="106"/>
      <c r="C737" s="106"/>
      <c r="D737" s="106"/>
      <c r="E737" s="106"/>
      <c r="F737" s="106"/>
      <c r="G737" s="106"/>
      <c r="H737" s="106"/>
      <c r="I737" s="106"/>
      <c r="J737" s="182"/>
      <c r="K737" s="106"/>
      <c r="L737" s="106"/>
    </row>
    <row r="738" spans="1:12" ht="15.75" customHeight="1">
      <c r="A738" s="106"/>
      <c r="B738" s="106"/>
      <c r="C738" s="106"/>
      <c r="D738" s="106"/>
      <c r="E738" s="106"/>
      <c r="F738" s="106"/>
      <c r="G738" s="106"/>
      <c r="H738" s="106"/>
      <c r="I738" s="106"/>
      <c r="J738" s="182"/>
      <c r="K738" s="106"/>
      <c r="L738" s="106"/>
    </row>
    <row r="739" spans="1:12" ht="15.75" customHeight="1">
      <c r="A739" s="106"/>
      <c r="B739" s="106"/>
      <c r="C739" s="106"/>
      <c r="D739" s="106"/>
      <c r="E739" s="106"/>
      <c r="F739" s="106"/>
      <c r="G739" s="106"/>
      <c r="H739" s="106"/>
      <c r="I739" s="106"/>
      <c r="J739" s="182"/>
      <c r="K739" s="106"/>
      <c r="L739" s="106"/>
    </row>
    <row r="740" spans="1:12" ht="15.75" customHeight="1">
      <c r="A740" s="106"/>
      <c r="B740" s="106"/>
      <c r="C740" s="106"/>
      <c r="D740" s="106"/>
      <c r="E740" s="106"/>
      <c r="F740" s="106"/>
      <c r="G740" s="106"/>
      <c r="H740" s="106"/>
      <c r="I740" s="106"/>
      <c r="J740" s="182"/>
      <c r="K740" s="106"/>
      <c r="L740" s="106"/>
    </row>
    <row r="741" spans="1:12" ht="15.75" customHeight="1">
      <c r="A741" s="106"/>
      <c r="B741" s="106"/>
      <c r="C741" s="106"/>
      <c r="D741" s="106"/>
      <c r="E741" s="106"/>
      <c r="F741" s="106"/>
      <c r="G741" s="106"/>
      <c r="H741" s="106"/>
      <c r="I741" s="106"/>
      <c r="J741" s="182"/>
      <c r="K741" s="106"/>
      <c r="L741" s="106"/>
    </row>
    <row r="742" spans="1:12" ht="15.75" customHeight="1">
      <c r="A742" s="106"/>
      <c r="B742" s="106"/>
      <c r="C742" s="106"/>
      <c r="D742" s="106"/>
      <c r="E742" s="106"/>
      <c r="F742" s="106"/>
      <c r="G742" s="106"/>
      <c r="H742" s="106"/>
      <c r="I742" s="106"/>
      <c r="J742" s="182"/>
      <c r="K742" s="106"/>
      <c r="L742" s="106"/>
    </row>
    <row r="743" spans="1:12" ht="15.75" customHeight="1">
      <c r="A743" s="106"/>
      <c r="B743" s="106"/>
      <c r="C743" s="106"/>
      <c r="D743" s="106"/>
      <c r="E743" s="106"/>
      <c r="F743" s="106"/>
      <c r="G743" s="106"/>
      <c r="H743" s="106"/>
      <c r="I743" s="106"/>
      <c r="J743" s="182"/>
      <c r="K743" s="106"/>
      <c r="L743" s="106"/>
    </row>
    <row r="744" spans="1:12" ht="15.75" customHeight="1">
      <c r="A744" s="106"/>
      <c r="B744" s="106"/>
      <c r="C744" s="106"/>
      <c r="D744" s="106"/>
      <c r="E744" s="106"/>
      <c r="F744" s="106"/>
      <c r="G744" s="106"/>
      <c r="H744" s="106"/>
      <c r="I744" s="106"/>
      <c r="J744" s="182"/>
      <c r="K744" s="106"/>
      <c r="L744" s="106"/>
    </row>
    <row r="745" spans="1:12" ht="15.75" customHeight="1">
      <c r="A745" s="106"/>
      <c r="B745" s="106"/>
      <c r="C745" s="106"/>
      <c r="D745" s="106"/>
      <c r="E745" s="106"/>
      <c r="F745" s="106"/>
      <c r="G745" s="106"/>
      <c r="H745" s="106"/>
      <c r="I745" s="106"/>
      <c r="J745" s="182"/>
      <c r="K745" s="106"/>
      <c r="L745" s="106"/>
    </row>
    <row r="746" spans="1:12" ht="15.75" customHeight="1">
      <c r="A746" s="106"/>
      <c r="B746" s="106"/>
      <c r="C746" s="106"/>
      <c r="D746" s="106"/>
      <c r="E746" s="106"/>
      <c r="F746" s="106"/>
      <c r="G746" s="106"/>
      <c r="H746" s="106"/>
      <c r="I746" s="106"/>
      <c r="J746" s="182"/>
      <c r="K746" s="106"/>
      <c r="L746" s="106"/>
    </row>
    <row r="747" spans="1:12" ht="15.75" customHeight="1">
      <c r="A747" s="106"/>
      <c r="B747" s="106"/>
      <c r="C747" s="106"/>
      <c r="D747" s="106"/>
      <c r="E747" s="106"/>
      <c r="F747" s="106"/>
      <c r="G747" s="106"/>
      <c r="H747" s="106"/>
      <c r="I747" s="106"/>
      <c r="J747" s="182"/>
      <c r="K747" s="106"/>
      <c r="L747" s="106"/>
    </row>
    <row r="748" spans="1:12" ht="15.75" customHeight="1">
      <c r="A748" s="106"/>
      <c r="B748" s="106"/>
      <c r="C748" s="106"/>
      <c r="D748" s="106"/>
      <c r="E748" s="106"/>
      <c r="F748" s="106"/>
      <c r="G748" s="106"/>
      <c r="H748" s="106"/>
      <c r="I748" s="106"/>
      <c r="J748" s="182"/>
      <c r="K748" s="106"/>
      <c r="L748" s="106"/>
    </row>
    <row r="749" spans="1:12" ht="15.75" customHeight="1">
      <c r="A749" s="106"/>
      <c r="B749" s="106"/>
      <c r="C749" s="106"/>
      <c r="D749" s="106"/>
      <c r="E749" s="106"/>
      <c r="F749" s="106"/>
      <c r="G749" s="106"/>
      <c r="H749" s="106"/>
      <c r="I749" s="106"/>
      <c r="J749" s="182"/>
      <c r="K749" s="106"/>
      <c r="L749" s="106"/>
    </row>
    <row r="750" spans="1:12" ht="15.75" customHeight="1">
      <c r="A750" s="106"/>
      <c r="B750" s="106"/>
      <c r="C750" s="106"/>
      <c r="D750" s="106"/>
      <c r="E750" s="106"/>
      <c r="F750" s="106"/>
      <c r="G750" s="106"/>
      <c r="H750" s="106"/>
      <c r="I750" s="106"/>
      <c r="J750" s="182"/>
      <c r="K750" s="106"/>
      <c r="L750" s="106"/>
    </row>
    <row r="751" spans="1:12" ht="15.75" customHeight="1">
      <c r="A751" s="106"/>
      <c r="B751" s="106"/>
      <c r="C751" s="106"/>
      <c r="D751" s="106"/>
      <c r="E751" s="106"/>
      <c r="F751" s="106"/>
      <c r="G751" s="106"/>
      <c r="H751" s="106"/>
      <c r="I751" s="106"/>
      <c r="J751" s="182"/>
      <c r="K751" s="106"/>
      <c r="L751" s="106"/>
    </row>
    <row r="752" spans="1:12" ht="15.75" customHeight="1">
      <c r="A752" s="106"/>
      <c r="B752" s="106"/>
      <c r="C752" s="106"/>
      <c r="D752" s="106"/>
      <c r="E752" s="106"/>
      <c r="F752" s="106"/>
      <c r="G752" s="106"/>
      <c r="H752" s="106"/>
      <c r="I752" s="106"/>
      <c r="J752" s="182"/>
      <c r="K752" s="106"/>
      <c r="L752" s="106"/>
    </row>
    <row r="753" spans="1:12" ht="15.75" customHeight="1">
      <c r="A753" s="106"/>
      <c r="B753" s="106"/>
      <c r="C753" s="106"/>
      <c r="D753" s="106"/>
      <c r="E753" s="106"/>
      <c r="F753" s="106"/>
      <c r="G753" s="106"/>
      <c r="H753" s="106"/>
      <c r="I753" s="106"/>
      <c r="J753" s="182"/>
      <c r="K753" s="106"/>
      <c r="L753" s="106"/>
    </row>
    <row r="754" spans="1:12" ht="15.75" customHeight="1">
      <c r="A754" s="106"/>
      <c r="B754" s="106"/>
      <c r="C754" s="106"/>
      <c r="D754" s="106"/>
      <c r="E754" s="106"/>
      <c r="F754" s="106"/>
      <c r="G754" s="106"/>
      <c r="H754" s="106"/>
      <c r="I754" s="106"/>
      <c r="J754" s="182"/>
      <c r="K754" s="106"/>
      <c r="L754" s="106"/>
    </row>
    <row r="755" spans="1:12" ht="15.75" customHeight="1">
      <c r="A755" s="106"/>
      <c r="B755" s="106"/>
      <c r="C755" s="106"/>
      <c r="D755" s="106"/>
      <c r="E755" s="106"/>
      <c r="F755" s="106"/>
      <c r="G755" s="106"/>
      <c r="H755" s="106"/>
      <c r="I755" s="106"/>
      <c r="J755" s="182"/>
      <c r="K755" s="106"/>
      <c r="L755" s="106"/>
    </row>
    <row r="756" spans="1:12" ht="15.75" customHeight="1">
      <c r="A756" s="106"/>
      <c r="B756" s="106"/>
      <c r="C756" s="106"/>
      <c r="D756" s="106"/>
      <c r="E756" s="106"/>
      <c r="F756" s="106"/>
      <c r="G756" s="106"/>
      <c r="H756" s="106"/>
      <c r="I756" s="106"/>
      <c r="J756" s="182"/>
      <c r="K756" s="106"/>
      <c r="L756" s="106"/>
    </row>
    <row r="757" spans="1:12" ht="15.75" customHeight="1">
      <c r="A757" s="106"/>
      <c r="B757" s="106"/>
      <c r="C757" s="106"/>
      <c r="D757" s="106"/>
      <c r="E757" s="106"/>
      <c r="F757" s="106"/>
      <c r="G757" s="106"/>
      <c r="H757" s="106"/>
      <c r="I757" s="106"/>
      <c r="J757" s="182"/>
      <c r="K757" s="106"/>
      <c r="L757" s="106"/>
    </row>
    <row r="758" spans="1:12" ht="15.75" customHeight="1">
      <c r="A758" s="106"/>
      <c r="B758" s="106"/>
      <c r="C758" s="106"/>
      <c r="D758" s="106"/>
      <c r="E758" s="106"/>
      <c r="F758" s="106"/>
      <c r="G758" s="106"/>
      <c r="H758" s="106"/>
      <c r="I758" s="106"/>
      <c r="J758" s="182"/>
      <c r="K758" s="106"/>
      <c r="L758" s="106"/>
    </row>
    <row r="759" spans="1:12" ht="15.75" customHeight="1">
      <c r="A759" s="106"/>
      <c r="B759" s="106"/>
      <c r="C759" s="106"/>
      <c r="D759" s="106"/>
      <c r="E759" s="106"/>
      <c r="F759" s="106"/>
      <c r="G759" s="106"/>
      <c r="H759" s="106"/>
      <c r="I759" s="106"/>
      <c r="J759" s="182"/>
      <c r="K759" s="106"/>
      <c r="L759" s="106"/>
    </row>
    <row r="760" spans="1:12" ht="15.75" customHeight="1">
      <c r="A760" s="106"/>
      <c r="B760" s="106"/>
      <c r="C760" s="106"/>
      <c r="D760" s="106"/>
      <c r="E760" s="106"/>
      <c r="F760" s="106"/>
      <c r="G760" s="106"/>
      <c r="H760" s="106"/>
      <c r="I760" s="106"/>
      <c r="J760" s="182"/>
      <c r="K760" s="106"/>
      <c r="L760" s="106"/>
    </row>
    <row r="761" spans="1:12" ht="15.75" customHeight="1">
      <c r="A761" s="106"/>
      <c r="B761" s="106"/>
      <c r="C761" s="106"/>
      <c r="D761" s="106"/>
      <c r="E761" s="106"/>
      <c r="F761" s="106"/>
      <c r="G761" s="106"/>
      <c r="H761" s="106"/>
      <c r="I761" s="106"/>
      <c r="J761" s="182"/>
      <c r="K761" s="106"/>
      <c r="L761" s="106"/>
    </row>
    <row r="762" spans="1:12" ht="15.75" customHeight="1">
      <c r="A762" s="106"/>
      <c r="B762" s="106"/>
      <c r="C762" s="106"/>
      <c r="D762" s="106"/>
      <c r="E762" s="106"/>
      <c r="F762" s="106"/>
      <c r="G762" s="106"/>
      <c r="H762" s="106"/>
      <c r="I762" s="106"/>
      <c r="J762" s="182"/>
      <c r="K762" s="106"/>
      <c r="L762" s="106"/>
    </row>
    <row r="763" spans="1:12" ht="15.75" customHeight="1">
      <c r="A763" s="106"/>
      <c r="B763" s="106"/>
      <c r="C763" s="106"/>
      <c r="D763" s="106"/>
      <c r="E763" s="106"/>
      <c r="F763" s="106"/>
      <c r="G763" s="106"/>
      <c r="H763" s="106"/>
      <c r="I763" s="106"/>
      <c r="J763" s="182"/>
      <c r="K763" s="106"/>
      <c r="L763" s="106"/>
    </row>
    <row r="764" spans="1:12" ht="15.75" customHeight="1">
      <c r="A764" s="106"/>
      <c r="B764" s="106"/>
      <c r="C764" s="106"/>
      <c r="D764" s="106"/>
      <c r="E764" s="106"/>
      <c r="F764" s="106"/>
      <c r="G764" s="106"/>
      <c r="H764" s="106"/>
      <c r="I764" s="106"/>
      <c r="J764" s="182"/>
      <c r="K764" s="106"/>
      <c r="L764" s="106"/>
    </row>
    <row r="765" spans="1:12" ht="15.75" customHeight="1">
      <c r="A765" s="106"/>
      <c r="B765" s="106"/>
      <c r="C765" s="106"/>
      <c r="D765" s="106"/>
      <c r="E765" s="106"/>
      <c r="F765" s="106"/>
      <c r="G765" s="106"/>
      <c r="H765" s="106"/>
      <c r="I765" s="106"/>
      <c r="J765" s="182"/>
      <c r="K765" s="106"/>
      <c r="L765" s="106"/>
    </row>
    <row r="766" spans="1:12" ht="15.75" customHeight="1">
      <c r="A766" s="106"/>
      <c r="B766" s="106"/>
      <c r="C766" s="106"/>
      <c r="D766" s="106"/>
      <c r="E766" s="106"/>
      <c r="F766" s="106"/>
      <c r="G766" s="106"/>
      <c r="H766" s="106"/>
      <c r="I766" s="106"/>
      <c r="J766" s="182"/>
      <c r="K766" s="106"/>
      <c r="L766" s="106"/>
    </row>
    <row r="767" spans="1:12" ht="15.75" customHeight="1">
      <c r="A767" s="106"/>
      <c r="B767" s="106"/>
      <c r="C767" s="106"/>
      <c r="D767" s="106"/>
      <c r="E767" s="106"/>
      <c r="F767" s="106"/>
      <c r="G767" s="106"/>
      <c r="H767" s="106"/>
      <c r="I767" s="106"/>
      <c r="J767" s="182"/>
      <c r="K767" s="106"/>
      <c r="L767" s="106"/>
    </row>
    <row r="768" spans="1:12" ht="15.75" customHeight="1">
      <c r="A768" s="106"/>
      <c r="B768" s="106"/>
      <c r="C768" s="106"/>
      <c r="D768" s="106"/>
      <c r="E768" s="106"/>
      <c r="F768" s="106"/>
      <c r="G768" s="106"/>
      <c r="H768" s="106"/>
      <c r="I768" s="106"/>
      <c r="J768" s="182"/>
      <c r="K768" s="106"/>
      <c r="L768" s="106"/>
    </row>
    <row r="769" spans="1:12" ht="15.75" customHeight="1">
      <c r="A769" s="106"/>
      <c r="B769" s="106"/>
      <c r="C769" s="106"/>
      <c r="D769" s="106"/>
      <c r="E769" s="106"/>
      <c r="F769" s="106"/>
      <c r="G769" s="106"/>
      <c r="H769" s="106"/>
      <c r="I769" s="106"/>
      <c r="J769" s="182"/>
      <c r="K769" s="106"/>
      <c r="L769" s="106"/>
    </row>
    <row r="770" spans="1:12" ht="15.75" customHeight="1">
      <c r="A770" s="106"/>
      <c r="B770" s="106"/>
      <c r="C770" s="106"/>
      <c r="D770" s="106"/>
      <c r="E770" s="106"/>
      <c r="F770" s="106"/>
      <c r="G770" s="106"/>
      <c r="H770" s="106"/>
      <c r="I770" s="106"/>
      <c r="J770" s="182"/>
      <c r="K770" s="106"/>
      <c r="L770" s="106"/>
    </row>
    <row r="771" spans="1:12" ht="15.75" customHeight="1">
      <c r="A771" s="106"/>
      <c r="B771" s="106"/>
      <c r="C771" s="106"/>
      <c r="D771" s="106"/>
      <c r="E771" s="106"/>
      <c r="F771" s="106"/>
      <c r="G771" s="106"/>
      <c r="H771" s="106"/>
      <c r="I771" s="106"/>
      <c r="J771" s="182"/>
      <c r="K771" s="106"/>
      <c r="L771" s="106"/>
    </row>
    <row r="772" spans="1:12" ht="15.75" customHeight="1">
      <c r="A772" s="106"/>
      <c r="B772" s="106"/>
      <c r="C772" s="106"/>
      <c r="D772" s="106"/>
      <c r="E772" s="106"/>
      <c r="F772" s="106"/>
      <c r="G772" s="106"/>
      <c r="H772" s="106"/>
      <c r="I772" s="106"/>
      <c r="J772" s="106"/>
      <c r="K772" s="106"/>
      <c r="L772" s="106"/>
    </row>
    <row r="773" spans="1:12" ht="15.75" customHeight="1">
      <c r="A773" s="106"/>
      <c r="B773" s="106"/>
      <c r="C773" s="106"/>
      <c r="D773" s="106"/>
      <c r="E773" s="106"/>
      <c r="F773" s="106"/>
      <c r="G773" s="106"/>
      <c r="H773" s="106"/>
      <c r="I773" s="106"/>
      <c r="J773" s="106"/>
      <c r="K773" s="106"/>
      <c r="L773" s="106"/>
    </row>
    <row r="774" spans="1:12" ht="15.75" customHeight="1">
      <c r="A774" s="106"/>
      <c r="B774" s="106"/>
      <c r="C774" s="106"/>
      <c r="D774" s="106"/>
      <c r="E774" s="106"/>
      <c r="F774" s="106"/>
      <c r="G774" s="106"/>
      <c r="H774" s="106"/>
      <c r="I774" s="106"/>
      <c r="J774" s="106"/>
      <c r="K774" s="106"/>
      <c r="L774" s="106"/>
    </row>
    <row r="775" spans="1:12" ht="15.75" customHeight="1">
      <c r="A775" s="106"/>
      <c r="B775" s="106"/>
      <c r="C775" s="106"/>
      <c r="D775" s="106"/>
      <c r="E775" s="106"/>
      <c r="F775" s="106"/>
      <c r="G775" s="106"/>
      <c r="H775" s="106"/>
      <c r="I775" s="106"/>
      <c r="J775" s="106"/>
      <c r="K775" s="106"/>
      <c r="L775" s="106"/>
    </row>
    <row r="776" spans="1:12" ht="15.75" customHeight="1">
      <c r="A776" s="106"/>
      <c r="B776" s="106"/>
      <c r="C776" s="106"/>
      <c r="D776" s="106"/>
      <c r="E776" s="106"/>
      <c r="F776" s="106"/>
      <c r="G776" s="106"/>
      <c r="H776" s="106"/>
      <c r="I776" s="106"/>
      <c r="J776" s="106"/>
      <c r="K776" s="106"/>
      <c r="L776" s="106"/>
    </row>
    <row r="777" spans="1:12" ht="15.75" customHeight="1">
      <c r="A777" s="106"/>
      <c r="B777" s="106"/>
      <c r="C777" s="106"/>
      <c r="D777" s="106"/>
      <c r="E777" s="106"/>
      <c r="F777" s="106"/>
      <c r="G777" s="106"/>
      <c r="H777" s="106"/>
      <c r="I777" s="106"/>
      <c r="J777" s="106"/>
      <c r="K777" s="106"/>
      <c r="L777" s="106"/>
    </row>
    <row r="778" spans="1:12" ht="15.75" customHeight="1">
      <c r="A778" s="106"/>
      <c r="B778" s="106"/>
      <c r="C778" s="106"/>
      <c r="D778" s="106"/>
      <c r="E778" s="106"/>
      <c r="F778" s="106"/>
      <c r="G778" s="106"/>
      <c r="H778" s="106"/>
      <c r="I778" s="106"/>
      <c r="J778" s="106"/>
      <c r="K778" s="106"/>
      <c r="L778" s="106"/>
    </row>
    <row r="779" spans="1:12" ht="15.75" customHeight="1">
      <c r="A779" s="106"/>
      <c r="B779" s="106"/>
      <c r="C779" s="106"/>
      <c r="D779" s="106"/>
      <c r="E779" s="106"/>
      <c r="F779" s="106"/>
      <c r="G779" s="106"/>
      <c r="H779" s="106"/>
      <c r="I779" s="106"/>
      <c r="J779" s="106"/>
      <c r="K779" s="106"/>
      <c r="L779" s="106"/>
    </row>
    <row r="780" spans="1:12" ht="15.75" customHeight="1">
      <c r="A780" s="106"/>
      <c r="B780" s="106"/>
      <c r="C780" s="106"/>
      <c r="D780" s="106"/>
      <c r="E780" s="106"/>
      <c r="F780" s="106"/>
      <c r="G780" s="106"/>
      <c r="H780" s="106"/>
      <c r="I780" s="106"/>
      <c r="J780" s="106"/>
      <c r="K780" s="106"/>
      <c r="L780" s="106"/>
    </row>
    <row r="781" spans="1:12" ht="15.75" customHeight="1">
      <c r="A781" s="106"/>
      <c r="B781" s="106"/>
      <c r="C781" s="106"/>
      <c r="D781" s="106"/>
      <c r="E781" s="106"/>
      <c r="F781" s="106"/>
      <c r="G781" s="106"/>
      <c r="H781" s="106"/>
      <c r="I781" s="106"/>
      <c r="J781" s="106"/>
      <c r="K781" s="106"/>
      <c r="L781" s="106"/>
    </row>
    <row r="782" spans="1:12" ht="15.75" customHeight="1">
      <c r="A782" s="106"/>
      <c r="B782" s="106"/>
      <c r="C782" s="106"/>
      <c r="D782" s="106"/>
      <c r="E782" s="106"/>
      <c r="F782" s="106"/>
      <c r="G782" s="106"/>
      <c r="H782" s="106"/>
      <c r="I782" s="106"/>
      <c r="J782" s="106"/>
      <c r="K782" s="106"/>
      <c r="L782" s="106"/>
    </row>
    <row r="783" spans="1:12" ht="15.75" customHeight="1">
      <c r="A783" s="106"/>
      <c r="B783" s="106"/>
      <c r="C783" s="106"/>
      <c r="D783" s="106"/>
      <c r="E783" s="106"/>
      <c r="F783" s="106"/>
      <c r="G783" s="106"/>
      <c r="H783" s="106"/>
      <c r="I783" s="106"/>
      <c r="J783" s="106"/>
      <c r="K783" s="106"/>
      <c r="L783" s="106"/>
    </row>
    <row r="784" spans="1:12" ht="15.75" customHeight="1">
      <c r="A784" s="106"/>
      <c r="B784" s="106"/>
      <c r="C784" s="106"/>
      <c r="D784" s="106"/>
      <c r="E784" s="106"/>
      <c r="F784" s="106"/>
      <c r="G784" s="106"/>
      <c r="H784" s="106"/>
      <c r="I784" s="106"/>
      <c r="J784" s="106"/>
      <c r="K784" s="106"/>
      <c r="L784" s="106"/>
    </row>
    <row r="785" spans="1:12" ht="15.75" customHeight="1">
      <c r="A785" s="106"/>
      <c r="B785" s="106"/>
      <c r="C785" s="106"/>
      <c r="D785" s="106"/>
      <c r="E785" s="106"/>
      <c r="F785" s="106"/>
      <c r="G785" s="106"/>
      <c r="H785" s="106"/>
      <c r="I785" s="106"/>
      <c r="J785" s="106"/>
      <c r="K785" s="106"/>
      <c r="L785" s="106"/>
    </row>
    <row r="786" spans="1:12" ht="15.75" customHeight="1">
      <c r="A786" s="106"/>
      <c r="B786" s="106"/>
      <c r="C786" s="106"/>
      <c r="D786" s="106"/>
      <c r="E786" s="106"/>
      <c r="F786" s="106"/>
      <c r="G786" s="106"/>
      <c r="H786" s="106"/>
      <c r="I786" s="106"/>
      <c r="J786" s="106"/>
      <c r="K786" s="106"/>
      <c r="L786" s="106"/>
    </row>
    <row r="787" spans="1:12" ht="15.75" customHeight="1">
      <c r="A787" s="106"/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</row>
    <row r="788" spans="1:12" ht="15.75" customHeight="1">
      <c r="A788" s="106"/>
      <c r="B788" s="106"/>
      <c r="C788" s="106"/>
      <c r="D788" s="106"/>
      <c r="E788" s="106"/>
      <c r="F788" s="106"/>
      <c r="G788" s="106"/>
      <c r="H788" s="106"/>
      <c r="I788" s="106"/>
      <c r="J788" s="106"/>
      <c r="K788" s="106"/>
      <c r="L788" s="106"/>
    </row>
    <row r="789" spans="1:12" ht="15.75" customHeight="1">
      <c r="A789" s="106"/>
      <c r="B789" s="106"/>
      <c r="C789" s="106"/>
      <c r="D789" s="106"/>
      <c r="E789" s="106"/>
      <c r="F789" s="106"/>
      <c r="G789" s="106"/>
      <c r="H789" s="106"/>
      <c r="I789" s="106"/>
      <c r="J789" s="106"/>
      <c r="K789" s="106"/>
      <c r="L789" s="106"/>
    </row>
    <row r="790" spans="1:12" ht="15.75" customHeight="1">
      <c r="A790" s="106"/>
      <c r="B790" s="106"/>
      <c r="C790" s="106"/>
      <c r="D790" s="106"/>
      <c r="E790" s="106"/>
      <c r="F790" s="106"/>
      <c r="G790" s="106"/>
      <c r="H790" s="106"/>
      <c r="I790" s="106"/>
      <c r="J790" s="106"/>
      <c r="K790" s="106"/>
      <c r="L790" s="106"/>
    </row>
    <row r="791" spans="1:12" ht="15.75" customHeight="1">
      <c r="A791" s="106"/>
      <c r="B791" s="106"/>
      <c r="C791" s="106"/>
      <c r="D791" s="106"/>
      <c r="E791" s="106"/>
      <c r="F791" s="106"/>
      <c r="G791" s="106"/>
      <c r="H791" s="106"/>
      <c r="I791" s="106"/>
      <c r="J791" s="106"/>
      <c r="K791" s="106"/>
      <c r="L791" s="106"/>
    </row>
    <row r="792" spans="1:12" ht="15.75" customHeight="1">
      <c r="A792" s="106"/>
      <c r="B792" s="106"/>
      <c r="C792" s="106"/>
      <c r="D792" s="106"/>
      <c r="E792" s="106"/>
      <c r="F792" s="106"/>
      <c r="G792" s="106"/>
      <c r="H792" s="106"/>
      <c r="I792" s="106"/>
      <c r="J792" s="106"/>
      <c r="K792" s="106"/>
      <c r="L792" s="106"/>
    </row>
    <row r="793" spans="1:12" ht="15.75" customHeight="1">
      <c r="A793" s="106"/>
      <c r="B793" s="106"/>
      <c r="C793" s="106"/>
      <c r="D793" s="106"/>
      <c r="E793" s="106"/>
      <c r="F793" s="106"/>
      <c r="G793" s="106"/>
      <c r="H793" s="106"/>
      <c r="I793" s="106"/>
      <c r="J793" s="106"/>
      <c r="K793" s="106"/>
      <c r="L793" s="106"/>
    </row>
    <row r="794" spans="1:12" ht="15.75" customHeight="1">
      <c r="A794" s="106"/>
      <c r="B794" s="106"/>
      <c r="C794" s="106"/>
      <c r="D794" s="106"/>
      <c r="E794" s="106"/>
      <c r="F794" s="106"/>
      <c r="G794" s="106"/>
      <c r="H794" s="106"/>
      <c r="I794" s="106"/>
      <c r="J794" s="106"/>
      <c r="K794" s="106"/>
      <c r="L794" s="106"/>
    </row>
    <row r="795" spans="1:12" ht="15.75" customHeight="1">
      <c r="A795" s="106"/>
      <c r="B795" s="106"/>
      <c r="C795" s="106"/>
      <c r="D795" s="106"/>
      <c r="E795" s="106"/>
      <c r="F795" s="106"/>
      <c r="G795" s="106"/>
      <c r="H795" s="106"/>
      <c r="I795" s="106"/>
      <c r="J795" s="106"/>
      <c r="K795" s="106"/>
      <c r="L795" s="106"/>
    </row>
    <row r="796" spans="1:12" ht="15.75" customHeight="1">
      <c r="A796" s="106"/>
      <c r="B796" s="106"/>
      <c r="C796" s="106"/>
      <c r="D796" s="106"/>
      <c r="E796" s="106"/>
      <c r="F796" s="106"/>
      <c r="G796" s="106"/>
      <c r="H796" s="106"/>
      <c r="I796" s="106"/>
      <c r="J796" s="106"/>
      <c r="K796" s="106"/>
      <c r="L796" s="106"/>
    </row>
    <row r="797" spans="1:12" ht="15.75" customHeight="1">
      <c r="A797" s="106"/>
      <c r="B797" s="106"/>
      <c r="C797" s="106"/>
      <c r="D797" s="106"/>
      <c r="E797" s="106"/>
      <c r="F797" s="106"/>
      <c r="G797" s="106"/>
      <c r="H797" s="106"/>
      <c r="I797" s="106"/>
      <c r="J797" s="106"/>
      <c r="K797" s="106"/>
      <c r="L797" s="106"/>
    </row>
    <row r="798" spans="1:12" ht="15.75" customHeight="1">
      <c r="A798" s="106"/>
      <c r="B798" s="106"/>
      <c r="C798" s="106"/>
      <c r="D798" s="106"/>
      <c r="E798" s="106"/>
      <c r="F798" s="106"/>
      <c r="G798" s="106"/>
      <c r="H798" s="106"/>
      <c r="I798" s="106"/>
      <c r="J798" s="106"/>
      <c r="K798" s="106"/>
      <c r="L798" s="106"/>
    </row>
    <row r="799" spans="1:12" ht="15.75" customHeight="1">
      <c r="A799" s="106"/>
      <c r="B799" s="106"/>
      <c r="C799" s="106"/>
      <c r="D799" s="106"/>
      <c r="E799" s="106"/>
      <c r="F799" s="106"/>
      <c r="G799" s="106"/>
      <c r="H799" s="106"/>
      <c r="I799" s="106"/>
      <c r="J799" s="106"/>
      <c r="K799" s="106"/>
      <c r="L799" s="106"/>
    </row>
    <row r="800" spans="1:12" ht="15.75" customHeight="1">
      <c r="A800" s="106"/>
      <c r="B800" s="106"/>
      <c r="C800" s="106"/>
      <c r="D800" s="106"/>
      <c r="E800" s="106"/>
      <c r="F800" s="106"/>
      <c r="G800" s="106"/>
      <c r="H800" s="106"/>
      <c r="I800" s="106"/>
      <c r="J800" s="106"/>
      <c r="K800" s="106"/>
      <c r="L800" s="106"/>
    </row>
    <row r="801" spans="1:12" ht="15.75" customHeight="1">
      <c r="A801" s="106"/>
      <c r="B801" s="106"/>
      <c r="C801" s="106"/>
      <c r="D801" s="106"/>
      <c r="E801" s="106"/>
      <c r="F801" s="106"/>
      <c r="G801" s="106"/>
      <c r="H801" s="106"/>
      <c r="I801" s="106"/>
      <c r="J801" s="106"/>
      <c r="K801" s="106"/>
      <c r="L801" s="106"/>
    </row>
    <row r="802" spans="1:12" ht="15.75" customHeight="1">
      <c r="A802" s="106"/>
      <c r="B802" s="106"/>
      <c r="C802" s="106"/>
      <c r="D802" s="106"/>
      <c r="E802" s="106"/>
      <c r="F802" s="106"/>
      <c r="G802" s="106"/>
      <c r="H802" s="106"/>
      <c r="I802" s="106"/>
      <c r="J802" s="106"/>
      <c r="K802" s="106"/>
      <c r="L802" s="106"/>
    </row>
    <row r="803" spans="1:12" ht="15.75" customHeight="1">
      <c r="A803" s="106"/>
      <c r="B803" s="106"/>
      <c r="C803" s="106"/>
      <c r="D803" s="106"/>
      <c r="E803" s="106"/>
      <c r="F803" s="106"/>
      <c r="G803" s="106"/>
      <c r="H803" s="106"/>
      <c r="I803" s="106"/>
      <c r="J803" s="106"/>
      <c r="K803" s="106"/>
      <c r="L803" s="106"/>
    </row>
    <row r="804" spans="1:12" ht="12.75">
      <c r="A804" s="106"/>
      <c r="B804" s="106"/>
      <c r="C804" s="106"/>
      <c r="D804" s="106"/>
      <c r="E804" s="106"/>
      <c r="F804" s="106"/>
      <c r="G804" s="106"/>
      <c r="H804" s="106"/>
      <c r="I804" s="106"/>
      <c r="J804" s="106"/>
      <c r="K804" s="106"/>
      <c r="L804" s="106"/>
    </row>
    <row r="805" spans="1:12" ht="12.75">
      <c r="A805" s="106"/>
      <c r="B805" s="106"/>
      <c r="C805" s="106"/>
      <c r="D805" s="106"/>
      <c r="E805" s="106"/>
      <c r="F805" s="106"/>
      <c r="G805" s="106"/>
      <c r="H805" s="106"/>
      <c r="I805" s="106"/>
      <c r="J805" s="106"/>
      <c r="K805" s="106"/>
      <c r="L805" s="106"/>
    </row>
    <row r="806" spans="1:12" ht="12.75">
      <c r="A806" s="106"/>
      <c r="B806" s="106"/>
      <c r="C806" s="106"/>
      <c r="D806" s="106"/>
      <c r="E806" s="106"/>
      <c r="F806" s="106"/>
      <c r="G806" s="106"/>
      <c r="H806" s="106"/>
      <c r="I806" s="106"/>
      <c r="J806" s="106"/>
      <c r="K806" s="106"/>
      <c r="L806" s="106"/>
    </row>
    <row r="807" spans="1:12" ht="12.75">
      <c r="A807" s="106"/>
      <c r="B807" s="106"/>
      <c r="C807" s="106"/>
      <c r="D807" s="106"/>
      <c r="E807" s="106"/>
      <c r="F807" s="106"/>
      <c r="G807" s="106"/>
      <c r="H807" s="106"/>
      <c r="I807" s="106"/>
      <c r="J807" s="106"/>
      <c r="K807" s="106"/>
      <c r="L807" s="106"/>
    </row>
    <row r="808" spans="1:12" ht="12.75">
      <c r="A808" s="106"/>
      <c r="B808" s="106"/>
      <c r="C808" s="106"/>
      <c r="D808" s="106"/>
      <c r="E808" s="106"/>
      <c r="F808" s="106"/>
      <c r="G808" s="106"/>
      <c r="H808" s="106"/>
      <c r="I808" s="106"/>
      <c r="J808" s="106"/>
      <c r="K808" s="106"/>
      <c r="L808" s="106"/>
    </row>
    <row r="809" spans="1:12" ht="12.75">
      <c r="A809" s="106"/>
      <c r="B809" s="106"/>
      <c r="C809" s="106"/>
      <c r="D809" s="106"/>
      <c r="E809" s="106"/>
      <c r="F809" s="106"/>
      <c r="G809" s="106"/>
      <c r="H809" s="106"/>
      <c r="I809" s="106"/>
      <c r="J809" s="106"/>
      <c r="K809" s="106"/>
      <c r="L809" s="106"/>
    </row>
    <row r="810" spans="1:12" ht="12.75">
      <c r="A810" s="106"/>
      <c r="B810" s="106"/>
      <c r="C810" s="106"/>
      <c r="D810" s="106"/>
      <c r="E810" s="106"/>
      <c r="F810" s="106"/>
      <c r="G810" s="106"/>
      <c r="H810" s="106"/>
      <c r="I810" s="106"/>
      <c r="J810" s="106"/>
      <c r="K810" s="106"/>
      <c r="L810" s="106"/>
    </row>
    <row r="811" spans="1:12" ht="12.75">
      <c r="A811" s="106"/>
      <c r="B811" s="106"/>
      <c r="C811" s="106"/>
      <c r="D811" s="106"/>
      <c r="E811" s="106"/>
      <c r="F811" s="106"/>
      <c r="G811" s="106"/>
      <c r="H811" s="106"/>
      <c r="I811" s="106"/>
      <c r="J811" s="106"/>
      <c r="K811" s="106"/>
      <c r="L811" s="106"/>
    </row>
    <row r="812" spans="1:12" ht="12.75">
      <c r="A812" s="106"/>
      <c r="B812" s="106"/>
      <c r="C812" s="106"/>
      <c r="D812" s="106"/>
      <c r="E812" s="106"/>
      <c r="F812" s="106"/>
      <c r="G812" s="106"/>
      <c r="H812" s="106"/>
      <c r="I812" s="106"/>
      <c r="J812" s="106"/>
      <c r="K812" s="106"/>
      <c r="L812" s="106"/>
    </row>
    <row r="813" spans="1:12" ht="12.75">
      <c r="A813" s="106"/>
      <c r="B813" s="106"/>
      <c r="C813" s="106"/>
      <c r="D813" s="106"/>
      <c r="E813" s="106"/>
      <c r="F813" s="106"/>
      <c r="G813" s="106"/>
      <c r="H813" s="106"/>
      <c r="I813" s="106"/>
      <c r="J813" s="106"/>
      <c r="K813" s="106"/>
      <c r="L813" s="106"/>
    </row>
    <row r="814" spans="1:12" ht="12.75">
      <c r="A814" s="106"/>
      <c r="B814" s="106"/>
      <c r="C814" s="106"/>
      <c r="D814" s="106"/>
      <c r="E814" s="106"/>
      <c r="F814" s="106"/>
      <c r="G814" s="106"/>
      <c r="H814" s="106"/>
      <c r="I814" s="106"/>
      <c r="J814" s="106"/>
      <c r="K814" s="106"/>
      <c r="L814" s="106"/>
    </row>
    <row r="815" spans="1:12" ht="12.75">
      <c r="A815" s="106"/>
      <c r="B815" s="106"/>
      <c r="C815" s="106"/>
      <c r="D815" s="106"/>
      <c r="E815" s="106"/>
      <c r="F815" s="106"/>
      <c r="G815" s="106"/>
      <c r="H815" s="106"/>
      <c r="I815" s="106"/>
      <c r="J815" s="106"/>
      <c r="K815" s="106"/>
      <c r="L815" s="106"/>
    </row>
    <row r="816" spans="1:12" ht="12.75">
      <c r="A816" s="106"/>
      <c r="B816" s="106"/>
      <c r="C816" s="106"/>
      <c r="D816" s="106"/>
      <c r="E816" s="106"/>
      <c r="F816" s="106"/>
      <c r="G816" s="106"/>
      <c r="H816" s="106"/>
      <c r="I816" s="106"/>
      <c r="J816" s="106"/>
      <c r="K816" s="106"/>
      <c r="L816" s="106"/>
    </row>
    <row r="817" spans="1:12" ht="12.75">
      <c r="A817" s="106"/>
      <c r="B817" s="106"/>
      <c r="C817" s="106"/>
      <c r="D817" s="106"/>
      <c r="E817" s="106"/>
      <c r="F817" s="106"/>
      <c r="G817" s="106"/>
      <c r="H817" s="106"/>
      <c r="I817" s="106"/>
      <c r="J817" s="106"/>
      <c r="K817" s="106"/>
      <c r="L817" s="106"/>
    </row>
    <row r="818" spans="1:12" ht="12.75">
      <c r="A818" s="106"/>
      <c r="B818" s="106"/>
      <c r="C818" s="106"/>
      <c r="D818" s="106"/>
      <c r="E818" s="106"/>
      <c r="F818" s="106"/>
      <c r="G818" s="106"/>
      <c r="H818" s="106"/>
      <c r="I818" s="106"/>
      <c r="J818" s="106"/>
      <c r="K818" s="106"/>
      <c r="L818" s="106"/>
    </row>
    <row r="819" spans="1:12" ht="12.75">
      <c r="A819" s="106"/>
      <c r="B819" s="106"/>
      <c r="C819" s="106"/>
      <c r="D819" s="106"/>
      <c r="E819" s="106"/>
      <c r="F819" s="106"/>
      <c r="G819" s="106"/>
      <c r="H819" s="106"/>
      <c r="I819" s="106"/>
      <c r="J819" s="106"/>
      <c r="K819" s="106"/>
      <c r="L819" s="106"/>
    </row>
    <row r="820" spans="1:12" ht="12.75">
      <c r="A820" s="106"/>
      <c r="B820" s="106"/>
      <c r="C820" s="106"/>
      <c r="D820" s="106"/>
      <c r="E820" s="106"/>
      <c r="F820" s="106"/>
      <c r="G820" s="106"/>
      <c r="H820" s="106"/>
      <c r="I820" s="106"/>
      <c r="J820" s="106"/>
      <c r="K820" s="106"/>
      <c r="L820" s="106"/>
    </row>
    <row r="821" spans="1:12" ht="12.75">
      <c r="A821" s="106"/>
      <c r="B821" s="106"/>
      <c r="C821" s="106"/>
      <c r="D821" s="106"/>
      <c r="E821" s="106"/>
      <c r="F821" s="106"/>
      <c r="G821" s="106"/>
      <c r="H821" s="106"/>
      <c r="I821" s="106"/>
      <c r="J821" s="106"/>
      <c r="K821" s="106"/>
      <c r="L821" s="106"/>
    </row>
    <row r="822" spans="1:12" ht="12.75">
      <c r="A822" s="106"/>
      <c r="B822" s="106"/>
      <c r="C822" s="106"/>
      <c r="D822" s="106"/>
      <c r="E822" s="106"/>
      <c r="F822" s="106"/>
      <c r="G822" s="106"/>
      <c r="H822" s="106"/>
      <c r="I822" s="106"/>
      <c r="J822" s="106"/>
      <c r="K822" s="106"/>
      <c r="L822" s="106"/>
    </row>
    <row r="823" spans="1:12" ht="12.75">
      <c r="A823" s="106"/>
      <c r="B823" s="106"/>
      <c r="C823" s="106"/>
      <c r="D823" s="106"/>
      <c r="E823" s="106"/>
      <c r="F823" s="106"/>
      <c r="G823" s="106"/>
      <c r="H823" s="106"/>
      <c r="I823" s="106"/>
      <c r="J823" s="106"/>
      <c r="K823" s="106"/>
      <c r="L823" s="106"/>
    </row>
    <row r="824" spans="1:12" ht="12.75">
      <c r="A824" s="106"/>
      <c r="B824" s="106"/>
      <c r="C824" s="106"/>
      <c r="D824" s="106"/>
      <c r="E824" s="106"/>
      <c r="F824" s="106"/>
      <c r="G824" s="106"/>
      <c r="H824" s="106"/>
      <c r="I824" s="106"/>
      <c r="J824" s="106"/>
      <c r="K824" s="106"/>
      <c r="L824" s="106"/>
    </row>
    <row r="825" spans="1:12" ht="12.75">
      <c r="A825" s="106"/>
      <c r="B825" s="106"/>
      <c r="C825" s="106"/>
      <c r="D825" s="106"/>
      <c r="E825" s="106"/>
      <c r="F825" s="106"/>
      <c r="G825" s="106"/>
      <c r="H825" s="106"/>
      <c r="J825" s="106"/>
      <c r="K825" s="106"/>
      <c r="L825" s="106"/>
    </row>
    <row r="826" spans="1:12" ht="12.75">
      <c r="A826" s="106"/>
      <c r="B826" s="106"/>
      <c r="C826" s="106"/>
      <c r="D826" s="106"/>
      <c r="E826" s="106"/>
      <c r="F826" s="106"/>
      <c r="G826" s="106"/>
      <c r="H826" s="106"/>
      <c r="J826" s="106"/>
      <c r="K826" s="106"/>
      <c r="L826" s="106"/>
    </row>
    <row r="827" spans="1:12" ht="12.75">
      <c r="A827" s="106"/>
      <c r="B827" s="106"/>
      <c r="C827" s="106"/>
      <c r="D827" s="106"/>
      <c r="E827" s="106"/>
      <c r="F827" s="106"/>
      <c r="G827" s="106"/>
      <c r="H827" s="106"/>
      <c r="J827" s="106"/>
      <c r="K827" s="106"/>
      <c r="L827" s="106"/>
    </row>
    <row r="828" spans="1:12" ht="12.75">
      <c r="A828" s="106"/>
      <c r="B828" s="106"/>
      <c r="C828" s="106"/>
      <c r="D828" s="106"/>
      <c r="E828" s="106"/>
      <c r="F828" s="106"/>
      <c r="G828" s="106"/>
      <c r="H828" s="106"/>
      <c r="J828" s="106"/>
      <c r="K828" s="106"/>
      <c r="L828" s="106"/>
    </row>
    <row r="829" spans="1:12" ht="12.75">
      <c r="A829" s="106"/>
      <c r="B829" s="106"/>
      <c r="C829" s="106"/>
      <c r="D829" s="106"/>
      <c r="E829" s="106"/>
      <c r="F829" s="106"/>
      <c r="G829" s="106"/>
      <c r="H829" s="106"/>
      <c r="J829" s="106"/>
      <c r="L829" s="106"/>
    </row>
    <row r="830" spans="1:12" ht="12.75">
      <c r="A830" s="106"/>
      <c r="B830" s="106"/>
      <c r="C830" s="106"/>
      <c r="D830" s="106"/>
      <c r="E830" s="106"/>
      <c r="F830" s="106"/>
      <c r="G830" s="106"/>
      <c r="H830" s="106"/>
      <c r="J830" s="106"/>
      <c r="K830" s="106"/>
      <c r="L830" s="106"/>
    </row>
    <row r="831" spans="1:12" ht="12.75">
      <c r="A831" s="106"/>
      <c r="B831" s="106"/>
      <c r="C831" s="106"/>
      <c r="D831" s="106"/>
      <c r="E831" s="106"/>
      <c r="F831" s="106"/>
      <c r="G831" s="106"/>
      <c r="H831" s="106"/>
      <c r="J831" s="106"/>
      <c r="K831" s="106"/>
      <c r="L831" s="106"/>
    </row>
    <row r="832" spans="1:12" ht="12.75">
      <c r="A832" s="106"/>
      <c r="B832" s="106"/>
      <c r="C832" s="106"/>
      <c r="D832" s="106"/>
      <c r="E832" s="106"/>
      <c r="F832" s="106"/>
      <c r="G832" s="106"/>
      <c r="H832" s="106"/>
      <c r="J832" s="106"/>
      <c r="K832" s="106"/>
      <c r="L832" s="106"/>
    </row>
    <row r="833" spans="1:12" ht="12.75">
      <c r="A833" s="106"/>
      <c r="B833" s="106"/>
      <c r="C833" s="106"/>
      <c r="D833" s="106"/>
      <c r="E833" s="106"/>
      <c r="F833" s="106"/>
      <c r="G833" s="106"/>
      <c r="H833" s="106"/>
      <c r="J833" s="106"/>
      <c r="K833" s="106"/>
      <c r="L833" s="106"/>
    </row>
    <row r="834" spans="1:12" ht="12.75">
      <c r="A834" s="106"/>
      <c r="B834" s="106"/>
      <c r="C834" s="106"/>
      <c r="D834" s="106"/>
      <c r="E834" s="106"/>
      <c r="F834" s="106"/>
      <c r="G834" s="106"/>
      <c r="H834" s="106"/>
      <c r="J834" s="106"/>
      <c r="K834" s="106"/>
      <c r="L834" s="106"/>
    </row>
    <row r="835" spans="1:12" ht="12.75">
      <c r="A835" s="106"/>
      <c r="B835" s="106"/>
      <c r="C835" s="106"/>
      <c r="D835" s="106"/>
      <c r="E835" s="106"/>
      <c r="F835" s="106"/>
      <c r="G835" s="106"/>
      <c r="H835" s="106"/>
      <c r="J835" s="106"/>
      <c r="K835" s="106"/>
      <c r="L835" s="106"/>
    </row>
    <row r="836" spans="1:12" ht="12.75">
      <c r="A836" s="106"/>
      <c r="B836" s="106"/>
      <c r="C836" s="106"/>
      <c r="D836" s="106"/>
      <c r="E836" s="106"/>
      <c r="F836" s="106"/>
      <c r="G836" s="106"/>
      <c r="H836" s="106"/>
      <c r="J836" s="106"/>
      <c r="K836" s="106"/>
      <c r="L836" s="106"/>
    </row>
    <row r="837" spans="1:12" ht="12.75">
      <c r="A837" s="106"/>
      <c r="B837" s="106"/>
      <c r="C837" s="106"/>
      <c r="D837" s="106"/>
      <c r="E837" s="106"/>
      <c r="F837" s="106"/>
      <c r="G837" s="106"/>
      <c r="H837" s="106"/>
      <c r="J837" s="106"/>
      <c r="K837" s="106"/>
      <c r="L837" s="106"/>
    </row>
    <row r="838" spans="1:12" ht="12.75">
      <c r="A838" s="106"/>
      <c r="B838" s="106"/>
      <c r="C838" s="106"/>
      <c r="D838" s="106"/>
      <c r="E838" s="106"/>
      <c r="F838" s="106"/>
      <c r="G838" s="106"/>
      <c r="H838" s="106"/>
      <c r="J838" s="106"/>
      <c r="K838" s="106"/>
      <c r="L838" s="106"/>
    </row>
    <row r="839" spans="1:12" ht="12.75">
      <c r="A839" s="106"/>
      <c r="B839" s="106"/>
      <c r="C839" s="106"/>
      <c r="D839" s="106"/>
      <c r="E839" s="106"/>
      <c r="F839" s="106"/>
      <c r="G839" s="106"/>
      <c r="H839" s="106"/>
      <c r="J839" s="106"/>
      <c r="K839" s="106"/>
      <c r="L839" s="106"/>
    </row>
    <row r="840" spans="1:12" ht="12.75">
      <c r="A840" s="106"/>
      <c r="B840" s="106"/>
      <c r="C840" s="106"/>
      <c r="D840" s="106"/>
      <c r="E840" s="106"/>
      <c r="F840" s="106"/>
      <c r="G840" s="106"/>
      <c r="H840" s="106"/>
      <c r="J840" s="106"/>
      <c r="K840" s="106"/>
      <c r="L840" s="106"/>
    </row>
    <row r="841" spans="1:12" ht="12.75">
      <c r="A841" s="106"/>
      <c r="B841" s="106"/>
      <c r="C841" s="106"/>
      <c r="D841" s="106"/>
      <c r="E841" s="106"/>
      <c r="F841" s="106"/>
      <c r="G841" s="106"/>
      <c r="H841" s="106"/>
      <c r="J841" s="106"/>
      <c r="K841" s="106"/>
      <c r="L841" s="106"/>
    </row>
    <row r="842" spans="1:12" ht="12.75">
      <c r="A842" s="106"/>
      <c r="B842" s="106"/>
      <c r="C842" s="106"/>
      <c r="D842" s="106"/>
      <c r="E842" s="106"/>
      <c r="F842" s="106"/>
      <c r="G842" s="106"/>
      <c r="H842" s="106"/>
      <c r="J842" s="106"/>
      <c r="K842" s="106"/>
      <c r="L842" s="106"/>
    </row>
    <row r="843" spans="1:12" ht="12.75">
      <c r="A843" s="106"/>
      <c r="B843" s="106"/>
      <c r="C843" s="106"/>
      <c r="D843" s="106"/>
      <c r="E843" s="106"/>
      <c r="F843" s="106"/>
      <c r="G843" s="106"/>
      <c r="H843" s="106"/>
      <c r="J843" s="106"/>
      <c r="K843" s="106"/>
      <c r="L843" s="106"/>
    </row>
    <row r="844" spans="1:12" ht="12.75">
      <c r="A844" s="106"/>
      <c r="B844" s="106"/>
      <c r="C844" s="106"/>
      <c r="D844" s="106"/>
      <c r="E844" s="106"/>
      <c r="F844" s="106"/>
      <c r="G844" s="106"/>
      <c r="H844" s="106"/>
      <c r="J844" s="106"/>
      <c r="K844" s="106"/>
      <c r="L844" s="106"/>
    </row>
    <row r="845" spans="1:12" ht="12.75">
      <c r="A845" s="106"/>
      <c r="B845" s="106"/>
      <c r="C845" s="106"/>
      <c r="D845" s="106"/>
      <c r="E845" s="106"/>
      <c r="F845" s="106"/>
      <c r="G845" s="106"/>
      <c r="H845" s="106"/>
      <c r="K845" s="106"/>
      <c r="L845" s="106"/>
    </row>
    <row r="846" spans="1:12" ht="12.75">
      <c r="A846" s="106"/>
      <c r="B846" s="106"/>
      <c r="C846" s="106"/>
      <c r="D846" s="106"/>
      <c r="E846" s="106"/>
      <c r="F846" s="106"/>
      <c r="G846" s="106"/>
      <c r="H846" s="106"/>
      <c r="K846" s="106"/>
      <c r="L846" s="106"/>
    </row>
    <row r="847" spans="1:12" ht="12.75">
      <c r="A847" s="106"/>
      <c r="B847" s="106"/>
      <c r="C847" s="106"/>
      <c r="D847" s="106"/>
      <c r="E847" s="106"/>
      <c r="F847" s="106"/>
      <c r="G847" s="106"/>
      <c r="H847" s="106"/>
      <c r="K847" s="106"/>
      <c r="L847" s="106"/>
    </row>
    <row r="848" spans="1:12" ht="12.75">
      <c r="A848" s="106"/>
      <c r="B848" s="106"/>
      <c r="C848" s="106"/>
      <c r="D848" s="106"/>
      <c r="E848" s="106"/>
      <c r="F848" s="106"/>
      <c r="G848" s="106"/>
      <c r="H848" s="106"/>
      <c r="K848" s="106"/>
      <c r="L848" s="106"/>
    </row>
    <row r="849" spans="1:12" ht="12.75">
      <c r="A849" s="106"/>
      <c r="B849" s="106"/>
      <c r="C849" s="106"/>
      <c r="D849" s="106"/>
      <c r="E849" s="106"/>
      <c r="F849" s="106"/>
      <c r="G849" s="106"/>
      <c r="H849" s="106"/>
      <c r="K849" s="106"/>
      <c r="L849" s="106"/>
    </row>
    <row r="850" spans="1:12" ht="12.75">
      <c r="A850" s="106"/>
      <c r="B850" s="106"/>
      <c r="C850" s="106"/>
      <c r="D850" s="106"/>
      <c r="E850" s="106"/>
      <c r="F850" s="106"/>
      <c r="G850" s="106"/>
      <c r="H850" s="106"/>
      <c r="K850" s="106"/>
      <c r="L850" s="106"/>
    </row>
    <row r="851" spans="1:12" ht="12.75">
      <c r="A851" s="106"/>
      <c r="B851" s="106"/>
      <c r="C851" s="106"/>
      <c r="D851" s="106"/>
      <c r="E851" s="106"/>
      <c r="F851" s="106"/>
      <c r="G851" s="106"/>
      <c r="H851" s="106"/>
      <c r="K851" s="106"/>
      <c r="L851" s="106"/>
    </row>
    <row r="852" spans="1:12" ht="12.75">
      <c r="A852" s="106"/>
      <c r="B852" s="106"/>
      <c r="C852" s="106"/>
      <c r="D852" s="106"/>
      <c r="E852" s="106"/>
      <c r="F852" s="106"/>
      <c r="G852" s="106"/>
      <c r="H852" s="106"/>
      <c r="K852" s="106"/>
      <c r="L852" s="106"/>
    </row>
    <row r="853" spans="1:12" ht="12.75">
      <c r="A853" s="106"/>
      <c r="B853" s="106"/>
      <c r="C853" s="106"/>
      <c r="D853" s="106"/>
      <c r="E853" s="106"/>
      <c r="F853" s="106"/>
      <c r="G853" s="106"/>
      <c r="H853" s="106"/>
      <c r="K853" s="106"/>
      <c r="L853" s="106"/>
    </row>
    <row r="854" spans="1:12" ht="12.75">
      <c r="A854" s="106"/>
      <c r="B854" s="106"/>
      <c r="C854" s="106"/>
      <c r="D854" s="106"/>
      <c r="E854" s="106"/>
      <c r="F854" s="106"/>
      <c r="G854" s="106"/>
      <c r="H854" s="106"/>
      <c r="K854" s="106"/>
      <c r="L854" s="106"/>
    </row>
    <row r="855" spans="1:12" ht="12.75">
      <c r="A855" s="106"/>
      <c r="B855" s="106"/>
      <c r="C855" s="106"/>
      <c r="D855" s="106"/>
      <c r="E855" s="106"/>
      <c r="F855" s="106"/>
      <c r="G855" s="106"/>
      <c r="H855" s="106"/>
      <c r="K855" s="106"/>
      <c r="L855" s="106"/>
    </row>
    <row r="856" spans="1:12" ht="12.75">
      <c r="A856" s="106"/>
      <c r="B856" s="106"/>
      <c r="C856" s="106"/>
      <c r="D856" s="106"/>
      <c r="E856" s="106"/>
      <c r="F856" s="106"/>
      <c r="G856" s="106"/>
      <c r="H856" s="106"/>
      <c r="K856" s="106"/>
      <c r="L856" s="106"/>
    </row>
    <row r="857" spans="1:12" ht="12.75">
      <c r="A857" s="106"/>
      <c r="B857" s="106"/>
      <c r="C857" s="106"/>
      <c r="D857" s="106"/>
      <c r="E857" s="106"/>
      <c r="F857" s="106"/>
      <c r="G857" s="106"/>
      <c r="H857" s="106"/>
      <c r="K857" s="106"/>
      <c r="L857" s="106"/>
    </row>
    <row r="858" spans="1:12" ht="12.75">
      <c r="A858" s="106"/>
      <c r="B858" s="106"/>
      <c r="C858" s="106"/>
      <c r="D858" s="106"/>
      <c r="E858" s="106"/>
      <c r="F858" s="106"/>
      <c r="G858" s="106"/>
      <c r="H858" s="106"/>
      <c r="K858" s="106"/>
      <c r="L858" s="106"/>
    </row>
    <row r="859" spans="1:12" ht="12.75">
      <c r="A859" s="106"/>
      <c r="B859" s="106"/>
      <c r="C859" s="106"/>
      <c r="D859" s="106"/>
      <c r="E859" s="106"/>
      <c r="F859" s="106"/>
      <c r="G859" s="106"/>
      <c r="H859" s="106"/>
      <c r="K859" s="106"/>
      <c r="L859" s="106"/>
    </row>
    <row r="860" spans="1:12" ht="12.75">
      <c r="A860" s="106"/>
      <c r="B860" s="106"/>
      <c r="C860" s="106"/>
      <c r="D860" s="106"/>
      <c r="E860" s="106"/>
      <c r="F860" s="106"/>
      <c r="G860" s="106"/>
      <c r="H860" s="106"/>
      <c r="K860" s="106"/>
      <c r="L860" s="106"/>
    </row>
    <row r="861" spans="1:12" ht="12.75">
      <c r="A861" s="106"/>
      <c r="B861" s="106"/>
      <c r="C861" s="106"/>
      <c r="D861" s="106"/>
      <c r="E861" s="106"/>
      <c r="F861" s="106"/>
      <c r="G861" s="106"/>
      <c r="H861" s="106"/>
      <c r="K861" s="106"/>
      <c r="L861" s="106"/>
    </row>
    <row r="862" spans="1:12" ht="12.75">
      <c r="A862" s="106"/>
      <c r="B862" s="106"/>
      <c r="C862" s="106"/>
      <c r="D862" s="106"/>
      <c r="E862" s="106"/>
      <c r="F862" s="106"/>
      <c r="G862" s="106"/>
      <c r="H862" s="106"/>
      <c r="K862" s="106"/>
      <c r="L862" s="106"/>
    </row>
    <row r="863" spans="1:12" ht="12.75">
      <c r="A863" s="106"/>
      <c r="B863" s="106"/>
      <c r="C863" s="106"/>
      <c r="D863" s="106"/>
      <c r="E863" s="106"/>
      <c r="F863" s="106"/>
      <c r="G863" s="106"/>
      <c r="H863" s="106"/>
      <c r="K863" s="106"/>
      <c r="L863" s="106"/>
    </row>
    <row r="864" spans="1:12" ht="12.75">
      <c r="A864" s="106"/>
      <c r="B864" s="106"/>
      <c r="C864" s="106"/>
      <c r="D864" s="106"/>
      <c r="E864" s="106"/>
      <c r="F864" s="106"/>
      <c r="G864" s="106"/>
      <c r="H864" s="106"/>
      <c r="K864" s="106"/>
      <c r="L864" s="106"/>
    </row>
    <row r="865" spans="1:12" ht="12.75">
      <c r="A865" s="106"/>
      <c r="B865" s="106"/>
      <c r="C865" s="106"/>
      <c r="D865" s="106"/>
      <c r="E865" s="106"/>
      <c r="F865" s="106"/>
      <c r="G865" s="106"/>
      <c r="H865" s="106"/>
      <c r="K865" s="106"/>
      <c r="L865" s="106"/>
    </row>
    <row r="866" spans="1:12" ht="12.75">
      <c r="A866" s="106"/>
      <c r="B866" s="106"/>
      <c r="C866" s="106"/>
      <c r="D866" s="106"/>
      <c r="E866" s="106"/>
      <c r="F866" s="106"/>
      <c r="G866" s="106"/>
      <c r="H866" s="106"/>
      <c r="K866" s="106"/>
      <c r="L866" s="106"/>
    </row>
    <row r="867" spans="1:12" ht="12.75">
      <c r="A867" s="106"/>
      <c r="B867" s="106"/>
      <c r="C867" s="106"/>
      <c r="D867" s="106"/>
      <c r="E867" s="106"/>
      <c r="F867" s="106"/>
      <c r="G867" s="106"/>
      <c r="H867" s="106"/>
      <c r="K867" s="106"/>
      <c r="L867" s="106"/>
    </row>
    <row r="868" spans="1:12" ht="12.75">
      <c r="A868" s="106"/>
      <c r="B868" s="106"/>
      <c r="C868" s="106"/>
      <c r="D868" s="106"/>
      <c r="E868" s="106"/>
      <c r="F868" s="106"/>
      <c r="G868" s="106"/>
      <c r="H868" s="106"/>
      <c r="K868" s="106"/>
      <c r="L868" s="106"/>
    </row>
    <row r="869" spans="1:12" ht="12.75">
      <c r="A869" s="106"/>
      <c r="B869" s="106"/>
      <c r="C869" s="106"/>
      <c r="D869" s="106"/>
      <c r="E869" s="106"/>
      <c r="F869" s="106"/>
      <c r="G869" s="106"/>
      <c r="H869" s="106"/>
      <c r="K869" s="106"/>
      <c r="L869" s="106"/>
    </row>
    <row r="870" spans="1:12" ht="12.75">
      <c r="A870" s="106"/>
      <c r="B870" s="106"/>
      <c r="C870" s="106"/>
      <c r="D870" s="106"/>
      <c r="E870" s="106"/>
      <c r="F870" s="106"/>
      <c r="G870" s="106"/>
      <c r="H870" s="106"/>
      <c r="K870" s="106"/>
      <c r="L870" s="106"/>
    </row>
    <row r="871" spans="1:12" ht="12.75">
      <c r="A871" s="106"/>
      <c r="B871" s="106"/>
      <c r="C871" s="106"/>
      <c r="D871" s="106"/>
      <c r="E871" s="106"/>
      <c r="F871" s="106"/>
      <c r="G871" s="106"/>
      <c r="H871" s="106"/>
      <c r="K871" s="106"/>
      <c r="L871" s="106"/>
    </row>
    <row r="872" spans="1:12" ht="12.75">
      <c r="A872" s="106"/>
      <c r="B872" s="106"/>
      <c r="C872" s="106"/>
      <c r="D872" s="106"/>
      <c r="E872" s="106"/>
      <c r="F872" s="106"/>
      <c r="G872" s="106"/>
      <c r="H872" s="106"/>
      <c r="K872" s="106"/>
      <c r="L872" s="106"/>
    </row>
    <row r="873" spans="1:12" ht="12.75">
      <c r="A873" s="106"/>
      <c r="B873" s="106"/>
      <c r="C873" s="106"/>
      <c r="D873" s="106"/>
      <c r="E873" s="106"/>
      <c r="F873" s="106"/>
      <c r="G873" s="106"/>
      <c r="H873" s="106"/>
      <c r="K873" s="106"/>
      <c r="L873" s="106"/>
    </row>
    <row r="874" spans="1:12" ht="12.75">
      <c r="A874" s="106"/>
      <c r="B874" s="106"/>
      <c r="C874" s="106"/>
      <c r="D874" s="106"/>
      <c r="E874" s="106"/>
      <c r="F874" s="106"/>
      <c r="G874" s="106"/>
      <c r="H874" s="106"/>
      <c r="K874" s="106"/>
      <c r="L874" s="106"/>
    </row>
    <row r="875" spans="1:12" ht="12.75">
      <c r="A875" s="106"/>
      <c r="B875" s="106"/>
      <c r="C875" s="106"/>
      <c r="D875" s="106"/>
      <c r="E875" s="106"/>
      <c r="F875" s="106"/>
      <c r="G875" s="106"/>
      <c r="H875" s="106"/>
      <c r="K875" s="106"/>
      <c r="L875" s="106"/>
    </row>
    <row r="876" spans="1:12" ht="12.75">
      <c r="A876" s="106"/>
      <c r="B876" s="106"/>
      <c r="C876" s="106"/>
      <c r="D876" s="106"/>
      <c r="E876" s="106"/>
      <c r="F876" s="106"/>
      <c r="G876" s="106"/>
      <c r="H876" s="106"/>
      <c r="K876" s="106"/>
      <c r="L876" s="106"/>
    </row>
    <row r="877" spans="1:12" ht="12.75">
      <c r="A877" s="106"/>
      <c r="B877" s="106"/>
      <c r="C877" s="106"/>
      <c r="D877" s="106"/>
      <c r="E877" s="106"/>
      <c r="F877" s="106"/>
      <c r="G877" s="106"/>
      <c r="H877" s="106"/>
      <c r="K877" s="106"/>
      <c r="L877" s="106"/>
    </row>
    <row r="878" spans="1:12" ht="12.75">
      <c r="A878" s="106"/>
      <c r="B878" s="106"/>
      <c r="C878" s="106"/>
      <c r="D878" s="106"/>
      <c r="E878" s="106"/>
      <c r="F878" s="106"/>
      <c r="G878" s="106"/>
      <c r="H878" s="106"/>
      <c r="K878" s="106"/>
      <c r="L878" s="106"/>
    </row>
    <row r="879" spans="1:12" ht="12.75">
      <c r="A879" s="106"/>
      <c r="B879" s="106"/>
      <c r="C879" s="106"/>
      <c r="D879" s="106"/>
      <c r="E879" s="106"/>
      <c r="F879" s="106"/>
      <c r="G879" s="106"/>
      <c r="H879" s="106"/>
      <c r="K879" s="106"/>
      <c r="L879" s="106"/>
    </row>
    <row r="880" spans="1:12" ht="12.75">
      <c r="A880" s="106"/>
      <c r="B880" s="106"/>
      <c r="C880" s="106"/>
      <c r="D880" s="106"/>
      <c r="E880" s="106"/>
      <c r="F880" s="106"/>
      <c r="G880" s="106"/>
      <c r="H880" s="106"/>
      <c r="K880" s="106"/>
      <c r="L880" s="106"/>
    </row>
    <row r="881" spans="1:12" ht="12.75">
      <c r="A881" s="106"/>
      <c r="B881" s="106"/>
      <c r="C881" s="106"/>
      <c r="D881" s="106"/>
      <c r="E881" s="106"/>
      <c r="F881" s="106"/>
      <c r="G881" s="106"/>
      <c r="H881" s="106"/>
      <c r="K881" s="106"/>
      <c r="L881" s="106"/>
    </row>
    <row r="882" spans="1:12" ht="12.75">
      <c r="A882" s="106"/>
      <c r="B882" s="106"/>
      <c r="C882" s="106"/>
      <c r="D882" s="106"/>
      <c r="E882" s="106"/>
      <c r="F882" s="106"/>
      <c r="G882" s="106"/>
      <c r="H882" s="106"/>
      <c r="K882" s="106"/>
      <c r="L882" s="106"/>
    </row>
    <row r="883" spans="1:12" ht="12.75">
      <c r="A883" s="106"/>
      <c r="B883" s="106"/>
      <c r="C883" s="106"/>
      <c r="D883" s="106"/>
      <c r="E883" s="106"/>
      <c r="F883" s="106"/>
      <c r="G883" s="106"/>
      <c r="H883" s="106"/>
      <c r="K883" s="106"/>
      <c r="L883" s="106"/>
    </row>
    <row r="884" spans="1:12" ht="12.75">
      <c r="A884" s="106"/>
      <c r="B884" s="106"/>
      <c r="C884" s="106"/>
      <c r="D884" s="106"/>
      <c r="E884" s="106"/>
      <c r="F884" s="106"/>
      <c r="G884" s="106"/>
      <c r="H884" s="106"/>
      <c r="K884" s="106"/>
      <c r="L884" s="106"/>
    </row>
    <row r="885" spans="1:12" ht="12.75">
      <c r="A885" s="106"/>
      <c r="B885" s="106"/>
      <c r="C885" s="106"/>
      <c r="D885" s="106"/>
      <c r="E885" s="106"/>
      <c r="F885" s="106"/>
      <c r="G885" s="106"/>
      <c r="H885" s="106"/>
      <c r="K885" s="106"/>
      <c r="L885" s="106"/>
    </row>
    <row r="886" spans="1:12" ht="12.75">
      <c r="A886" s="106"/>
      <c r="B886" s="106"/>
      <c r="C886" s="106"/>
      <c r="D886" s="106"/>
      <c r="E886" s="106"/>
      <c r="F886" s="106"/>
      <c r="G886" s="106"/>
      <c r="H886" s="106"/>
      <c r="K886" s="106"/>
      <c r="L886" s="106"/>
    </row>
    <row r="887" spans="1:12" ht="12.75">
      <c r="A887" s="106"/>
      <c r="B887" s="106"/>
      <c r="C887" s="106"/>
      <c r="D887" s="106"/>
      <c r="E887" s="106"/>
      <c r="F887" s="106"/>
      <c r="G887" s="106"/>
      <c r="H887" s="106"/>
      <c r="K887" s="106"/>
      <c r="L887" s="106"/>
    </row>
    <row r="888" spans="1:12" ht="12.75">
      <c r="A888" s="106"/>
      <c r="B888" s="106"/>
      <c r="C888" s="106"/>
      <c r="D888" s="106"/>
      <c r="E888" s="106"/>
      <c r="F888" s="106"/>
      <c r="G888" s="106"/>
      <c r="H888" s="106"/>
      <c r="K888" s="106"/>
      <c r="L888" s="106"/>
    </row>
    <row r="889" spans="1:12" ht="12.75">
      <c r="A889" s="106"/>
      <c r="B889" s="106"/>
      <c r="C889" s="106"/>
      <c r="D889" s="106"/>
      <c r="E889" s="106"/>
      <c r="F889" s="106"/>
      <c r="G889" s="106"/>
      <c r="H889" s="106"/>
      <c r="K889" s="106"/>
      <c r="L889" s="106"/>
    </row>
    <row r="890" spans="1:12" ht="12.75">
      <c r="A890" s="106"/>
      <c r="B890" s="106"/>
      <c r="C890" s="106"/>
      <c r="D890" s="106"/>
      <c r="E890" s="106"/>
      <c r="F890" s="106"/>
      <c r="G890" s="106"/>
      <c r="H890" s="106"/>
      <c r="K890" s="106"/>
      <c r="L890" s="106"/>
    </row>
    <row r="891" spans="1:12" ht="12.75">
      <c r="A891" s="106"/>
      <c r="B891" s="106"/>
      <c r="C891" s="106"/>
      <c r="D891" s="106"/>
      <c r="E891" s="106"/>
      <c r="F891" s="106"/>
      <c r="G891" s="106"/>
      <c r="H891" s="106"/>
      <c r="K891" s="106"/>
      <c r="L891" s="106"/>
    </row>
    <row r="892" spans="1:12" ht="12.75">
      <c r="A892" s="106"/>
      <c r="B892" s="106"/>
      <c r="C892" s="106"/>
      <c r="D892" s="106"/>
      <c r="E892" s="106"/>
      <c r="F892" s="106"/>
      <c r="G892" s="106"/>
      <c r="H892" s="106"/>
      <c r="K892" s="106"/>
      <c r="L892" s="106"/>
    </row>
    <row r="893" spans="1:12" ht="12.75">
      <c r="A893" s="106"/>
      <c r="B893" s="106"/>
      <c r="C893" s="106"/>
      <c r="D893" s="106"/>
      <c r="E893" s="106"/>
      <c r="F893" s="106"/>
      <c r="G893" s="106"/>
      <c r="H893" s="106"/>
      <c r="K893" s="106"/>
      <c r="L893" s="106"/>
    </row>
    <row r="894" spans="1:12" ht="12.75">
      <c r="A894" s="106"/>
      <c r="B894" s="106"/>
      <c r="C894" s="106"/>
      <c r="D894" s="106"/>
      <c r="E894" s="106"/>
      <c r="F894" s="106"/>
      <c r="G894" s="106"/>
      <c r="H894" s="106"/>
      <c r="K894" s="106"/>
      <c r="L894" s="106"/>
    </row>
    <row r="895" spans="1:12" ht="12.75">
      <c r="A895" s="106"/>
      <c r="B895" s="106"/>
      <c r="C895" s="106"/>
      <c r="D895" s="106"/>
      <c r="E895" s="106"/>
      <c r="F895" s="106"/>
      <c r="G895" s="106"/>
      <c r="H895" s="106"/>
      <c r="K895" s="106"/>
      <c r="L895" s="106"/>
    </row>
    <row r="896" spans="1:12" ht="12.75">
      <c r="A896" s="106"/>
      <c r="B896" s="106"/>
      <c r="C896" s="106"/>
      <c r="D896" s="106"/>
      <c r="E896" s="106"/>
      <c r="F896" s="106"/>
      <c r="G896" s="106"/>
      <c r="H896" s="106"/>
      <c r="K896" s="106"/>
      <c r="L896" s="106"/>
    </row>
    <row r="897" spans="1:12" ht="12.75">
      <c r="A897" s="106"/>
      <c r="B897" s="106"/>
      <c r="C897" s="106"/>
      <c r="D897" s="106"/>
      <c r="E897" s="106"/>
      <c r="F897" s="106"/>
      <c r="G897" s="106"/>
      <c r="H897" s="106"/>
      <c r="K897" s="106"/>
      <c r="L897" s="106"/>
    </row>
    <row r="898" spans="1:12" ht="12.75">
      <c r="A898" s="106"/>
      <c r="B898" s="106"/>
      <c r="C898" s="106"/>
      <c r="D898" s="106"/>
      <c r="E898" s="106"/>
      <c r="F898" s="106"/>
      <c r="G898" s="106"/>
      <c r="H898" s="106"/>
      <c r="K898" s="106"/>
      <c r="L898" s="106"/>
    </row>
    <row r="899" spans="1:12" ht="12.75">
      <c r="A899" s="106"/>
      <c r="B899" s="106"/>
      <c r="C899" s="106"/>
      <c r="D899" s="106"/>
      <c r="E899" s="106"/>
      <c r="F899" s="106"/>
      <c r="G899" s="106"/>
      <c r="H899" s="106"/>
      <c r="K899" s="106"/>
      <c r="L899" s="106"/>
    </row>
    <row r="900" spans="1:12" ht="12.75">
      <c r="A900" s="106"/>
      <c r="B900" s="106"/>
      <c r="C900" s="106"/>
      <c r="D900" s="106"/>
      <c r="E900" s="106"/>
      <c r="F900" s="106"/>
      <c r="G900" s="106"/>
      <c r="H900" s="106"/>
      <c r="K900" s="106"/>
      <c r="L900" s="106"/>
    </row>
    <row r="901" spans="1:12" ht="12.75">
      <c r="A901" s="106"/>
      <c r="B901" s="106"/>
      <c r="C901" s="106"/>
      <c r="D901" s="106"/>
      <c r="E901" s="106"/>
      <c r="F901" s="106"/>
      <c r="G901" s="106"/>
      <c r="H901" s="106"/>
      <c r="K901" s="106"/>
      <c r="L901" s="106"/>
    </row>
    <row r="902" spans="1:12" ht="12.75">
      <c r="A902" s="106"/>
      <c r="B902" s="106"/>
      <c r="C902" s="106"/>
      <c r="D902" s="106"/>
      <c r="E902" s="106"/>
      <c r="F902" s="106"/>
      <c r="G902" s="106"/>
      <c r="H902" s="106"/>
      <c r="K902" s="106"/>
      <c r="L902" s="106"/>
    </row>
    <row r="903" spans="1:12" ht="12.75">
      <c r="A903" s="106"/>
      <c r="B903" s="106"/>
      <c r="C903" s="106"/>
      <c r="D903" s="106"/>
      <c r="E903" s="106"/>
      <c r="F903" s="106"/>
      <c r="G903" s="106"/>
      <c r="H903" s="106"/>
      <c r="K903" s="106"/>
      <c r="L903" s="106"/>
    </row>
    <row r="904" spans="1:12" ht="12.75">
      <c r="A904" s="106"/>
      <c r="B904" s="106"/>
      <c r="C904" s="106"/>
      <c r="D904" s="106"/>
      <c r="E904" s="106"/>
      <c r="F904" s="106"/>
      <c r="G904" s="106"/>
      <c r="H904" s="106"/>
      <c r="K904" s="106"/>
      <c r="L904" s="106"/>
    </row>
    <row r="905" spans="1:12" ht="12.75">
      <c r="A905" s="106"/>
      <c r="B905" s="106"/>
      <c r="C905" s="106"/>
      <c r="D905" s="106"/>
      <c r="E905" s="106"/>
      <c r="F905" s="106"/>
      <c r="G905" s="106"/>
      <c r="H905" s="106"/>
      <c r="K905" s="106"/>
      <c r="L905" s="106"/>
    </row>
    <row r="906" spans="1:12" ht="12.75">
      <c r="A906" s="106"/>
      <c r="B906" s="106"/>
      <c r="C906" s="106"/>
      <c r="D906" s="106"/>
      <c r="E906" s="106"/>
      <c r="F906" s="106"/>
      <c r="G906" s="106"/>
      <c r="H906" s="106"/>
      <c r="K906" s="106"/>
      <c r="L906" s="106"/>
    </row>
    <row r="907" spans="1:12" ht="12.75">
      <c r="A907" s="106"/>
      <c r="B907" s="106"/>
      <c r="C907" s="106"/>
      <c r="D907" s="106"/>
      <c r="E907" s="106"/>
      <c r="F907" s="106"/>
      <c r="G907" s="106"/>
      <c r="H907" s="106"/>
      <c r="K907" s="106"/>
      <c r="L907" s="106"/>
    </row>
    <row r="908" spans="1:12" ht="12.75">
      <c r="A908" s="106"/>
      <c r="B908" s="106"/>
      <c r="C908" s="106"/>
      <c r="D908" s="106"/>
      <c r="E908" s="106"/>
      <c r="F908" s="106"/>
      <c r="G908" s="106"/>
      <c r="H908" s="106"/>
      <c r="K908" s="106"/>
      <c r="L908" s="106"/>
    </row>
    <row r="909" spans="1:12" ht="12.75">
      <c r="A909" s="106"/>
      <c r="B909" s="106"/>
      <c r="C909" s="106"/>
      <c r="D909" s="106"/>
      <c r="E909" s="106"/>
      <c r="F909" s="106"/>
      <c r="G909" s="106"/>
      <c r="H909" s="106"/>
      <c r="K909" s="106"/>
      <c r="L909" s="106"/>
    </row>
    <row r="910" spans="1:12" ht="12.75">
      <c r="A910" s="106"/>
      <c r="B910" s="106"/>
      <c r="C910" s="106"/>
      <c r="D910" s="106"/>
      <c r="E910" s="106"/>
      <c r="F910" s="106"/>
      <c r="G910" s="106"/>
      <c r="H910" s="106"/>
      <c r="K910" s="106"/>
      <c r="L910" s="106"/>
    </row>
    <row r="911" spans="1:12" ht="12.75">
      <c r="A911" s="106"/>
      <c r="B911" s="106"/>
      <c r="C911" s="106"/>
      <c r="D911" s="106"/>
      <c r="E911" s="106"/>
      <c r="F911" s="106"/>
      <c r="G911" s="106"/>
      <c r="H911" s="106"/>
      <c r="K911" s="106"/>
      <c r="L911" s="106"/>
    </row>
    <row r="912" spans="1:12" ht="12.75">
      <c r="A912" s="106"/>
      <c r="B912" s="106"/>
      <c r="C912" s="106"/>
      <c r="D912" s="106"/>
      <c r="E912" s="106"/>
      <c r="F912" s="106"/>
      <c r="G912" s="106"/>
      <c r="H912" s="106"/>
      <c r="K912" s="106"/>
      <c r="L912" s="106"/>
    </row>
    <row r="913" spans="1:12" ht="12.75">
      <c r="A913" s="106"/>
      <c r="B913" s="106"/>
      <c r="C913" s="106"/>
      <c r="D913" s="106"/>
      <c r="E913" s="106"/>
      <c r="F913" s="106"/>
      <c r="G913" s="106"/>
      <c r="H913" s="106"/>
      <c r="K913" s="106"/>
      <c r="L913" s="106"/>
    </row>
    <row r="914" spans="1:12" ht="12.75">
      <c r="A914" s="106"/>
      <c r="B914" s="106"/>
      <c r="C914" s="106"/>
      <c r="D914" s="106"/>
      <c r="E914" s="106"/>
      <c r="F914" s="106"/>
      <c r="G914" s="106"/>
      <c r="H914" s="106"/>
      <c r="K914" s="106"/>
      <c r="L914" s="106"/>
    </row>
    <row r="915" spans="1:12" ht="12.75">
      <c r="A915" s="106"/>
      <c r="B915" s="106"/>
      <c r="C915" s="106"/>
      <c r="D915" s="106"/>
      <c r="E915" s="106"/>
      <c r="F915" s="106"/>
      <c r="G915" s="106"/>
      <c r="H915" s="106"/>
      <c r="K915" s="106"/>
      <c r="L915" s="106"/>
    </row>
    <row r="916" spans="1:12" ht="12.75">
      <c r="A916" s="106"/>
      <c r="B916" s="106"/>
      <c r="C916" s="106"/>
      <c r="D916" s="106"/>
      <c r="E916" s="106"/>
      <c r="F916" s="106"/>
      <c r="G916" s="106"/>
      <c r="H916" s="106"/>
      <c r="K916" s="106"/>
      <c r="L916" s="106"/>
    </row>
    <row r="917" spans="1:12" ht="12.75">
      <c r="A917" s="106"/>
      <c r="B917" s="106"/>
      <c r="C917" s="106"/>
      <c r="D917" s="106"/>
      <c r="E917" s="106"/>
      <c r="F917" s="106"/>
      <c r="G917" s="106"/>
      <c r="H917" s="106"/>
      <c r="K917" s="106"/>
      <c r="L917" s="106"/>
    </row>
    <row r="918" spans="1:12" ht="12.75">
      <c r="A918" s="106"/>
      <c r="B918" s="106"/>
      <c r="C918" s="106"/>
      <c r="D918" s="106"/>
      <c r="E918" s="106"/>
      <c r="F918" s="106"/>
      <c r="G918" s="106"/>
      <c r="H918" s="106"/>
      <c r="K918" s="106"/>
      <c r="L918" s="106"/>
    </row>
    <row r="919" spans="1:12" ht="12.75">
      <c r="A919" s="106"/>
      <c r="B919" s="106"/>
      <c r="C919" s="106"/>
      <c r="D919" s="106"/>
      <c r="E919" s="106"/>
      <c r="F919" s="106"/>
      <c r="G919" s="106"/>
      <c r="H919" s="106"/>
      <c r="K919" s="106"/>
      <c r="L919" s="106"/>
    </row>
    <row r="920" spans="1:12" ht="12.75">
      <c r="A920" s="106"/>
      <c r="B920" s="106"/>
      <c r="C920" s="106"/>
      <c r="D920" s="106"/>
      <c r="E920" s="106"/>
      <c r="F920" s="106"/>
      <c r="G920" s="106"/>
      <c r="H920" s="106"/>
      <c r="K920" s="106"/>
      <c r="L920" s="106"/>
    </row>
    <row r="921" spans="1:12" ht="12.75">
      <c r="A921" s="106"/>
      <c r="B921" s="106"/>
      <c r="C921" s="106"/>
      <c r="D921" s="106"/>
      <c r="E921" s="106"/>
      <c r="F921" s="106"/>
      <c r="G921" s="106"/>
      <c r="H921" s="106"/>
      <c r="K921" s="106"/>
      <c r="L921" s="106"/>
    </row>
    <row r="922" spans="1:12" ht="12.75">
      <c r="A922" s="106"/>
      <c r="B922" s="106"/>
      <c r="C922" s="106"/>
      <c r="D922" s="106"/>
      <c r="E922" s="106"/>
      <c r="F922" s="106"/>
      <c r="G922" s="106"/>
      <c r="H922" s="106"/>
      <c r="K922" s="106"/>
      <c r="L922" s="106"/>
    </row>
    <row r="923" spans="1:12" ht="12.75">
      <c r="A923" s="106"/>
      <c r="B923" s="106"/>
      <c r="C923" s="106"/>
      <c r="D923" s="106"/>
      <c r="E923" s="106"/>
      <c r="F923" s="106"/>
      <c r="G923" s="106"/>
      <c r="H923" s="106"/>
      <c r="K923" s="106"/>
      <c r="L923" s="106"/>
    </row>
    <row r="924" spans="1:12" ht="12.75">
      <c r="A924" s="106"/>
      <c r="B924" s="106"/>
      <c r="C924" s="106"/>
      <c r="D924" s="106"/>
      <c r="E924" s="106"/>
      <c r="F924" s="106"/>
      <c r="G924" s="106"/>
      <c r="H924" s="106"/>
      <c r="K924" s="106"/>
      <c r="L924" s="106"/>
    </row>
    <row r="925" spans="1:12" ht="12.75">
      <c r="A925" s="106"/>
      <c r="B925" s="106"/>
      <c r="C925" s="106"/>
      <c r="D925" s="106"/>
      <c r="E925" s="106"/>
      <c r="F925" s="106"/>
      <c r="G925" s="106"/>
      <c r="H925" s="106"/>
      <c r="K925" s="106"/>
      <c r="L925" s="106"/>
    </row>
    <row r="926" spans="1:12" ht="12.75">
      <c r="A926" s="106"/>
      <c r="B926" s="106"/>
      <c r="C926" s="106"/>
      <c r="D926" s="106"/>
      <c r="E926" s="106"/>
      <c r="F926" s="106"/>
      <c r="G926" s="106"/>
      <c r="H926" s="106"/>
      <c r="K926" s="106"/>
      <c r="L926" s="106"/>
    </row>
    <row r="927" spans="1:12" ht="12.75">
      <c r="A927" s="106"/>
      <c r="B927" s="106"/>
      <c r="C927" s="106"/>
      <c r="D927" s="106"/>
      <c r="E927" s="106"/>
      <c r="F927" s="106"/>
      <c r="G927" s="106"/>
      <c r="H927" s="106"/>
      <c r="K927" s="106"/>
      <c r="L927" s="106"/>
    </row>
    <row r="928" spans="1:12" ht="12.75">
      <c r="A928" s="106"/>
      <c r="B928" s="106"/>
      <c r="C928" s="106"/>
      <c r="D928" s="106"/>
      <c r="E928" s="106"/>
      <c r="F928" s="106"/>
      <c r="G928" s="106"/>
      <c r="H928" s="106"/>
      <c r="K928" s="106"/>
      <c r="L928" s="106"/>
    </row>
    <row r="929" spans="1:12" ht="12.75">
      <c r="A929" s="106"/>
      <c r="B929" s="106"/>
      <c r="C929" s="106"/>
      <c r="D929" s="106"/>
      <c r="E929" s="106"/>
      <c r="F929" s="106"/>
      <c r="G929" s="106"/>
      <c r="H929" s="106"/>
      <c r="K929" s="106"/>
      <c r="L929" s="106"/>
    </row>
    <row r="930" spans="1:12" ht="12.75">
      <c r="A930" s="106"/>
      <c r="B930" s="106"/>
      <c r="C930" s="106"/>
      <c r="D930" s="106"/>
      <c r="E930" s="106"/>
      <c r="F930" s="106"/>
      <c r="G930" s="106"/>
      <c r="H930" s="106"/>
      <c r="K930" s="106"/>
      <c r="L930" s="106"/>
    </row>
    <row r="931" spans="1:12" ht="12.75">
      <c r="A931" s="106"/>
      <c r="B931" s="106"/>
      <c r="C931" s="106"/>
      <c r="D931" s="106"/>
      <c r="E931" s="106"/>
      <c r="F931" s="106"/>
      <c r="G931" s="106"/>
      <c r="H931" s="106"/>
      <c r="K931" s="106"/>
      <c r="L931" s="106"/>
    </row>
    <row r="932" spans="1:12" ht="12.75">
      <c r="A932" s="106"/>
      <c r="B932" s="106"/>
      <c r="C932" s="106"/>
      <c r="D932" s="106"/>
      <c r="E932" s="106"/>
      <c r="F932" s="106"/>
      <c r="G932" s="106"/>
      <c r="H932" s="106"/>
      <c r="K932" s="106"/>
      <c r="L932" s="106"/>
    </row>
    <row r="933" spans="1:12" ht="12.75">
      <c r="A933" s="106"/>
      <c r="B933" s="106"/>
      <c r="C933" s="106"/>
      <c r="D933" s="106"/>
      <c r="E933" s="106"/>
      <c r="F933" s="106"/>
      <c r="G933" s="106"/>
      <c r="H933" s="106"/>
      <c r="K933" s="106"/>
      <c r="L933" s="106"/>
    </row>
    <row r="934" spans="1:12" ht="12.75">
      <c r="A934" s="106"/>
      <c r="B934" s="106"/>
      <c r="C934" s="106"/>
      <c r="D934" s="106"/>
      <c r="E934" s="106"/>
      <c r="F934" s="106"/>
      <c r="G934" s="106"/>
      <c r="H934" s="106"/>
      <c r="K934" s="106"/>
      <c r="L934" s="106"/>
    </row>
    <row r="935" spans="1:12" ht="12.75">
      <c r="A935" s="106"/>
      <c r="B935" s="106"/>
      <c r="C935" s="106"/>
      <c r="D935" s="106"/>
      <c r="E935" s="106"/>
      <c r="F935" s="106"/>
      <c r="G935" s="106"/>
      <c r="H935" s="106"/>
      <c r="K935" s="106"/>
      <c r="L935" s="106"/>
    </row>
    <row r="936" spans="1:12" ht="12.75">
      <c r="A936" s="106"/>
      <c r="B936" s="106"/>
      <c r="C936" s="106"/>
      <c r="D936" s="106"/>
      <c r="E936" s="106"/>
      <c r="F936" s="106"/>
      <c r="G936" s="106"/>
      <c r="H936" s="106"/>
      <c r="K936" s="106"/>
      <c r="L936" s="106"/>
    </row>
    <row r="937" spans="1:12" ht="12.75">
      <c r="A937" s="106"/>
      <c r="B937" s="106"/>
      <c r="C937" s="106"/>
      <c r="D937" s="106"/>
      <c r="E937" s="106"/>
      <c r="F937" s="106"/>
      <c r="G937" s="106"/>
      <c r="H937" s="106"/>
      <c r="K937" s="106"/>
      <c r="L937" s="106"/>
    </row>
    <row r="938" spans="1:12" ht="12.75">
      <c r="A938" s="106"/>
      <c r="B938" s="106"/>
      <c r="C938" s="106"/>
      <c r="D938" s="106"/>
      <c r="E938" s="106"/>
      <c r="F938" s="106"/>
      <c r="G938" s="106"/>
      <c r="H938" s="106"/>
      <c r="K938" s="106"/>
      <c r="L938" s="106"/>
    </row>
    <row r="939" spans="1:12" ht="12.75">
      <c r="A939" s="106"/>
      <c r="B939" s="106"/>
      <c r="C939" s="106"/>
      <c r="D939" s="106"/>
      <c r="E939" s="106"/>
      <c r="F939" s="106"/>
      <c r="G939" s="106"/>
      <c r="H939" s="106"/>
      <c r="K939" s="106"/>
      <c r="L939" s="106"/>
    </row>
    <row r="940" spans="1:12" ht="12.75">
      <c r="A940" s="106"/>
      <c r="B940" s="106"/>
      <c r="C940" s="106"/>
      <c r="D940" s="106"/>
      <c r="E940" s="106"/>
      <c r="F940" s="106"/>
      <c r="G940" s="106"/>
      <c r="H940" s="106"/>
      <c r="K940" s="106"/>
      <c r="L940" s="106"/>
    </row>
    <row r="941" spans="1:12" ht="12.75">
      <c r="A941" s="106"/>
      <c r="B941" s="106"/>
      <c r="C941" s="106"/>
      <c r="D941" s="106"/>
      <c r="E941" s="106"/>
      <c r="F941" s="106"/>
      <c r="G941" s="106"/>
      <c r="H941" s="106"/>
      <c r="K941" s="106"/>
      <c r="L941" s="106"/>
    </row>
    <row r="942" spans="1:12" ht="12.75">
      <c r="A942" s="106"/>
      <c r="B942" s="106"/>
      <c r="C942" s="106"/>
      <c r="D942" s="106"/>
      <c r="E942" s="106"/>
      <c r="F942" s="106"/>
      <c r="G942" s="106"/>
      <c r="H942" s="106"/>
      <c r="K942" s="106"/>
      <c r="L942" s="106"/>
    </row>
    <row r="943" spans="1:12" ht="12.75">
      <c r="A943" s="106"/>
      <c r="B943" s="106"/>
      <c r="C943" s="106"/>
      <c r="D943" s="106"/>
      <c r="E943" s="106"/>
      <c r="F943" s="106"/>
      <c r="G943" s="106"/>
      <c r="H943" s="106"/>
      <c r="K943" s="106"/>
      <c r="L943" s="106"/>
    </row>
    <row r="944" spans="1:12" ht="12.75">
      <c r="A944" s="106"/>
      <c r="B944" s="106"/>
      <c r="C944" s="106"/>
      <c r="D944" s="106"/>
      <c r="E944" s="106"/>
      <c r="F944" s="106"/>
      <c r="G944" s="106"/>
      <c r="H944" s="106"/>
      <c r="K944" s="106"/>
      <c r="L944" s="106"/>
    </row>
    <row r="945" spans="1:12" ht="12.75">
      <c r="A945" s="106"/>
      <c r="B945" s="106"/>
      <c r="C945" s="106"/>
      <c r="D945" s="106"/>
      <c r="E945" s="106"/>
      <c r="F945" s="106"/>
      <c r="G945" s="106"/>
      <c r="H945" s="106"/>
      <c r="K945" s="106"/>
      <c r="L945" s="106"/>
    </row>
    <row r="946" spans="1:12" ht="12.75">
      <c r="A946" s="106"/>
      <c r="B946" s="106"/>
      <c r="C946" s="106"/>
      <c r="D946" s="106"/>
      <c r="E946" s="106"/>
      <c r="F946" s="106"/>
      <c r="G946" s="106"/>
      <c r="H946" s="106"/>
      <c r="K946" s="106"/>
      <c r="L946" s="106"/>
    </row>
    <row r="947" spans="1:12" ht="12.75">
      <c r="A947" s="106"/>
      <c r="B947" s="106"/>
      <c r="C947" s="106"/>
      <c r="D947" s="106"/>
      <c r="E947" s="106"/>
      <c r="F947" s="106"/>
      <c r="G947" s="106"/>
      <c r="H947" s="106"/>
      <c r="K947" s="106"/>
      <c r="L947" s="106"/>
    </row>
    <row r="948" spans="1:12" ht="12.75">
      <c r="A948" s="106"/>
      <c r="B948" s="106"/>
      <c r="C948" s="106"/>
      <c r="D948" s="106"/>
      <c r="E948" s="106"/>
      <c r="F948" s="106"/>
      <c r="G948" s="106"/>
      <c r="H948" s="106"/>
      <c r="K948" s="106"/>
      <c r="L948" s="106"/>
    </row>
    <row r="949" spans="1:12" ht="12.75">
      <c r="A949" s="106"/>
      <c r="B949" s="106"/>
      <c r="C949" s="106"/>
      <c r="D949" s="106"/>
      <c r="E949" s="106"/>
      <c r="F949" s="106"/>
      <c r="G949" s="106"/>
      <c r="H949" s="106"/>
      <c r="K949" s="106"/>
      <c r="L949" s="106"/>
    </row>
    <row r="950" spans="11:12" ht="12.75">
      <c r="K950" s="106"/>
      <c r="L950" s="106"/>
    </row>
    <row r="951" spans="11:12" ht="12.75">
      <c r="K951" s="106"/>
      <c r="L951" s="106"/>
    </row>
    <row r="952" spans="11:12" ht="12.75">
      <c r="K952" s="106"/>
      <c r="L952" s="106"/>
    </row>
    <row r="953" spans="11:12" ht="12.75">
      <c r="K953" s="106"/>
      <c r="L953" s="106"/>
    </row>
    <row r="954" spans="11:12" ht="12.75">
      <c r="K954" s="106"/>
      <c r="L954" s="106"/>
    </row>
    <row r="955" spans="11:12" ht="12.75">
      <c r="K955" s="106"/>
      <c r="L955" s="106"/>
    </row>
    <row r="956" spans="11:12" ht="12.75">
      <c r="K956" s="106"/>
      <c r="L956" s="106"/>
    </row>
    <row r="957" spans="11:12" ht="12.75">
      <c r="K957" s="106"/>
      <c r="L957" s="106"/>
    </row>
    <row r="958" spans="11:12" ht="12.75">
      <c r="K958" s="106"/>
      <c r="L958" s="106"/>
    </row>
    <row r="959" spans="11:12" ht="12.75">
      <c r="K959" s="106"/>
      <c r="L959" s="106"/>
    </row>
    <row r="960" spans="11:12" ht="12.75">
      <c r="K960" s="106"/>
      <c r="L960" s="106"/>
    </row>
    <row r="961" spans="11:12" ht="12.75">
      <c r="K961" s="106"/>
      <c r="L961" s="106"/>
    </row>
    <row r="962" spans="11:12" ht="12.75">
      <c r="K962" s="106"/>
      <c r="L962" s="106"/>
    </row>
    <row r="963" spans="11:12" ht="12.75">
      <c r="K963" s="106"/>
      <c r="L963" s="106"/>
    </row>
    <row r="964" spans="11:12" ht="12.75">
      <c r="K964" s="106"/>
      <c r="L964" s="106"/>
    </row>
    <row r="965" spans="11:12" ht="12.75">
      <c r="K965" s="106"/>
      <c r="L965" s="106"/>
    </row>
    <row r="966" spans="11:12" ht="12.75">
      <c r="K966" s="106"/>
      <c r="L966" s="106"/>
    </row>
    <row r="967" ht="12.75">
      <c r="L967" s="106"/>
    </row>
    <row r="968" ht="12.75">
      <c r="L968" s="106"/>
    </row>
    <row r="969" ht="12.75">
      <c r="L969" s="106"/>
    </row>
    <row r="970" ht="12.75">
      <c r="L970" s="106"/>
    </row>
    <row r="971" ht="12.75">
      <c r="L971" s="106"/>
    </row>
    <row r="972" ht="12.75">
      <c r="L972" s="106"/>
    </row>
    <row r="973" ht="12.75">
      <c r="L973" s="106"/>
    </row>
    <row r="974" ht="12.75">
      <c r="L974" s="106"/>
    </row>
    <row r="975" ht="12.75">
      <c r="L975" s="106"/>
    </row>
    <row r="976" ht="12.75">
      <c r="L976" s="106"/>
    </row>
    <row r="977" ht="12.75">
      <c r="L977" s="106"/>
    </row>
    <row r="978" ht="12.75">
      <c r="L978" s="106"/>
    </row>
    <row r="979" ht="12.75">
      <c r="L979" s="106"/>
    </row>
    <row r="980" ht="12.75">
      <c r="L980" s="106"/>
    </row>
    <row r="981" ht="12.75">
      <c r="L981" s="106"/>
    </row>
    <row r="982" ht="12.75">
      <c r="L982" s="106"/>
    </row>
    <row r="983" ht="12.75">
      <c r="L983" s="106"/>
    </row>
    <row r="984" ht="12.75">
      <c r="L984" s="106"/>
    </row>
    <row r="985" ht="12.75">
      <c r="L985" s="106"/>
    </row>
    <row r="986" ht="12.75">
      <c r="L986" s="106"/>
    </row>
    <row r="987" ht="12.75">
      <c r="L987" s="106"/>
    </row>
    <row r="988" ht="12.75">
      <c r="L988" s="106"/>
    </row>
    <row r="989" ht="12.75">
      <c r="L989" s="106"/>
    </row>
    <row r="990" ht="12.75">
      <c r="L990" s="106"/>
    </row>
    <row r="991" ht="12.75">
      <c r="L991" s="106"/>
    </row>
    <row r="992" ht="12.75">
      <c r="L992" s="106"/>
    </row>
    <row r="993" ht="12.75">
      <c r="L993" s="106"/>
    </row>
    <row r="994" ht="12.75">
      <c r="L994" s="106"/>
    </row>
    <row r="995" ht="12.75">
      <c r="L995" s="106"/>
    </row>
    <row r="996" ht="12.75">
      <c r="L996" s="106"/>
    </row>
    <row r="997" ht="12.75">
      <c r="L997" s="106"/>
    </row>
    <row r="998" ht="12.75">
      <c r="L998" s="106"/>
    </row>
    <row r="999" ht="12.75">
      <c r="L999" s="106"/>
    </row>
    <row r="1000" ht="12.75">
      <c r="L1000" s="106"/>
    </row>
    <row r="1001" ht="12.75">
      <c r="L1001" s="106"/>
    </row>
    <row r="1002" ht="12.75">
      <c r="L1002" s="106"/>
    </row>
    <row r="1003" ht="12.75">
      <c r="L1003" s="106"/>
    </row>
    <row r="1004" ht="12.75">
      <c r="L1004" s="106"/>
    </row>
    <row r="1005" ht="12.75">
      <c r="L1005" s="106"/>
    </row>
    <row r="1006" ht="12.75">
      <c r="L1006" s="106"/>
    </row>
    <row r="1007" ht="12.75">
      <c r="L1007" s="106"/>
    </row>
    <row r="1008" ht="12.75">
      <c r="L1008" s="106"/>
    </row>
    <row r="1009" ht="12.75">
      <c r="L1009" s="106"/>
    </row>
    <row r="1010" ht="12.75">
      <c r="L1010" s="106"/>
    </row>
    <row r="1011" ht="12.75">
      <c r="L1011" s="106"/>
    </row>
    <row r="1012" ht="12.75">
      <c r="L1012" s="106"/>
    </row>
    <row r="1013" ht="12.75">
      <c r="L1013" s="106"/>
    </row>
    <row r="1014" ht="12.75">
      <c r="L1014" s="106"/>
    </row>
    <row r="1015" ht="12.75">
      <c r="L1015" s="106"/>
    </row>
    <row r="1016" ht="12.75">
      <c r="L1016" s="106"/>
    </row>
    <row r="1017" ht="12.75">
      <c r="L1017" s="106"/>
    </row>
    <row r="1018" ht="12.75">
      <c r="L1018" s="106"/>
    </row>
    <row r="1019" ht="12.75">
      <c r="L1019" s="106"/>
    </row>
    <row r="1020" ht="12.75">
      <c r="L1020" s="106"/>
    </row>
    <row r="1021" ht="12.75">
      <c r="L1021" s="106"/>
    </row>
    <row r="1022" ht="12.75">
      <c r="L1022" s="106"/>
    </row>
    <row r="1023" ht="12.75">
      <c r="L1023" s="106"/>
    </row>
    <row r="1024" ht="12.75">
      <c r="L1024" s="106"/>
    </row>
    <row r="1025" ht="12.75">
      <c r="L1025" s="106"/>
    </row>
    <row r="1026" ht="12.75">
      <c r="L1026" s="106"/>
    </row>
    <row r="1027" ht="12.75">
      <c r="L1027" s="106"/>
    </row>
    <row r="1028" ht="12.75">
      <c r="L1028" s="106"/>
    </row>
    <row r="1029" ht="12.75">
      <c r="L1029" s="106"/>
    </row>
    <row r="1030" ht="12.75">
      <c r="L1030" s="106"/>
    </row>
    <row r="1031" ht="12.75">
      <c r="L1031" s="106"/>
    </row>
    <row r="1032" ht="12.75">
      <c r="L1032" s="106"/>
    </row>
    <row r="1033" ht="12.75">
      <c r="L1033" s="106"/>
    </row>
    <row r="1034" ht="12.75">
      <c r="L1034" s="106"/>
    </row>
    <row r="1035" ht="12.75">
      <c r="L1035" s="106"/>
    </row>
    <row r="1036" ht="12.75">
      <c r="L1036" s="106"/>
    </row>
    <row r="1037" ht="12.75">
      <c r="L1037" s="106"/>
    </row>
    <row r="1038" ht="12.75">
      <c r="L1038" s="106"/>
    </row>
    <row r="1039" ht="12.75">
      <c r="L1039" s="106"/>
    </row>
    <row r="1040" ht="12.75">
      <c r="L1040" s="106"/>
    </row>
    <row r="1041" ht="12.75">
      <c r="L1041" s="106"/>
    </row>
    <row r="1042" ht="12.75">
      <c r="L1042" s="106"/>
    </row>
    <row r="1043" ht="12.75">
      <c r="L1043" s="106"/>
    </row>
    <row r="1044" ht="12.75">
      <c r="L1044" s="106"/>
    </row>
    <row r="1045" ht="12.75">
      <c r="L1045" s="106"/>
    </row>
    <row r="1046" ht="12.75">
      <c r="L1046" s="106"/>
    </row>
    <row r="1047" ht="12.75">
      <c r="L1047" s="106"/>
    </row>
    <row r="1048" ht="12.75">
      <c r="L1048" s="106"/>
    </row>
    <row r="1049" ht="12.75">
      <c r="L1049" s="106"/>
    </row>
    <row r="1050" ht="12.75">
      <c r="L1050" s="106"/>
    </row>
    <row r="1051" ht="12.75">
      <c r="L1051" s="106"/>
    </row>
    <row r="1052" ht="12.75">
      <c r="L1052" s="106"/>
    </row>
    <row r="1053" ht="12.75">
      <c r="L1053" s="106"/>
    </row>
    <row r="1054" ht="12.75">
      <c r="L1054" s="106"/>
    </row>
    <row r="1055" ht="12.75">
      <c r="L1055" s="106"/>
    </row>
    <row r="1056" ht="12.75">
      <c r="L1056" s="106"/>
    </row>
    <row r="1057" ht="12.75">
      <c r="L1057" s="106"/>
    </row>
    <row r="1058" ht="12.75">
      <c r="L1058" s="106"/>
    </row>
    <row r="1059" ht="12.75">
      <c r="L1059" s="106"/>
    </row>
    <row r="1060" ht="12.75">
      <c r="L1060" s="106"/>
    </row>
    <row r="1061" ht="12.75">
      <c r="L1061" s="106"/>
    </row>
    <row r="1062" ht="12.75">
      <c r="L1062" s="106"/>
    </row>
    <row r="1063" ht="12.75">
      <c r="L1063" s="106"/>
    </row>
    <row r="1064" ht="12.75">
      <c r="L1064" s="106"/>
    </row>
    <row r="1065" ht="12.75">
      <c r="L1065" s="106"/>
    </row>
    <row r="1066" ht="12.75">
      <c r="L1066" s="106"/>
    </row>
    <row r="1067" ht="12.75">
      <c r="L1067" s="106"/>
    </row>
    <row r="1068" ht="12.75">
      <c r="L1068" s="106"/>
    </row>
    <row r="1069" ht="12.75">
      <c r="L1069" s="106"/>
    </row>
    <row r="1070" ht="12.75">
      <c r="L1070" s="106"/>
    </row>
    <row r="1071" ht="12.75">
      <c r="L1071" s="106"/>
    </row>
    <row r="1072" ht="12.75">
      <c r="L1072" s="106"/>
    </row>
    <row r="1073" ht="12.75">
      <c r="L1073" s="106"/>
    </row>
    <row r="1074" ht="12.75">
      <c r="L1074" s="106"/>
    </row>
    <row r="1075" ht="12.75">
      <c r="L1075" s="106"/>
    </row>
    <row r="1076" ht="12.75">
      <c r="L1076" s="106"/>
    </row>
    <row r="1077" ht="12.75">
      <c r="L1077" s="106"/>
    </row>
    <row r="1078" ht="12.75">
      <c r="L1078" s="106"/>
    </row>
    <row r="1079" ht="12.75">
      <c r="L1079" s="106"/>
    </row>
    <row r="1080" ht="12.75">
      <c r="L1080" s="106"/>
    </row>
    <row r="1081" ht="12.75">
      <c r="L1081" s="106"/>
    </row>
    <row r="1082" ht="12.75">
      <c r="L1082" s="106"/>
    </row>
    <row r="1083" ht="12.75">
      <c r="L1083" s="106"/>
    </row>
    <row r="1084" ht="12.75">
      <c r="L1084" s="106"/>
    </row>
    <row r="1085" ht="12.75">
      <c r="L1085" s="106"/>
    </row>
    <row r="1086" ht="12.75">
      <c r="L1086" s="106"/>
    </row>
    <row r="1087" ht="12.75">
      <c r="L1087" s="106"/>
    </row>
    <row r="1088" ht="12.75">
      <c r="L1088" s="106"/>
    </row>
    <row r="1089" ht="12.75">
      <c r="L1089" s="106"/>
    </row>
    <row r="1090" ht="12.75">
      <c r="L1090" s="106"/>
    </row>
    <row r="1091" ht="12.75">
      <c r="L1091" s="106"/>
    </row>
    <row r="1092" ht="12.75">
      <c r="L1092" s="106"/>
    </row>
    <row r="1093" ht="12.75">
      <c r="L1093" s="106"/>
    </row>
    <row r="1094" ht="12.75">
      <c r="L1094" s="106"/>
    </row>
    <row r="1095" ht="12.75">
      <c r="L1095" s="106"/>
    </row>
    <row r="1096" ht="12.75">
      <c r="L1096" s="106"/>
    </row>
    <row r="1097" ht="12.75">
      <c r="L1097" s="106"/>
    </row>
    <row r="1098" ht="12.75">
      <c r="L1098" s="106"/>
    </row>
    <row r="1099" ht="12.75">
      <c r="L1099" s="106"/>
    </row>
    <row r="1100" ht="12.75">
      <c r="L1100" s="106"/>
    </row>
    <row r="1101" ht="12.75">
      <c r="L1101" s="106"/>
    </row>
    <row r="1102" ht="12.75">
      <c r="L1102" s="106"/>
    </row>
    <row r="1103" ht="12.75">
      <c r="L1103" s="106"/>
    </row>
    <row r="1104" ht="12.75">
      <c r="L1104" s="106"/>
    </row>
    <row r="1105" ht="12.75">
      <c r="L1105" s="106"/>
    </row>
    <row r="1106" ht="12.75">
      <c r="L1106" s="106"/>
    </row>
    <row r="1107" ht="12.75">
      <c r="L1107" s="106"/>
    </row>
    <row r="1108" ht="12.75">
      <c r="L1108" s="106"/>
    </row>
    <row r="1109" ht="12.75">
      <c r="L1109" s="106"/>
    </row>
    <row r="1110" ht="12.75">
      <c r="L1110" s="106"/>
    </row>
    <row r="1111" ht="12.75">
      <c r="L1111" s="106"/>
    </row>
    <row r="1112" ht="12.75">
      <c r="L1112" s="106"/>
    </row>
    <row r="1113" ht="12.75">
      <c r="L1113" s="106"/>
    </row>
    <row r="1114" ht="12.75">
      <c r="L1114" s="106"/>
    </row>
    <row r="1115" ht="12.75">
      <c r="L1115" s="106"/>
    </row>
    <row r="1116" ht="12.75">
      <c r="L1116" s="106"/>
    </row>
    <row r="1117" ht="12.75">
      <c r="L1117" s="106"/>
    </row>
    <row r="1118" ht="12.75">
      <c r="L1118" s="106"/>
    </row>
    <row r="1119" ht="12.75">
      <c r="L1119" s="106"/>
    </row>
    <row r="1120" ht="12.75">
      <c r="L1120" s="106"/>
    </row>
    <row r="1121" ht="12.75">
      <c r="L1121" s="106"/>
    </row>
    <row r="1122" ht="12.75">
      <c r="L1122" s="106"/>
    </row>
    <row r="1123" ht="12.75">
      <c r="L1123" s="106"/>
    </row>
    <row r="1124" ht="12.75">
      <c r="L1124" s="106"/>
    </row>
    <row r="1125" ht="12.75">
      <c r="L1125" s="106"/>
    </row>
    <row r="1126" ht="12.75">
      <c r="L1126" s="106"/>
    </row>
    <row r="1127" ht="12.75">
      <c r="L1127" s="106"/>
    </row>
    <row r="1128" ht="12.75">
      <c r="L1128" s="106"/>
    </row>
    <row r="1129" ht="12.75">
      <c r="L1129" s="106"/>
    </row>
    <row r="1130" ht="12.75">
      <c r="L1130" s="106"/>
    </row>
    <row r="1131" ht="12.75">
      <c r="L1131" s="106"/>
    </row>
    <row r="1132" ht="12.75">
      <c r="L1132" s="106"/>
    </row>
    <row r="1133" ht="12.75">
      <c r="L1133" s="106"/>
    </row>
    <row r="1134" ht="12.75">
      <c r="L1134" s="106"/>
    </row>
    <row r="1135" ht="12.75">
      <c r="L1135" s="106"/>
    </row>
    <row r="1136" ht="12.75">
      <c r="L1136" s="106"/>
    </row>
    <row r="1137" ht="12.75">
      <c r="L1137" s="106"/>
    </row>
    <row r="1138" ht="12.75">
      <c r="L1138" s="106"/>
    </row>
    <row r="1139" ht="12.75">
      <c r="L1139" s="106"/>
    </row>
    <row r="1140" ht="12.75">
      <c r="L1140" s="106"/>
    </row>
    <row r="1141" ht="12.75">
      <c r="L1141" s="106"/>
    </row>
    <row r="1142" ht="12.75">
      <c r="L1142" s="106"/>
    </row>
    <row r="1143" ht="12.75">
      <c r="L1143" s="106"/>
    </row>
    <row r="1144" ht="12.75">
      <c r="L1144" s="106"/>
    </row>
    <row r="1145" ht="12.75">
      <c r="L1145" s="106"/>
    </row>
    <row r="1146" ht="12.75">
      <c r="L1146" s="106"/>
    </row>
    <row r="1147" ht="12.75">
      <c r="L1147" s="106"/>
    </row>
    <row r="1148" ht="12.75">
      <c r="L1148" s="106"/>
    </row>
    <row r="1149" ht="12.75">
      <c r="L1149" s="106"/>
    </row>
    <row r="1150" ht="12.75">
      <c r="L1150" s="106"/>
    </row>
    <row r="1151" ht="12.75">
      <c r="L1151" s="106"/>
    </row>
    <row r="1152" ht="12.75">
      <c r="L1152" s="106"/>
    </row>
    <row r="1153" ht="12.75">
      <c r="L1153" s="106"/>
    </row>
    <row r="1154" ht="12.75">
      <c r="L1154" s="106"/>
    </row>
    <row r="1155" ht="12.75">
      <c r="L1155" s="106"/>
    </row>
    <row r="1156" ht="12.75">
      <c r="L1156" s="106"/>
    </row>
    <row r="1157" ht="12.75">
      <c r="L1157" s="106"/>
    </row>
    <row r="1158" ht="12.75">
      <c r="L1158" s="106"/>
    </row>
    <row r="1159" ht="12.75">
      <c r="L1159" s="106"/>
    </row>
    <row r="1160" ht="12.75">
      <c r="L1160" s="106"/>
    </row>
    <row r="1161" ht="12.75">
      <c r="L1161" s="106"/>
    </row>
    <row r="1162" ht="12.75">
      <c r="L1162" s="106"/>
    </row>
    <row r="1163" ht="12.75">
      <c r="L1163" s="106"/>
    </row>
    <row r="1164" ht="12.75">
      <c r="L1164" s="106"/>
    </row>
    <row r="1165" ht="12.75">
      <c r="L1165" s="106"/>
    </row>
    <row r="1166" ht="12.75">
      <c r="L1166" s="106"/>
    </row>
    <row r="1167" ht="12.75">
      <c r="L1167" s="106"/>
    </row>
    <row r="1168" ht="12.75">
      <c r="L1168" s="106"/>
    </row>
    <row r="1169" ht="12.75">
      <c r="L1169" s="106"/>
    </row>
    <row r="1170" ht="12.75">
      <c r="L1170" s="106"/>
    </row>
    <row r="1171" ht="12.75">
      <c r="L1171" s="106"/>
    </row>
    <row r="1172" ht="12.75">
      <c r="L1172" s="106"/>
    </row>
    <row r="1173" ht="12.75">
      <c r="L1173" s="106"/>
    </row>
    <row r="1174" ht="12.75">
      <c r="L1174" s="106"/>
    </row>
    <row r="1175" ht="12.75">
      <c r="L1175" s="106"/>
    </row>
    <row r="1176" ht="12.75">
      <c r="L1176" s="106"/>
    </row>
    <row r="1177" ht="12.75">
      <c r="L1177" s="106"/>
    </row>
    <row r="1178" ht="12.75">
      <c r="L1178" s="106"/>
    </row>
    <row r="1179" ht="12.75">
      <c r="L1179" s="106"/>
    </row>
    <row r="1180" ht="12.75">
      <c r="L1180" s="106"/>
    </row>
    <row r="1181" ht="12.75">
      <c r="L1181" s="106"/>
    </row>
    <row r="1182" ht="12.75">
      <c r="L1182" s="106"/>
    </row>
    <row r="1183" ht="12.75">
      <c r="L1183" s="106"/>
    </row>
    <row r="1184" ht="12.75">
      <c r="L1184" s="106"/>
    </row>
    <row r="1185" ht="12.75">
      <c r="L1185" s="106"/>
    </row>
    <row r="1186" ht="12.75">
      <c r="L1186" s="106"/>
    </row>
    <row r="1187" ht="12.75">
      <c r="L1187" s="106"/>
    </row>
    <row r="1188" ht="12.75">
      <c r="L1188" s="106"/>
    </row>
    <row r="1189" ht="12.75">
      <c r="L1189" s="106"/>
    </row>
    <row r="1190" ht="12.75">
      <c r="L1190" s="106"/>
    </row>
    <row r="1191" ht="12.75">
      <c r="L1191" s="106"/>
    </row>
    <row r="1192" ht="12.75">
      <c r="L1192" s="106"/>
    </row>
    <row r="1193" ht="12.75">
      <c r="L1193" s="106"/>
    </row>
    <row r="1194" ht="12.75">
      <c r="L1194" s="106"/>
    </row>
    <row r="1195" ht="12.75">
      <c r="L1195" s="106"/>
    </row>
    <row r="1196" ht="12.75">
      <c r="L1196" s="106"/>
    </row>
    <row r="1197" ht="12.75">
      <c r="L1197" s="106"/>
    </row>
    <row r="1198" ht="12.75">
      <c r="L1198" s="106"/>
    </row>
    <row r="1199" ht="12.75">
      <c r="L1199" s="106"/>
    </row>
    <row r="1200" ht="12.75">
      <c r="L1200" s="106"/>
    </row>
    <row r="1201" ht="12.75">
      <c r="L1201" s="106"/>
    </row>
    <row r="1202" ht="12.75">
      <c r="L1202" s="106"/>
    </row>
    <row r="1203" ht="12.75">
      <c r="L1203" s="106"/>
    </row>
    <row r="1204" ht="12.75">
      <c r="L1204" s="106"/>
    </row>
    <row r="1205" ht="12.75">
      <c r="L1205" s="106"/>
    </row>
    <row r="1206" ht="12.75">
      <c r="L1206" s="106"/>
    </row>
    <row r="1207" ht="12.75">
      <c r="L1207" s="106"/>
    </row>
    <row r="1208" ht="12.75">
      <c r="L1208" s="106"/>
    </row>
    <row r="1209" ht="12.75">
      <c r="L1209" s="106"/>
    </row>
    <row r="1210" ht="12.75">
      <c r="L1210" s="106"/>
    </row>
    <row r="1211" ht="12.75">
      <c r="L1211" s="106"/>
    </row>
    <row r="1212" ht="12.75">
      <c r="L1212" s="106"/>
    </row>
    <row r="1213" ht="12.75">
      <c r="L1213" s="106"/>
    </row>
    <row r="1214" ht="12.75">
      <c r="L1214" s="106"/>
    </row>
    <row r="1215" ht="12.75">
      <c r="L1215" s="106"/>
    </row>
    <row r="1216" ht="12.75">
      <c r="L1216" s="106"/>
    </row>
    <row r="1217" ht="12.75">
      <c r="L1217" s="106"/>
    </row>
    <row r="1218" ht="12.75">
      <c r="L1218" s="106"/>
    </row>
    <row r="1219" ht="12.75">
      <c r="L1219" s="106"/>
    </row>
    <row r="1220" ht="12.75">
      <c r="L1220" s="106"/>
    </row>
    <row r="1221" ht="12.75">
      <c r="L1221" s="106"/>
    </row>
    <row r="1222" ht="12.75">
      <c r="L1222" s="106"/>
    </row>
    <row r="1223" ht="12.75">
      <c r="L1223" s="106"/>
    </row>
    <row r="1224" ht="12.75">
      <c r="L1224" s="106"/>
    </row>
    <row r="1225" ht="12.75">
      <c r="L1225" s="106"/>
    </row>
    <row r="1226" ht="12.75">
      <c r="L1226" s="106"/>
    </row>
    <row r="1227" ht="12.75">
      <c r="L1227" s="106"/>
    </row>
    <row r="1228" ht="12.75">
      <c r="L1228" s="106"/>
    </row>
    <row r="1229" ht="12.75">
      <c r="L1229" s="106"/>
    </row>
    <row r="1230" ht="12.75">
      <c r="L1230" s="106"/>
    </row>
    <row r="1231" ht="12.75">
      <c r="L1231" s="106"/>
    </row>
    <row r="1232" ht="12.75">
      <c r="L1232" s="106"/>
    </row>
    <row r="1233" ht="12.75">
      <c r="L1233" s="106"/>
    </row>
    <row r="1234" ht="12.75">
      <c r="L1234" s="106"/>
    </row>
    <row r="1235" ht="12.75">
      <c r="L1235" s="106"/>
    </row>
    <row r="1236" ht="12.75">
      <c r="L1236" s="106"/>
    </row>
    <row r="1237" ht="12.75">
      <c r="L1237" s="106"/>
    </row>
    <row r="1238" ht="12.75">
      <c r="L1238" s="106"/>
    </row>
    <row r="1239" ht="12.75">
      <c r="L1239" s="106"/>
    </row>
    <row r="1240" ht="12.75">
      <c r="L1240" s="106"/>
    </row>
    <row r="1241" ht="12.75">
      <c r="L1241" s="106"/>
    </row>
    <row r="1242" ht="12.75">
      <c r="L1242" s="106"/>
    </row>
    <row r="1243" ht="12.75">
      <c r="L1243" s="106"/>
    </row>
    <row r="1244" ht="12.75">
      <c r="L1244" s="106"/>
    </row>
    <row r="1245" ht="12.75">
      <c r="L1245" s="106"/>
    </row>
    <row r="1246" ht="12.75">
      <c r="L1246" s="106"/>
    </row>
    <row r="1247" ht="12.75">
      <c r="L1247" s="106"/>
    </row>
    <row r="1248" ht="12.75">
      <c r="L1248" s="106"/>
    </row>
  </sheetData>
  <sheetProtection/>
  <mergeCells count="40">
    <mergeCell ref="A6:A9"/>
    <mergeCell ref="B6:D6"/>
    <mergeCell ref="E6:G6"/>
    <mergeCell ref="I6:J6"/>
    <mergeCell ref="A34:A37"/>
    <mergeCell ref="B34:D34"/>
    <mergeCell ref="E34:G34"/>
    <mergeCell ref="I34:J34"/>
    <mergeCell ref="A65:A68"/>
    <mergeCell ref="B65:D65"/>
    <mergeCell ref="E65:G65"/>
    <mergeCell ref="I65:J65"/>
    <mergeCell ref="A96:A99"/>
    <mergeCell ref="B96:D96"/>
    <mergeCell ref="E96:G96"/>
    <mergeCell ref="I96:J96"/>
    <mergeCell ref="A127:A130"/>
    <mergeCell ref="B127:D127"/>
    <mergeCell ref="E127:G127"/>
    <mergeCell ref="I127:J127"/>
    <mergeCell ref="A158:A161"/>
    <mergeCell ref="B158:D158"/>
    <mergeCell ref="E158:G158"/>
    <mergeCell ref="I158:J158"/>
    <mergeCell ref="A189:A192"/>
    <mergeCell ref="B189:D189"/>
    <mergeCell ref="E189:G189"/>
    <mergeCell ref="I189:J189"/>
    <mergeCell ref="A220:A223"/>
    <mergeCell ref="B220:D220"/>
    <mergeCell ref="E220:G220"/>
    <mergeCell ref="I220:J220"/>
    <mergeCell ref="B437:E437"/>
    <mergeCell ref="B468:E468"/>
    <mergeCell ref="B251:E251"/>
    <mergeCell ref="B282:E282"/>
    <mergeCell ref="B313:E313"/>
    <mergeCell ref="B344:E344"/>
    <mergeCell ref="B375:E375"/>
    <mergeCell ref="B406:E40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280"/>
  <sheetViews>
    <sheetView showGridLines="0" zoomScalePageLayoutView="0" workbookViewId="0" topLeftCell="A226">
      <selection activeCell="A1" sqref="A1"/>
    </sheetView>
  </sheetViews>
  <sheetFormatPr defaultColWidth="9.00390625" defaultRowHeight="12.75"/>
  <cols>
    <col min="1" max="1" width="21.875" style="0" customWidth="1"/>
    <col min="2" max="2" width="12.375" style="314" customWidth="1"/>
    <col min="3" max="3" width="11.625" style="314" customWidth="1"/>
    <col min="4" max="4" width="11.875" style="314" customWidth="1"/>
    <col min="5" max="5" width="11.75390625" style="314" customWidth="1"/>
    <col min="6" max="6" width="13.75390625" style="314" customWidth="1"/>
    <col min="7" max="7" width="11.375" style="0" customWidth="1"/>
    <col min="8" max="8" width="11.125" style="0" customWidth="1"/>
    <col min="9" max="9" width="10.375" style="0" customWidth="1"/>
    <col min="10" max="10" width="10.625" style="0" customWidth="1"/>
    <col min="11" max="13" width="10.75390625" style="0" customWidth="1"/>
  </cols>
  <sheetData>
    <row r="4" spans="1:11" ht="18" customHeight="1">
      <c r="A4" s="309" t="s">
        <v>371</v>
      </c>
      <c r="B4" s="310"/>
      <c r="C4" s="310"/>
      <c r="D4" s="310"/>
      <c r="E4" s="310"/>
      <c r="F4" s="310"/>
      <c r="G4" s="4"/>
      <c r="H4" s="4"/>
      <c r="I4" s="4"/>
      <c r="J4" s="4"/>
      <c r="K4" s="4"/>
    </row>
    <row r="5" spans="1:11" ht="7.5" customHeight="1">
      <c r="A5" s="4"/>
      <c r="B5" s="310"/>
      <c r="C5" s="310"/>
      <c r="D5" s="310"/>
      <c r="E5" s="310"/>
      <c r="F5" s="310"/>
      <c r="G5" s="4"/>
      <c r="H5" s="4"/>
      <c r="I5" s="4"/>
      <c r="J5" s="4"/>
      <c r="K5" s="4"/>
    </row>
    <row r="6" spans="1:11" ht="18" customHeight="1">
      <c r="A6" s="311" t="s">
        <v>62</v>
      </c>
      <c r="B6" s="312"/>
      <c r="C6" s="312"/>
      <c r="D6" s="312"/>
      <c r="E6" s="312"/>
      <c r="F6" s="312"/>
      <c r="G6" s="311"/>
      <c r="H6" s="311"/>
      <c r="I6" s="311"/>
      <c r="J6" s="311"/>
      <c r="K6" s="311"/>
    </row>
    <row r="7" spans="1:11" ht="18" customHeight="1">
      <c r="A7" s="311"/>
      <c r="B7" s="312"/>
      <c r="C7" s="312"/>
      <c r="D7" s="312"/>
      <c r="E7" s="313"/>
      <c r="F7" s="312"/>
      <c r="G7" s="311"/>
      <c r="H7" s="311"/>
      <c r="I7" s="311"/>
      <c r="J7" s="311"/>
      <c r="K7" s="311"/>
    </row>
    <row r="8" spans="1:11" ht="14.25" customHeight="1" thickBot="1">
      <c r="A8" s="5" t="s">
        <v>0</v>
      </c>
      <c r="G8" s="315"/>
      <c r="H8" s="315"/>
      <c r="I8" s="315"/>
      <c r="J8" s="315"/>
      <c r="K8" s="316" t="s">
        <v>372</v>
      </c>
    </row>
    <row r="9" spans="1:11" ht="14.25" thickBot="1" thickTop="1">
      <c r="A9" s="317"/>
      <c r="B9" s="318"/>
      <c r="C9" s="319"/>
      <c r="D9" s="320" t="s">
        <v>37</v>
      </c>
      <c r="E9" s="318" t="s">
        <v>2</v>
      </c>
      <c r="F9" s="621" t="s">
        <v>58</v>
      </c>
      <c r="G9" s="622"/>
      <c r="H9" s="321" t="s">
        <v>57</v>
      </c>
      <c r="I9" s="321" t="s">
        <v>373</v>
      </c>
      <c r="J9" s="617" t="s">
        <v>59</v>
      </c>
      <c r="K9" s="618"/>
    </row>
    <row r="10" spans="1:11" ht="13.5" thickTop="1">
      <c r="A10" s="322" t="s">
        <v>68</v>
      </c>
      <c r="B10" s="323" t="s">
        <v>16</v>
      </c>
      <c r="C10" s="324" t="s">
        <v>1</v>
      </c>
      <c r="D10" s="325" t="s">
        <v>38</v>
      </c>
      <c r="E10" s="326" t="s">
        <v>4</v>
      </c>
      <c r="F10" s="327" t="s">
        <v>5</v>
      </c>
      <c r="G10" s="321" t="s">
        <v>5</v>
      </c>
      <c r="H10" s="328" t="s">
        <v>34</v>
      </c>
      <c r="I10" s="328" t="s">
        <v>6</v>
      </c>
      <c r="J10" s="321" t="s">
        <v>374</v>
      </c>
      <c r="K10" s="321" t="s">
        <v>8</v>
      </c>
    </row>
    <row r="11" spans="1:11" ht="13.5" thickBot="1">
      <c r="A11" s="329"/>
      <c r="B11" s="330"/>
      <c r="C11" s="331"/>
      <c r="D11" s="332" t="s">
        <v>39</v>
      </c>
      <c r="E11" s="333">
        <v>2014</v>
      </c>
      <c r="F11" s="333" t="s">
        <v>9</v>
      </c>
      <c r="G11" s="334" t="s">
        <v>10</v>
      </c>
      <c r="H11" s="334" t="s">
        <v>40</v>
      </c>
      <c r="I11" s="334" t="s">
        <v>56</v>
      </c>
      <c r="J11" s="334">
        <v>2015</v>
      </c>
      <c r="K11" s="334" t="s">
        <v>11</v>
      </c>
    </row>
    <row r="12" spans="1:11" s="342" customFormat="1" ht="13.5" thickTop="1">
      <c r="A12" s="335" t="s">
        <v>375</v>
      </c>
      <c r="B12" s="336"/>
      <c r="C12" s="336"/>
      <c r="D12" s="337"/>
      <c r="E12" s="338"/>
      <c r="F12" s="336"/>
      <c r="G12" s="339"/>
      <c r="H12" s="340"/>
      <c r="I12" s="340"/>
      <c r="J12" s="340"/>
      <c r="K12" s="341"/>
    </row>
    <row r="13" spans="1:11" s="342" customFormat="1" ht="13.5" thickBot="1">
      <c r="A13" s="343" t="s">
        <v>376</v>
      </c>
      <c r="B13" s="344">
        <v>3438325.47</v>
      </c>
      <c r="C13" s="344">
        <v>2048861.62</v>
      </c>
      <c r="D13" s="345">
        <f>B13-C13</f>
        <v>1389463.85</v>
      </c>
      <c r="E13" s="346">
        <v>0</v>
      </c>
      <c r="F13" s="344">
        <v>1111000</v>
      </c>
      <c r="G13" s="347">
        <f>D13-E13-F13-H13</f>
        <v>278463.8500000001</v>
      </c>
      <c r="H13" s="348">
        <v>0</v>
      </c>
      <c r="I13" s="348">
        <v>0</v>
      </c>
      <c r="J13" s="348">
        <v>0</v>
      </c>
      <c r="K13" s="349">
        <v>0</v>
      </c>
    </row>
    <row r="14" spans="1:11" s="342" customFormat="1" ht="13.5" thickBot="1">
      <c r="A14" s="343" t="s">
        <v>377</v>
      </c>
      <c r="B14" s="344">
        <v>169922.09</v>
      </c>
      <c r="C14" s="344">
        <v>144777.44</v>
      </c>
      <c r="D14" s="350">
        <f>B14-C14</f>
        <v>25144.649999999994</v>
      </c>
      <c r="E14" s="346">
        <v>0</v>
      </c>
      <c r="F14" s="344">
        <v>0</v>
      </c>
      <c r="G14" s="347">
        <f>D14-E14-F14-H14</f>
        <v>25144.649999999994</v>
      </c>
      <c r="H14" s="348">
        <v>0</v>
      </c>
      <c r="I14" s="348">
        <v>0</v>
      </c>
      <c r="J14" s="348">
        <v>0</v>
      </c>
      <c r="K14" s="349">
        <v>0</v>
      </c>
    </row>
    <row r="15" spans="1:11" s="342" customFormat="1" ht="13.5" thickBot="1">
      <c r="A15" s="343" t="s">
        <v>378</v>
      </c>
      <c r="B15" s="344">
        <v>699689</v>
      </c>
      <c r="C15" s="344">
        <v>587235.07</v>
      </c>
      <c r="D15" s="350">
        <f>B15-C15</f>
        <v>112453.93000000005</v>
      </c>
      <c r="E15" s="346">
        <v>0</v>
      </c>
      <c r="F15" s="344">
        <v>0</v>
      </c>
      <c r="G15" s="347">
        <f>D15-E15-F15-H15</f>
        <v>112453.93000000005</v>
      </c>
      <c r="H15" s="348">
        <v>0</v>
      </c>
      <c r="I15" s="348">
        <v>0</v>
      </c>
      <c r="J15" s="348">
        <v>0</v>
      </c>
      <c r="K15" s="349">
        <v>0</v>
      </c>
    </row>
    <row r="16" spans="1:11" s="342" customFormat="1" ht="13.5" thickBot="1">
      <c r="A16" s="343" t="s">
        <v>379</v>
      </c>
      <c r="B16" s="344">
        <v>1723283.1</v>
      </c>
      <c r="C16" s="344">
        <v>1673367.52</v>
      </c>
      <c r="D16" s="350">
        <f>B16-C16</f>
        <v>49915.580000000075</v>
      </c>
      <c r="E16" s="346">
        <v>0</v>
      </c>
      <c r="F16" s="344">
        <v>39932</v>
      </c>
      <c r="G16" s="347">
        <f>D16-E16-F16-H16</f>
        <v>9983.580000000075</v>
      </c>
      <c r="H16" s="348">
        <v>0</v>
      </c>
      <c r="I16" s="348">
        <v>0</v>
      </c>
      <c r="J16" s="348">
        <v>0</v>
      </c>
      <c r="K16" s="349">
        <v>0</v>
      </c>
    </row>
    <row r="17" spans="1:11" s="342" customFormat="1" ht="13.5" thickBot="1">
      <c r="A17" s="343" t="s">
        <v>380</v>
      </c>
      <c r="B17" s="344">
        <v>462438.38</v>
      </c>
      <c r="C17" s="344">
        <v>242799.17</v>
      </c>
      <c r="D17" s="337">
        <f>B17-C17</f>
        <v>219639.21</v>
      </c>
      <c r="E17" s="346">
        <v>0</v>
      </c>
      <c r="F17" s="344">
        <v>0</v>
      </c>
      <c r="G17" s="347">
        <f>D17-E17-F17-H17</f>
        <v>219639.21</v>
      </c>
      <c r="H17" s="348">
        <v>0</v>
      </c>
      <c r="I17" s="348">
        <v>0</v>
      </c>
      <c r="J17" s="348">
        <v>0</v>
      </c>
      <c r="K17" s="349">
        <v>0</v>
      </c>
    </row>
    <row r="18" spans="1:11" s="342" customFormat="1" ht="12.75">
      <c r="A18" s="351" t="s">
        <v>381</v>
      </c>
      <c r="B18" s="352"/>
      <c r="C18" s="353"/>
      <c r="D18" s="354"/>
      <c r="E18" s="355"/>
      <c r="F18" s="352"/>
      <c r="G18" s="356"/>
      <c r="H18" s="357"/>
      <c r="I18" s="357"/>
      <c r="J18" s="357"/>
      <c r="K18" s="358"/>
    </row>
    <row r="19" spans="1:11" s="342" customFormat="1" ht="13.5" thickBot="1">
      <c r="A19" s="343" t="s">
        <v>382</v>
      </c>
      <c r="B19" s="344">
        <v>629993.5</v>
      </c>
      <c r="C19" s="359">
        <v>553872.9</v>
      </c>
      <c r="D19" s="345">
        <f>B19-C19</f>
        <v>76120.59999999998</v>
      </c>
      <c r="E19" s="360">
        <v>0</v>
      </c>
      <c r="F19" s="344">
        <v>50000</v>
      </c>
      <c r="G19" s="347">
        <f>D19-E19-F19-H19</f>
        <v>26120.599999999977</v>
      </c>
      <c r="H19" s="348">
        <v>0</v>
      </c>
      <c r="I19" s="348">
        <v>0</v>
      </c>
      <c r="J19" s="348">
        <v>0</v>
      </c>
      <c r="K19" s="349">
        <v>0</v>
      </c>
    </row>
    <row r="20" spans="1:11" s="342" customFormat="1" ht="13.5" thickBot="1">
      <c r="A20" s="343" t="s">
        <v>383</v>
      </c>
      <c r="B20" s="344">
        <v>1771788.64</v>
      </c>
      <c r="C20" s="344">
        <v>1228771.27</v>
      </c>
      <c r="D20" s="350">
        <f>B20-C20</f>
        <v>543017.3699999999</v>
      </c>
      <c r="E20" s="346">
        <v>0</v>
      </c>
      <c r="F20" s="344">
        <v>0</v>
      </c>
      <c r="G20" s="347">
        <f>D20-E20-F20-H20</f>
        <v>543017.3699999999</v>
      </c>
      <c r="H20" s="348">
        <v>0</v>
      </c>
      <c r="I20" s="348">
        <v>0</v>
      </c>
      <c r="J20" s="348">
        <v>0</v>
      </c>
      <c r="K20" s="349">
        <v>0</v>
      </c>
    </row>
    <row r="21" spans="1:11" s="342" customFormat="1" ht="13.5" thickBot="1">
      <c r="A21" s="343" t="s">
        <v>384</v>
      </c>
      <c r="B21" s="344">
        <v>166657</v>
      </c>
      <c r="C21" s="344">
        <v>134749.97</v>
      </c>
      <c r="D21" s="350">
        <f>B21-C21</f>
        <v>31907.03</v>
      </c>
      <c r="E21" s="346">
        <v>0</v>
      </c>
      <c r="F21" s="344">
        <v>0</v>
      </c>
      <c r="G21" s="347">
        <f>D21-E21-F21-H21</f>
        <v>31907.03</v>
      </c>
      <c r="H21" s="348">
        <v>0</v>
      </c>
      <c r="I21" s="348">
        <v>0</v>
      </c>
      <c r="J21" s="348">
        <v>0</v>
      </c>
      <c r="K21" s="349">
        <v>0</v>
      </c>
    </row>
    <row r="22" spans="1:11" s="342" customFormat="1" ht="13.5" thickBot="1">
      <c r="A22" s="343" t="s">
        <v>385</v>
      </c>
      <c r="B22" s="344">
        <v>1793331.75</v>
      </c>
      <c r="C22" s="344">
        <v>1537771.73</v>
      </c>
      <c r="D22" s="337">
        <f>B22-C22</f>
        <v>255560.02000000002</v>
      </c>
      <c r="E22" s="346">
        <v>0</v>
      </c>
      <c r="F22" s="344">
        <v>204000</v>
      </c>
      <c r="G22" s="347">
        <f>D22-E22-F22-H22</f>
        <v>51560.02000000002</v>
      </c>
      <c r="H22" s="348">
        <v>0</v>
      </c>
      <c r="I22" s="348">
        <v>0</v>
      </c>
      <c r="J22" s="348">
        <v>0</v>
      </c>
      <c r="K22" s="349">
        <v>0</v>
      </c>
    </row>
    <row r="23" spans="1:11" s="342" customFormat="1" ht="12.75">
      <c r="A23" s="351" t="s">
        <v>386</v>
      </c>
      <c r="B23" s="352"/>
      <c r="C23" s="353"/>
      <c r="D23" s="354"/>
      <c r="E23" s="355"/>
      <c r="F23" s="352"/>
      <c r="G23" s="356"/>
      <c r="H23" s="357"/>
      <c r="I23" s="357"/>
      <c r="J23" s="357"/>
      <c r="K23" s="358"/>
    </row>
    <row r="24" spans="1:11" s="342" customFormat="1" ht="13.5" thickBot="1">
      <c r="A24" s="343" t="s">
        <v>387</v>
      </c>
      <c r="B24" s="344">
        <v>926668.02</v>
      </c>
      <c r="C24" s="359">
        <v>650058.44</v>
      </c>
      <c r="D24" s="345">
        <f>B24-C24</f>
        <v>276609.5800000001</v>
      </c>
      <c r="E24" s="360">
        <v>0</v>
      </c>
      <c r="F24" s="344">
        <v>221287</v>
      </c>
      <c r="G24" s="347">
        <f>D24-E24-F24-H24</f>
        <v>55322.580000000075</v>
      </c>
      <c r="H24" s="348">
        <v>0</v>
      </c>
      <c r="I24" s="348">
        <v>0</v>
      </c>
      <c r="J24" s="348">
        <v>0</v>
      </c>
      <c r="K24" s="349">
        <v>0</v>
      </c>
    </row>
    <row r="25" spans="1:11" s="342" customFormat="1" ht="12.75">
      <c r="A25" s="351" t="s">
        <v>386</v>
      </c>
      <c r="B25" s="352"/>
      <c r="C25" s="353"/>
      <c r="D25" s="354"/>
      <c r="E25" s="355"/>
      <c r="F25" s="352"/>
      <c r="G25" s="356"/>
      <c r="H25" s="357"/>
      <c r="I25" s="357"/>
      <c r="J25" s="357"/>
      <c r="K25" s="358"/>
    </row>
    <row r="26" spans="1:11" s="342" customFormat="1" ht="13.5" thickBot="1">
      <c r="A26" s="343" t="s">
        <v>388</v>
      </c>
      <c r="B26" s="344">
        <v>190153</v>
      </c>
      <c r="C26" s="359">
        <v>39944.84</v>
      </c>
      <c r="D26" s="345">
        <f>B26-C26</f>
        <v>150208.16</v>
      </c>
      <c r="E26" s="360">
        <v>0</v>
      </c>
      <c r="F26" s="344">
        <v>75104</v>
      </c>
      <c r="G26" s="347">
        <f>D26-E26-F26-H26</f>
        <v>75104.16</v>
      </c>
      <c r="H26" s="348">
        <v>0</v>
      </c>
      <c r="I26" s="348">
        <v>0</v>
      </c>
      <c r="J26" s="348">
        <v>0</v>
      </c>
      <c r="K26" s="349">
        <v>0</v>
      </c>
    </row>
    <row r="27" spans="1:11" s="342" customFormat="1" ht="12.75">
      <c r="A27" s="351" t="s">
        <v>389</v>
      </c>
      <c r="B27" s="352"/>
      <c r="C27" s="353"/>
      <c r="D27" s="354"/>
      <c r="E27" s="355"/>
      <c r="F27" s="352"/>
      <c r="G27" s="356"/>
      <c r="H27" s="357"/>
      <c r="I27" s="357"/>
      <c r="J27" s="357"/>
      <c r="K27" s="358"/>
    </row>
    <row r="28" spans="1:11" s="342" customFormat="1" ht="13.5" thickBot="1">
      <c r="A28" s="343" t="s">
        <v>390</v>
      </c>
      <c r="B28" s="344">
        <v>21600</v>
      </c>
      <c r="C28" s="359">
        <v>15132</v>
      </c>
      <c r="D28" s="337">
        <f>B28-C28</f>
        <v>6468</v>
      </c>
      <c r="E28" s="360">
        <v>0</v>
      </c>
      <c r="F28" s="344">
        <v>0</v>
      </c>
      <c r="G28" s="347">
        <f>D28-E28-F28-H28</f>
        <v>6468</v>
      </c>
      <c r="H28" s="348">
        <v>0</v>
      </c>
      <c r="I28" s="348">
        <v>0</v>
      </c>
      <c r="J28" s="348">
        <v>0</v>
      </c>
      <c r="K28" s="349">
        <v>0</v>
      </c>
    </row>
    <row r="29" spans="1:11" s="342" customFormat="1" ht="12.75">
      <c r="A29" s="351" t="s">
        <v>389</v>
      </c>
      <c r="B29" s="352"/>
      <c r="C29" s="353"/>
      <c r="D29" s="354"/>
      <c r="E29" s="355"/>
      <c r="F29" s="352"/>
      <c r="G29" s="356"/>
      <c r="H29" s="357"/>
      <c r="I29" s="357"/>
      <c r="J29" s="357"/>
      <c r="K29" s="358"/>
    </row>
    <row r="30" spans="1:11" s="342" customFormat="1" ht="13.5" thickBot="1">
      <c r="A30" s="343" t="s">
        <v>391</v>
      </c>
      <c r="B30" s="344">
        <v>59595.8</v>
      </c>
      <c r="C30" s="359">
        <v>28531.44</v>
      </c>
      <c r="D30" s="345">
        <f>B30-C30</f>
        <v>31064.360000000004</v>
      </c>
      <c r="E30" s="360">
        <v>0</v>
      </c>
      <c r="F30" s="344">
        <v>15000</v>
      </c>
      <c r="G30" s="347">
        <f>D30-E30-F30-H30</f>
        <v>16064.360000000004</v>
      </c>
      <c r="H30" s="348">
        <v>0</v>
      </c>
      <c r="I30" s="348">
        <v>0</v>
      </c>
      <c r="J30" s="348">
        <v>0</v>
      </c>
      <c r="K30" s="349">
        <v>0</v>
      </c>
    </row>
    <row r="31" spans="1:11" s="342" customFormat="1" ht="13.5" thickBot="1">
      <c r="A31" s="343" t="s">
        <v>392</v>
      </c>
      <c r="B31" s="344">
        <v>5700</v>
      </c>
      <c r="C31" s="344">
        <v>5234.5</v>
      </c>
      <c r="D31" s="337">
        <f>B31-C31</f>
        <v>465.5</v>
      </c>
      <c r="E31" s="346">
        <v>0</v>
      </c>
      <c r="F31" s="344">
        <v>233</v>
      </c>
      <c r="G31" s="347">
        <f>D31-E31-F31-H31</f>
        <v>232.5</v>
      </c>
      <c r="H31" s="348">
        <v>0</v>
      </c>
      <c r="I31" s="348">
        <v>0</v>
      </c>
      <c r="J31" s="348">
        <v>0</v>
      </c>
      <c r="K31" s="349">
        <v>0</v>
      </c>
    </row>
    <row r="32" spans="1:11" s="342" customFormat="1" ht="12.75">
      <c r="A32" s="351" t="s">
        <v>393</v>
      </c>
      <c r="B32" s="352"/>
      <c r="C32" s="353"/>
      <c r="D32" s="354"/>
      <c r="E32" s="355"/>
      <c r="F32" s="352"/>
      <c r="G32" s="356"/>
      <c r="H32" s="357"/>
      <c r="I32" s="357"/>
      <c r="J32" s="357"/>
      <c r="K32" s="358"/>
    </row>
    <row r="33" spans="1:11" s="342" customFormat="1" ht="13.5" thickBot="1">
      <c r="A33" s="343" t="s">
        <v>394</v>
      </c>
      <c r="B33" s="344">
        <v>461605.06</v>
      </c>
      <c r="C33" s="359">
        <v>262545.6</v>
      </c>
      <c r="D33" s="345">
        <f>B33-C33</f>
        <v>199059.46000000002</v>
      </c>
      <c r="E33" s="360">
        <v>0</v>
      </c>
      <c r="F33" s="344">
        <v>159241</v>
      </c>
      <c r="G33" s="347">
        <f>D33-E33-F33-H33</f>
        <v>39818.46000000002</v>
      </c>
      <c r="H33" s="348">
        <v>0</v>
      </c>
      <c r="I33" s="348">
        <v>0</v>
      </c>
      <c r="J33" s="348">
        <v>0</v>
      </c>
      <c r="K33" s="349">
        <v>0</v>
      </c>
    </row>
    <row r="34" spans="1:11" s="342" customFormat="1" ht="12.75">
      <c r="A34" s="335" t="s">
        <v>395</v>
      </c>
      <c r="B34" s="336"/>
      <c r="C34" s="361"/>
      <c r="D34" s="354"/>
      <c r="E34" s="355"/>
      <c r="F34" s="336"/>
      <c r="G34" s="356"/>
      <c r="H34" s="357"/>
      <c r="I34" s="357"/>
      <c r="J34" s="357"/>
      <c r="K34" s="358"/>
    </row>
    <row r="35" spans="1:11" s="342" customFormat="1" ht="13.5" thickBot="1">
      <c r="A35" s="335" t="s">
        <v>396</v>
      </c>
      <c r="B35" s="336">
        <v>371073</v>
      </c>
      <c r="C35" s="361">
        <v>354716.1</v>
      </c>
      <c r="D35" s="337">
        <f>B35-C35</f>
        <v>16356.900000000023</v>
      </c>
      <c r="E35" s="362">
        <v>0</v>
      </c>
      <c r="F35" s="336">
        <v>13000</v>
      </c>
      <c r="G35" s="339">
        <f>D35-E35-F35-H35</f>
        <v>3356.9000000000233</v>
      </c>
      <c r="H35" s="340">
        <v>0</v>
      </c>
      <c r="I35" s="340">
        <v>0</v>
      </c>
      <c r="J35" s="340">
        <v>0</v>
      </c>
      <c r="K35" s="341">
        <v>0</v>
      </c>
    </row>
    <row r="36" spans="1:11" s="342" customFormat="1" ht="12.75">
      <c r="A36" s="351" t="s">
        <v>395</v>
      </c>
      <c r="B36" s="352"/>
      <c r="C36" s="353"/>
      <c r="D36" s="354"/>
      <c r="E36" s="355"/>
      <c r="F36" s="352"/>
      <c r="G36" s="356"/>
      <c r="H36" s="357"/>
      <c r="I36" s="357"/>
      <c r="J36" s="357"/>
      <c r="K36" s="358"/>
    </row>
    <row r="37" spans="1:11" s="342" customFormat="1" ht="13.5" thickBot="1">
      <c r="A37" s="343" t="s">
        <v>397</v>
      </c>
      <c r="B37" s="344">
        <v>54899</v>
      </c>
      <c r="C37" s="359">
        <v>2076</v>
      </c>
      <c r="D37" s="345">
        <f>B37-C37</f>
        <v>52823</v>
      </c>
      <c r="E37" s="360">
        <v>0</v>
      </c>
      <c r="F37" s="344">
        <v>41200</v>
      </c>
      <c r="G37" s="347">
        <f>D37-E37-F37-H37</f>
        <v>11623</v>
      </c>
      <c r="H37" s="348">
        <v>0</v>
      </c>
      <c r="I37" s="348">
        <v>0</v>
      </c>
      <c r="J37" s="348">
        <v>0</v>
      </c>
      <c r="K37" s="349">
        <v>0</v>
      </c>
    </row>
    <row r="38" spans="1:11" s="342" customFormat="1" ht="12.75">
      <c r="A38" s="351" t="s">
        <v>398</v>
      </c>
      <c r="B38" s="352"/>
      <c r="C38" s="353"/>
      <c r="D38" s="354"/>
      <c r="E38" s="355"/>
      <c r="F38" s="352"/>
      <c r="G38" s="356"/>
      <c r="H38" s="357"/>
      <c r="I38" s="357"/>
      <c r="J38" s="357"/>
      <c r="K38" s="358"/>
    </row>
    <row r="39" spans="1:11" s="342" customFormat="1" ht="13.5" thickBot="1">
      <c r="A39" s="363" t="s">
        <v>399</v>
      </c>
      <c r="B39" s="364">
        <v>333895.4</v>
      </c>
      <c r="C39" s="365">
        <v>261494.2</v>
      </c>
      <c r="D39" s="366">
        <f>B39-C39</f>
        <v>72401.20000000001</v>
      </c>
      <c r="E39" s="367">
        <v>0</v>
      </c>
      <c r="F39" s="364">
        <v>57920</v>
      </c>
      <c r="G39" s="368">
        <f>D39-E39-F39-H39</f>
        <v>14481.200000000012</v>
      </c>
      <c r="H39" s="369">
        <v>0</v>
      </c>
      <c r="I39" s="369">
        <v>0</v>
      </c>
      <c r="J39" s="369">
        <v>0</v>
      </c>
      <c r="K39" s="370">
        <v>0</v>
      </c>
    </row>
    <row r="40" spans="1:11" s="342" customFormat="1" ht="13.5" thickTop="1">
      <c r="A40" s="315"/>
      <c r="B40" s="371"/>
      <c r="C40" s="371"/>
      <c r="D40" s="371"/>
      <c r="E40" s="372"/>
      <c r="F40" s="371"/>
      <c r="G40" s="315"/>
      <c r="H40" s="315"/>
      <c r="I40" s="315"/>
      <c r="J40" s="315"/>
      <c r="K40" s="315"/>
    </row>
    <row r="41" spans="1:11" s="342" customFormat="1" ht="12.75">
      <c r="A41" s="373"/>
      <c r="B41" s="371"/>
      <c r="C41" s="371"/>
      <c r="D41" s="371"/>
      <c r="E41" s="372"/>
      <c r="F41" s="371"/>
      <c r="G41" s="315"/>
      <c r="H41" s="315"/>
      <c r="I41" s="315"/>
      <c r="J41" s="315"/>
      <c r="K41" s="315"/>
    </row>
    <row r="42" spans="1:11" s="342" customFormat="1" ht="12.75">
      <c r="A42" s="373"/>
      <c r="B42" s="371"/>
      <c r="C42" s="371"/>
      <c r="D42" s="371"/>
      <c r="E42" s="372"/>
      <c r="F42" s="371"/>
      <c r="G42" s="315"/>
      <c r="H42" s="315"/>
      <c r="I42" s="315"/>
      <c r="J42" s="315"/>
      <c r="K42" s="315"/>
    </row>
    <row r="43" spans="1:11" s="342" customFormat="1" ht="12.75">
      <c r="A43" s="373"/>
      <c r="B43" s="371"/>
      <c r="C43" s="371"/>
      <c r="D43" s="371"/>
      <c r="E43" s="372"/>
      <c r="F43" s="371"/>
      <c r="G43" s="315"/>
      <c r="H43" s="315"/>
      <c r="I43" s="315"/>
      <c r="J43" s="315"/>
      <c r="K43" s="315"/>
    </row>
    <row r="44" spans="1:11" s="342" customFormat="1" ht="12.75">
      <c r="A44" s="373"/>
      <c r="B44" s="371"/>
      <c r="C44" s="371"/>
      <c r="D44" s="371"/>
      <c r="E44" s="372"/>
      <c r="F44" s="371"/>
      <c r="G44" s="315"/>
      <c r="H44" s="315"/>
      <c r="I44" s="315"/>
      <c r="J44" s="315"/>
      <c r="K44" s="315"/>
    </row>
    <row r="45" spans="1:11" s="342" customFormat="1" ht="12.75">
      <c r="A45" s="315"/>
      <c r="B45" s="371"/>
      <c r="C45" s="371"/>
      <c r="D45" s="371"/>
      <c r="E45" s="372"/>
      <c r="F45" s="371"/>
      <c r="G45" s="315"/>
      <c r="H45" s="315"/>
      <c r="I45" s="315"/>
      <c r="J45" s="315"/>
      <c r="K45" s="315"/>
    </row>
    <row r="46" spans="1:11" s="342" customFormat="1" ht="12.75">
      <c r="A46" s="315"/>
      <c r="B46" s="371"/>
      <c r="C46" s="371"/>
      <c r="D46" s="371"/>
      <c r="E46" s="372"/>
      <c r="F46" s="371"/>
      <c r="G46" s="315"/>
      <c r="H46" s="315"/>
      <c r="I46" s="315"/>
      <c r="J46" s="315"/>
      <c r="K46" s="315"/>
    </row>
    <row r="47" spans="1:11" s="342" customFormat="1" ht="12.75">
      <c r="A47" s="315"/>
      <c r="B47" s="371"/>
      <c r="C47" s="371"/>
      <c r="D47" s="371"/>
      <c r="E47" s="372"/>
      <c r="F47" s="371"/>
      <c r="G47" s="315"/>
      <c r="H47" s="315"/>
      <c r="I47" s="315"/>
      <c r="J47" s="315"/>
      <c r="K47" s="315"/>
    </row>
    <row r="48" spans="1:11" s="342" customFormat="1" ht="13.5" thickBot="1">
      <c r="A48" s="315"/>
      <c r="B48" s="371"/>
      <c r="C48" s="371"/>
      <c r="D48" s="371"/>
      <c r="E48" s="372"/>
      <c r="F48" s="371"/>
      <c r="G48" s="315"/>
      <c r="H48" s="315"/>
      <c r="I48" s="315"/>
      <c r="J48" s="315"/>
      <c r="K48" s="374" t="s">
        <v>35</v>
      </c>
    </row>
    <row r="49" spans="1:11" s="315" customFormat="1" ht="14.25" thickBot="1" thickTop="1">
      <c r="A49" s="317"/>
      <c r="B49" s="318"/>
      <c r="C49" s="319"/>
      <c r="D49" s="320" t="s">
        <v>37</v>
      </c>
      <c r="E49" s="318" t="s">
        <v>2</v>
      </c>
      <c r="F49" s="621" t="s">
        <v>58</v>
      </c>
      <c r="G49" s="622"/>
      <c r="H49" s="321" t="s">
        <v>57</v>
      </c>
      <c r="I49" s="321" t="s">
        <v>373</v>
      </c>
      <c r="J49" s="617" t="s">
        <v>59</v>
      </c>
      <c r="K49" s="618"/>
    </row>
    <row r="50" spans="1:11" s="315" customFormat="1" ht="13.5" thickTop="1">
      <c r="A50" s="322" t="s">
        <v>68</v>
      </c>
      <c r="B50" s="323" t="s">
        <v>16</v>
      </c>
      <c r="C50" s="324" t="s">
        <v>1</v>
      </c>
      <c r="D50" s="325" t="s">
        <v>38</v>
      </c>
      <c r="E50" s="326" t="s">
        <v>4</v>
      </c>
      <c r="F50" s="327" t="s">
        <v>5</v>
      </c>
      <c r="G50" s="321" t="s">
        <v>5</v>
      </c>
      <c r="H50" s="328" t="s">
        <v>34</v>
      </c>
      <c r="I50" s="328" t="s">
        <v>6</v>
      </c>
      <c r="J50" s="321" t="s">
        <v>7</v>
      </c>
      <c r="K50" s="321" t="s">
        <v>8</v>
      </c>
    </row>
    <row r="51" spans="1:11" s="315" customFormat="1" ht="13.5" thickBot="1">
      <c r="A51" s="329"/>
      <c r="B51" s="330"/>
      <c r="C51" s="331"/>
      <c r="D51" s="332" t="s">
        <v>39</v>
      </c>
      <c r="E51" s="333">
        <v>2014</v>
      </c>
      <c r="F51" s="333" t="s">
        <v>9</v>
      </c>
      <c r="G51" s="334" t="s">
        <v>10</v>
      </c>
      <c r="H51" s="334" t="s">
        <v>40</v>
      </c>
      <c r="I51" s="334" t="s">
        <v>56</v>
      </c>
      <c r="J51" s="334">
        <v>2015</v>
      </c>
      <c r="K51" s="334" t="s">
        <v>11</v>
      </c>
    </row>
    <row r="52" spans="1:11" s="342" customFormat="1" ht="14.25" thickBot="1" thickTop="1">
      <c r="A52" s="343" t="s">
        <v>400</v>
      </c>
      <c r="B52" s="344">
        <v>261913</v>
      </c>
      <c r="C52" s="344">
        <v>120462.65</v>
      </c>
      <c r="D52" s="337">
        <f>B52-C52</f>
        <v>141450.35</v>
      </c>
      <c r="E52" s="346">
        <v>0</v>
      </c>
      <c r="F52" s="344">
        <v>0</v>
      </c>
      <c r="G52" s="347">
        <f>D52-E52-F52-H52</f>
        <v>141450.35</v>
      </c>
      <c r="H52" s="348">
        <v>0</v>
      </c>
      <c r="I52" s="348">
        <v>0</v>
      </c>
      <c r="J52" s="348">
        <v>0</v>
      </c>
      <c r="K52" s="349">
        <v>0</v>
      </c>
    </row>
    <row r="53" spans="1:11" s="342" customFormat="1" ht="12.75">
      <c r="A53" s="351" t="s">
        <v>395</v>
      </c>
      <c r="B53" s="352"/>
      <c r="C53" s="353"/>
      <c r="D53" s="354"/>
      <c r="E53" s="355"/>
      <c r="F53" s="352"/>
      <c r="G53" s="356"/>
      <c r="H53" s="357"/>
      <c r="I53" s="357"/>
      <c r="J53" s="357"/>
      <c r="K53" s="358"/>
    </row>
    <row r="54" spans="1:11" s="342" customFormat="1" ht="13.5" thickBot="1">
      <c r="A54" s="343" t="s">
        <v>401</v>
      </c>
      <c r="B54" s="344">
        <v>34090</v>
      </c>
      <c r="C54" s="359">
        <v>26328</v>
      </c>
      <c r="D54" s="345">
        <f>B54-C54</f>
        <v>7762</v>
      </c>
      <c r="E54" s="360">
        <v>0</v>
      </c>
      <c r="F54" s="344">
        <v>4762</v>
      </c>
      <c r="G54" s="347">
        <f>D54-E54-F54-H54</f>
        <v>3000</v>
      </c>
      <c r="H54" s="348">
        <v>0</v>
      </c>
      <c r="I54" s="348">
        <v>0</v>
      </c>
      <c r="J54" s="348">
        <v>0</v>
      </c>
      <c r="K54" s="349">
        <v>0</v>
      </c>
    </row>
    <row r="55" spans="1:11" s="342" customFormat="1" ht="12.75">
      <c r="A55" s="351" t="s">
        <v>395</v>
      </c>
      <c r="B55" s="352"/>
      <c r="C55" s="353"/>
      <c r="D55" s="354"/>
      <c r="E55" s="355"/>
      <c r="F55" s="352"/>
      <c r="G55" s="356"/>
      <c r="H55" s="357"/>
      <c r="I55" s="357"/>
      <c r="J55" s="357"/>
      <c r="K55" s="358"/>
    </row>
    <row r="56" spans="1:11" s="342" customFormat="1" ht="13.5" thickBot="1">
      <c r="A56" s="343" t="s">
        <v>402</v>
      </c>
      <c r="B56" s="344">
        <v>115744</v>
      </c>
      <c r="C56" s="359">
        <v>94492.5</v>
      </c>
      <c r="D56" s="345">
        <f>B56-C56</f>
        <v>21251.5</v>
      </c>
      <c r="E56" s="360">
        <v>0</v>
      </c>
      <c r="F56" s="344">
        <v>17001</v>
      </c>
      <c r="G56" s="347">
        <f>D56-E56-F56-H56</f>
        <v>4250.5</v>
      </c>
      <c r="H56" s="348">
        <v>0</v>
      </c>
      <c r="I56" s="348">
        <v>0</v>
      </c>
      <c r="J56" s="348">
        <v>0</v>
      </c>
      <c r="K56" s="349">
        <v>0</v>
      </c>
    </row>
    <row r="57" spans="1:11" s="342" customFormat="1" ht="12.75">
      <c r="A57" s="351" t="s">
        <v>403</v>
      </c>
      <c r="B57" s="352"/>
      <c r="C57" s="353"/>
      <c r="D57" s="354"/>
      <c r="E57" s="355"/>
      <c r="F57" s="352"/>
      <c r="G57" s="356"/>
      <c r="H57" s="357"/>
      <c r="I57" s="357"/>
      <c r="J57" s="357"/>
      <c r="K57" s="358"/>
    </row>
    <row r="58" spans="1:11" s="342" customFormat="1" ht="13.5" thickBot="1">
      <c r="A58" s="343" t="s">
        <v>404</v>
      </c>
      <c r="B58" s="344">
        <v>593697.1</v>
      </c>
      <c r="C58" s="359">
        <v>493108.74</v>
      </c>
      <c r="D58" s="345">
        <f>B58-C58</f>
        <v>100588.35999999999</v>
      </c>
      <c r="E58" s="360">
        <v>0</v>
      </c>
      <c r="F58" s="344">
        <v>20000</v>
      </c>
      <c r="G58" s="347">
        <f>D58-E58-F58-H58</f>
        <v>80588.35999999999</v>
      </c>
      <c r="H58" s="348">
        <v>0</v>
      </c>
      <c r="I58" s="348">
        <v>0</v>
      </c>
      <c r="J58" s="348">
        <v>0</v>
      </c>
      <c r="K58" s="349">
        <v>0</v>
      </c>
    </row>
    <row r="59" spans="1:11" s="342" customFormat="1" ht="12.75">
      <c r="A59" s="351" t="s">
        <v>395</v>
      </c>
      <c r="B59" s="352"/>
      <c r="C59" s="353"/>
      <c r="D59" s="354"/>
      <c r="E59" s="355"/>
      <c r="F59" s="352"/>
      <c r="G59" s="356"/>
      <c r="H59" s="357"/>
      <c r="I59" s="357"/>
      <c r="J59" s="357"/>
      <c r="K59" s="358"/>
    </row>
    <row r="60" spans="1:11" s="342" customFormat="1" ht="13.5" thickBot="1">
      <c r="A60" s="343" t="s">
        <v>405</v>
      </c>
      <c r="B60" s="344">
        <v>466058.07</v>
      </c>
      <c r="C60" s="359">
        <v>446177.35</v>
      </c>
      <c r="D60" s="345">
        <f>B60-C60</f>
        <v>19880.72000000003</v>
      </c>
      <c r="E60" s="360">
        <v>0</v>
      </c>
      <c r="F60" s="344">
        <v>0</v>
      </c>
      <c r="G60" s="347">
        <f>D60-E60-F60-H60</f>
        <v>19880.72000000003</v>
      </c>
      <c r="H60" s="348">
        <v>0</v>
      </c>
      <c r="I60" s="348">
        <v>0</v>
      </c>
      <c r="J60" s="348">
        <v>0</v>
      </c>
      <c r="K60" s="349">
        <v>0</v>
      </c>
    </row>
    <row r="61" spans="1:11" s="342" customFormat="1" ht="12.75">
      <c r="A61" s="351" t="s">
        <v>406</v>
      </c>
      <c r="B61" s="352"/>
      <c r="C61" s="353"/>
      <c r="D61" s="354"/>
      <c r="E61" s="355"/>
      <c r="F61" s="352"/>
      <c r="G61" s="356"/>
      <c r="H61" s="357"/>
      <c r="I61" s="357"/>
      <c r="J61" s="357"/>
      <c r="K61" s="358"/>
    </row>
    <row r="62" spans="1:11" s="342" customFormat="1" ht="13.5" thickBot="1">
      <c r="A62" s="343" t="s">
        <v>407</v>
      </c>
      <c r="B62" s="344">
        <v>846323.3</v>
      </c>
      <c r="C62" s="359">
        <v>632944.47</v>
      </c>
      <c r="D62" s="345">
        <f>B62-C62</f>
        <v>213378.83000000007</v>
      </c>
      <c r="E62" s="360">
        <v>0</v>
      </c>
      <c r="F62" s="344">
        <v>150000</v>
      </c>
      <c r="G62" s="347">
        <f>D62-E62-F62-H62</f>
        <v>63378.830000000075</v>
      </c>
      <c r="H62" s="348">
        <v>0</v>
      </c>
      <c r="I62" s="348">
        <v>0</v>
      </c>
      <c r="J62" s="348">
        <v>0</v>
      </c>
      <c r="K62" s="349">
        <v>0</v>
      </c>
    </row>
    <row r="63" spans="1:11" s="342" customFormat="1" ht="13.5" thickBot="1">
      <c r="A63" s="375" t="s">
        <v>408</v>
      </c>
      <c r="B63" s="376">
        <v>564995</v>
      </c>
      <c r="C63" s="376">
        <v>316767.08</v>
      </c>
      <c r="D63" s="350">
        <f>B63-C63</f>
        <v>248227.91999999998</v>
      </c>
      <c r="E63" s="377">
        <v>0</v>
      </c>
      <c r="F63" s="376">
        <v>198581</v>
      </c>
      <c r="G63" s="347">
        <f>D63-E63-F63-H63</f>
        <v>49646.919999999984</v>
      </c>
      <c r="H63" s="378">
        <v>0</v>
      </c>
      <c r="I63" s="378">
        <v>0</v>
      </c>
      <c r="J63" s="378">
        <v>0</v>
      </c>
      <c r="K63" s="379">
        <v>0</v>
      </c>
    </row>
    <row r="64" spans="1:11" s="342" customFormat="1" ht="13.5" thickBot="1">
      <c r="A64" s="375" t="s">
        <v>409</v>
      </c>
      <c r="B64" s="376">
        <v>1243148.48</v>
      </c>
      <c r="C64" s="376">
        <v>1145555.38</v>
      </c>
      <c r="D64" s="337">
        <f>B64-C64</f>
        <v>97593.1000000001</v>
      </c>
      <c r="E64" s="377">
        <v>0</v>
      </c>
      <c r="F64" s="376">
        <v>0</v>
      </c>
      <c r="G64" s="347">
        <f>D64-E64-F64-H64</f>
        <v>97593.1000000001</v>
      </c>
      <c r="H64" s="378">
        <v>0</v>
      </c>
      <c r="I64" s="378">
        <v>0</v>
      </c>
      <c r="J64" s="378">
        <v>0</v>
      </c>
      <c r="K64" s="379">
        <v>0</v>
      </c>
    </row>
    <row r="65" spans="1:11" s="371" customFormat="1" ht="12.75">
      <c r="A65" s="380" t="s">
        <v>410</v>
      </c>
      <c r="B65" s="352"/>
      <c r="C65" s="353"/>
      <c r="D65" s="354"/>
      <c r="E65" s="355"/>
      <c r="F65" s="352"/>
      <c r="G65" s="356"/>
      <c r="H65" s="352"/>
      <c r="I65" s="352"/>
      <c r="J65" s="352"/>
      <c r="K65" s="381"/>
    </row>
    <row r="66" spans="1:11" s="371" customFormat="1" ht="13.5" thickBot="1">
      <c r="A66" s="382" t="s">
        <v>411</v>
      </c>
      <c r="B66" s="344">
        <v>3770322.63</v>
      </c>
      <c r="C66" s="359">
        <v>2318826.73</v>
      </c>
      <c r="D66" s="344">
        <f>B66-C66</f>
        <v>1451495.9</v>
      </c>
      <c r="E66" s="360">
        <v>0</v>
      </c>
      <c r="F66" s="344">
        <v>0</v>
      </c>
      <c r="G66" s="344">
        <f>D66-E66-F66-H66</f>
        <v>1451495.9</v>
      </c>
      <c r="H66" s="344">
        <v>0</v>
      </c>
      <c r="I66" s="344">
        <v>0</v>
      </c>
      <c r="J66" s="344">
        <v>0</v>
      </c>
      <c r="K66" s="383">
        <v>0</v>
      </c>
    </row>
    <row r="67" spans="1:11" s="371" customFormat="1" ht="12.75">
      <c r="A67" s="380" t="s">
        <v>412</v>
      </c>
      <c r="B67" s="352"/>
      <c r="C67" s="353"/>
      <c r="D67" s="354"/>
      <c r="E67" s="355"/>
      <c r="F67" s="352"/>
      <c r="G67" s="356"/>
      <c r="H67" s="352"/>
      <c r="I67" s="352"/>
      <c r="J67" s="352"/>
      <c r="K67" s="381"/>
    </row>
    <row r="68" spans="1:11" s="371" customFormat="1" ht="13.5" thickBot="1">
      <c r="A68" s="384" t="s">
        <v>413</v>
      </c>
      <c r="B68" s="336">
        <v>335760</v>
      </c>
      <c r="C68" s="361">
        <v>63650</v>
      </c>
      <c r="D68" s="344">
        <f>B68-C68</f>
        <v>272110</v>
      </c>
      <c r="E68" s="362">
        <v>0</v>
      </c>
      <c r="F68" s="336">
        <v>136110</v>
      </c>
      <c r="G68" s="344">
        <f>D68-E68-F68-H68</f>
        <v>136000</v>
      </c>
      <c r="H68" s="336">
        <v>0</v>
      </c>
      <c r="I68" s="336">
        <v>0</v>
      </c>
      <c r="J68" s="336">
        <v>0</v>
      </c>
      <c r="K68" s="385">
        <v>0</v>
      </c>
    </row>
    <row r="69" spans="1:11" s="371" customFormat="1" ht="13.5" thickBot="1">
      <c r="A69" s="386" t="s">
        <v>414</v>
      </c>
      <c r="B69" s="376">
        <v>13430256.34</v>
      </c>
      <c r="C69" s="387">
        <v>12579330.81</v>
      </c>
      <c r="D69" s="337">
        <f>B69-C69</f>
        <v>850925.5299999993</v>
      </c>
      <c r="E69" s="377">
        <v>0</v>
      </c>
      <c r="F69" s="376">
        <v>400000</v>
      </c>
      <c r="G69" s="347">
        <f>D69-E69-F69-H69</f>
        <v>450925.52999999933</v>
      </c>
      <c r="H69" s="376">
        <v>0</v>
      </c>
      <c r="I69" s="388">
        <v>0</v>
      </c>
      <c r="J69" s="376">
        <v>0</v>
      </c>
      <c r="K69" s="389">
        <v>0</v>
      </c>
    </row>
    <row r="70" spans="1:11" s="371" customFormat="1" ht="12.75">
      <c r="A70" s="380" t="s">
        <v>415</v>
      </c>
      <c r="B70" s="336"/>
      <c r="C70" s="336"/>
      <c r="D70" s="354"/>
      <c r="E70" s="338"/>
      <c r="F70" s="336"/>
      <c r="G70" s="356"/>
      <c r="H70" s="336"/>
      <c r="I70" s="336"/>
      <c r="J70" s="336"/>
      <c r="K70" s="385"/>
    </row>
    <row r="71" spans="1:11" s="371" customFormat="1" ht="13.5" thickBot="1">
      <c r="A71" s="390" t="s">
        <v>416</v>
      </c>
      <c r="B71" s="364">
        <v>871227.02</v>
      </c>
      <c r="C71" s="364">
        <v>582484.73</v>
      </c>
      <c r="D71" s="364">
        <f>B71-C71</f>
        <v>288742.29000000004</v>
      </c>
      <c r="E71" s="391">
        <v>0</v>
      </c>
      <c r="F71" s="364">
        <v>0</v>
      </c>
      <c r="G71" s="364">
        <f>D71-E71-F71-H71</f>
        <v>288742.29000000004</v>
      </c>
      <c r="H71" s="364">
        <v>0</v>
      </c>
      <c r="I71" s="364">
        <v>0</v>
      </c>
      <c r="J71" s="364">
        <v>0</v>
      </c>
      <c r="K71" s="392">
        <v>0</v>
      </c>
    </row>
    <row r="72" spans="1:11" s="342" customFormat="1" ht="13.5" thickTop="1">
      <c r="A72" s="315"/>
      <c r="B72" s="393"/>
      <c r="C72" s="393"/>
      <c r="D72" s="394"/>
      <c r="E72" s="393"/>
      <c r="F72" s="395"/>
      <c r="G72" s="396"/>
      <c r="H72" s="397"/>
      <c r="I72" s="398"/>
      <c r="J72" s="398"/>
      <c r="K72" s="398"/>
    </row>
    <row r="73" spans="1:11" s="342" customFormat="1" ht="12.75">
      <c r="A73" s="373"/>
      <c r="B73" s="393"/>
      <c r="C73" s="393"/>
      <c r="D73" s="399"/>
      <c r="E73" s="393"/>
      <c r="F73" s="399"/>
      <c r="G73" s="400"/>
      <c r="H73" s="400"/>
      <c r="I73" s="400"/>
      <c r="J73" s="398"/>
      <c r="K73" s="398"/>
    </row>
    <row r="74" spans="1:12" s="342" customFormat="1" ht="12.75">
      <c r="A74" s="373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</row>
    <row r="75" spans="1:11" s="342" customFormat="1" ht="12.75">
      <c r="A75" s="373"/>
      <c r="B75" s="395"/>
      <c r="C75" s="395"/>
      <c r="D75" s="395"/>
      <c r="E75" s="395"/>
      <c r="F75" s="395"/>
      <c r="G75" s="395"/>
      <c r="H75" s="395"/>
      <c r="I75" s="395"/>
      <c r="J75" s="395"/>
      <c r="K75" s="395"/>
    </row>
    <row r="76" spans="1:11" s="402" customFormat="1" ht="12.75">
      <c r="A76" s="208"/>
      <c r="B76" s="401"/>
      <c r="C76" s="401"/>
      <c r="D76" s="401"/>
      <c r="E76" s="401"/>
      <c r="F76" s="401"/>
      <c r="G76" s="396"/>
      <c r="H76" s="396"/>
      <c r="I76" s="396"/>
      <c r="J76" s="396"/>
      <c r="K76" s="396"/>
    </row>
    <row r="77" spans="1:11" s="342" customFormat="1" ht="12.75">
      <c r="A77" s="373"/>
      <c r="B77" s="393"/>
      <c r="C77" s="393"/>
      <c r="D77" s="399"/>
      <c r="E77" s="393"/>
      <c r="F77" s="393"/>
      <c r="G77" s="403"/>
      <c r="H77" s="400"/>
      <c r="I77" s="398"/>
      <c r="J77" s="398"/>
      <c r="K77" s="398"/>
    </row>
    <row r="78" spans="1:11" s="342" customFormat="1" ht="12.75">
      <c r="A78" s="404"/>
      <c r="B78" s="393"/>
      <c r="C78" s="393"/>
      <c r="D78" s="399"/>
      <c r="E78" s="393"/>
      <c r="F78" s="393"/>
      <c r="G78" s="394"/>
      <c r="H78" s="400"/>
      <c r="I78" s="398"/>
      <c r="J78" s="398"/>
      <c r="K78" s="398"/>
    </row>
    <row r="79" spans="1:11" s="342" customFormat="1" ht="12.75">
      <c r="A79" s="404"/>
      <c r="B79" s="393"/>
      <c r="C79" s="393"/>
      <c r="D79" s="399"/>
      <c r="E79" s="393"/>
      <c r="F79" s="393"/>
      <c r="G79" s="394"/>
      <c r="H79" s="400"/>
      <c r="I79" s="398"/>
      <c r="J79" s="398"/>
      <c r="K79" s="398"/>
    </row>
    <row r="80" spans="1:11" s="342" customFormat="1" ht="12.75">
      <c r="A80" s="404"/>
      <c r="B80" s="393"/>
      <c r="C80" s="393"/>
      <c r="D80" s="399"/>
      <c r="E80" s="393"/>
      <c r="F80" s="393"/>
      <c r="G80" s="394"/>
      <c r="H80" s="400"/>
      <c r="I80" s="398"/>
      <c r="J80" s="398"/>
      <c r="K80" s="398"/>
    </row>
    <row r="81" spans="1:11" s="342" customFormat="1" ht="12.75">
      <c r="A81" s="404"/>
      <c r="B81" s="393"/>
      <c r="C81" s="393"/>
      <c r="D81" s="399"/>
      <c r="E81" s="393"/>
      <c r="F81" s="393"/>
      <c r="G81" s="394"/>
      <c r="H81" s="400"/>
      <c r="I81" s="398"/>
      <c r="J81" s="398"/>
      <c r="K81" s="398"/>
    </row>
    <row r="82" spans="1:11" s="342" customFormat="1" ht="12.75">
      <c r="A82" s="404"/>
      <c r="B82" s="393"/>
      <c r="C82" s="393"/>
      <c r="D82" s="399"/>
      <c r="E82" s="393"/>
      <c r="F82" s="393"/>
      <c r="G82" s="394"/>
      <c r="H82" s="400"/>
      <c r="I82" s="398"/>
      <c r="J82" s="398"/>
      <c r="K82" s="398"/>
    </row>
    <row r="83" spans="1:11" s="342" customFormat="1" ht="12.75">
      <c r="A83" s="404"/>
      <c r="B83" s="393"/>
      <c r="C83" s="393"/>
      <c r="D83" s="399"/>
      <c r="E83" s="393"/>
      <c r="F83" s="393"/>
      <c r="G83" s="394"/>
      <c r="H83" s="400"/>
      <c r="I83" s="398"/>
      <c r="J83" s="398"/>
      <c r="K83" s="398"/>
    </row>
    <row r="84" spans="1:11" s="342" customFormat="1" ht="12.75">
      <c r="A84" s="404"/>
      <c r="B84" s="393"/>
      <c r="C84" s="393"/>
      <c r="D84" s="399"/>
      <c r="E84" s="393"/>
      <c r="F84" s="393"/>
      <c r="G84" s="394"/>
      <c r="H84" s="400"/>
      <c r="I84" s="398"/>
      <c r="J84" s="398"/>
      <c r="K84" s="398"/>
    </row>
    <row r="85" spans="1:11" s="342" customFormat="1" ht="12.75">
      <c r="A85" s="404"/>
      <c r="B85" s="393"/>
      <c r="C85" s="393"/>
      <c r="D85" s="399"/>
      <c r="E85" s="393"/>
      <c r="F85" s="393"/>
      <c r="G85" s="394"/>
      <c r="H85" s="400"/>
      <c r="I85" s="398"/>
      <c r="J85" s="398"/>
      <c r="K85" s="398"/>
    </row>
    <row r="86" spans="1:11" s="342" customFormat="1" ht="12.75">
      <c r="A86" s="404"/>
      <c r="B86" s="393"/>
      <c r="C86" s="393"/>
      <c r="D86" s="399"/>
      <c r="E86" s="393"/>
      <c r="F86" s="393"/>
      <c r="G86" s="394"/>
      <c r="H86" s="400"/>
      <c r="I86" s="398"/>
      <c r="J86" s="398"/>
      <c r="K86" s="398"/>
    </row>
    <row r="87" spans="1:11" s="342" customFormat="1" ht="12.75">
      <c r="A87" s="404"/>
      <c r="B87" s="393"/>
      <c r="C87" s="393"/>
      <c r="D87" s="399"/>
      <c r="E87" s="393"/>
      <c r="F87" s="393"/>
      <c r="G87" s="394"/>
      <c r="H87" s="400"/>
      <c r="I87" s="398"/>
      <c r="J87" s="398"/>
      <c r="K87" s="398"/>
    </row>
    <row r="88" spans="1:11" s="342" customFormat="1" ht="12.75">
      <c r="A88" s="404"/>
      <c r="B88" s="393"/>
      <c r="C88" s="393"/>
      <c r="D88" s="399"/>
      <c r="E88" s="393"/>
      <c r="F88" s="393"/>
      <c r="G88" s="394"/>
      <c r="H88" s="400"/>
      <c r="I88" s="398"/>
      <c r="J88" s="398"/>
      <c r="K88" s="398"/>
    </row>
    <row r="89" spans="1:11" s="342" customFormat="1" ht="12.75">
      <c r="A89" s="404"/>
      <c r="B89" s="393"/>
      <c r="C89" s="393"/>
      <c r="D89" s="399"/>
      <c r="E89" s="393"/>
      <c r="F89" s="393"/>
      <c r="G89" s="394"/>
      <c r="H89" s="400"/>
      <c r="I89" s="398"/>
      <c r="J89" s="398"/>
      <c r="K89" s="398"/>
    </row>
    <row r="90" spans="1:11" s="342" customFormat="1" ht="12.75">
      <c r="A90" s="404"/>
      <c r="B90" s="393"/>
      <c r="C90" s="393"/>
      <c r="D90" s="399"/>
      <c r="E90" s="393"/>
      <c r="F90" s="393"/>
      <c r="G90" s="394"/>
      <c r="H90" s="400"/>
      <c r="I90" s="398"/>
      <c r="J90" s="398"/>
      <c r="K90" s="398"/>
    </row>
    <row r="91" spans="1:11" s="342" customFormat="1" ht="12.75">
      <c r="A91" s="404"/>
      <c r="B91" s="393"/>
      <c r="C91" s="393"/>
      <c r="D91" s="399"/>
      <c r="E91" s="393"/>
      <c r="F91" s="393"/>
      <c r="G91" s="394"/>
      <c r="H91" s="400"/>
      <c r="I91" s="398"/>
      <c r="J91" s="398"/>
      <c r="K91" s="398"/>
    </row>
    <row r="92" spans="1:11" s="342" customFormat="1" ht="12.75">
      <c r="A92" s="404"/>
      <c r="B92" s="393"/>
      <c r="C92" s="393"/>
      <c r="D92" s="399"/>
      <c r="E92" s="393"/>
      <c r="F92" s="393"/>
      <c r="G92" s="394"/>
      <c r="H92" s="400"/>
      <c r="I92" s="398"/>
      <c r="J92" s="398"/>
      <c r="K92" s="398"/>
    </row>
    <row r="93" spans="1:11" s="342" customFormat="1" ht="12.75">
      <c r="A93" s="404"/>
      <c r="B93" s="371"/>
      <c r="C93" s="393"/>
      <c r="D93" s="399"/>
      <c r="E93" s="393"/>
      <c r="F93" s="393"/>
      <c r="G93" s="394"/>
      <c r="H93" s="400"/>
      <c r="I93" s="398"/>
      <c r="J93" s="398"/>
      <c r="K93" s="398"/>
    </row>
    <row r="94" spans="1:11" s="342" customFormat="1" ht="12.75">
      <c r="A94" s="405"/>
      <c r="B94" s="406"/>
      <c r="C94" s="406"/>
      <c r="D94" s="407"/>
      <c r="E94" s="406"/>
      <c r="F94" s="406"/>
      <c r="G94" s="406"/>
      <c r="H94" s="408"/>
      <c r="I94" s="409"/>
      <c r="J94" s="409"/>
      <c r="K94" s="409"/>
    </row>
    <row r="95" spans="1:13" s="315" customFormat="1" ht="15.75" thickBot="1">
      <c r="A95" s="410" t="s">
        <v>12</v>
      </c>
      <c r="B95" s="371"/>
      <c r="C95" s="371"/>
      <c r="D95" s="371"/>
      <c r="E95" s="371"/>
      <c r="F95" s="371"/>
      <c r="G95" s="371"/>
      <c r="K95" s="374"/>
      <c r="M95" s="374" t="s">
        <v>35</v>
      </c>
    </row>
    <row r="96" spans="1:13" s="315" customFormat="1" ht="14.25" thickBot="1" thickTop="1">
      <c r="A96" s="411"/>
      <c r="B96" s="412" t="s">
        <v>16</v>
      </c>
      <c r="C96" s="412" t="s">
        <v>13</v>
      </c>
      <c r="D96" s="412" t="s">
        <v>13</v>
      </c>
      <c r="E96" s="413"/>
      <c r="F96" s="611" t="s">
        <v>32</v>
      </c>
      <c r="G96" s="612"/>
      <c r="H96" s="619" t="s">
        <v>60</v>
      </c>
      <c r="I96" s="619"/>
      <c r="J96" s="619"/>
      <c r="K96" s="620"/>
      <c r="L96" s="617" t="s">
        <v>65</v>
      </c>
      <c r="M96" s="618"/>
    </row>
    <row r="97" spans="1:13" s="315" customFormat="1" ht="13.5" thickTop="1">
      <c r="A97" s="414" t="s">
        <v>68</v>
      </c>
      <c r="B97" s="415" t="s">
        <v>17</v>
      </c>
      <c r="C97" s="415" t="s">
        <v>15</v>
      </c>
      <c r="D97" s="415" t="s">
        <v>15</v>
      </c>
      <c r="E97" s="415" t="s">
        <v>1</v>
      </c>
      <c r="F97" s="415" t="s">
        <v>42</v>
      </c>
      <c r="G97" s="415" t="s">
        <v>43</v>
      </c>
      <c r="H97" s="416" t="s">
        <v>18</v>
      </c>
      <c r="I97" s="416" t="s">
        <v>45</v>
      </c>
      <c r="J97" s="416" t="s">
        <v>33</v>
      </c>
      <c r="K97" s="417" t="s">
        <v>19</v>
      </c>
      <c r="L97" s="321" t="s">
        <v>7</v>
      </c>
      <c r="M97" s="321" t="s">
        <v>8</v>
      </c>
    </row>
    <row r="98" spans="1:13" s="315" customFormat="1" ht="13.5" thickBot="1">
      <c r="A98" s="418"/>
      <c r="B98" s="419"/>
      <c r="C98" s="419"/>
      <c r="D98" s="419" t="s">
        <v>417</v>
      </c>
      <c r="E98" s="419"/>
      <c r="F98" s="419" t="s">
        <v>41</v>
      </c>
      <c r="G98" s="420" t="s">
        <v>44</v>
      </c>
      <c r="H98" s="421"/>
      <c r="I98" s="421"/>
      <c r="J98" s="422" t="s">
        <v>64</v>
      </c>
      <c r="K98" s="421" t="s">
        <v>20</v>
      </c>
      <c r="L98" s="334">
        <v>2015</v>
      </c>
      <c r="M98" s="334" t="s">
        <v>11</v>
      </c>
    </row>
    <row r="99" spans="1:13" s="342" customFormat="1" ht="13.5" customHeight="1" thickTop="1">
      <c r="A99" s="423" t="s">
        <v>418</v>
      </c>
      <c r="B99" s="424"/>
      <c r="C99" s="424"/>
      <c r="D99" s="424"/>
      <c r="E99" s="424"/>
      <c r="F99" s="424"/>
      <c r="G99" s="424"/>
      <c r="H99" s="425"/>
      <c r="I99" s="425"/>
      <c r="J99" s="426"/>
      <c r="K99" s="425"/>
      <c r="L99" s="426"/>
      <c r="M99" s="427"/>
    </row>
    <row r="100" spans="1:13" s="342" customFormat="1" ht="13.5" customHeight="1" thickBot="1">
      <c r="A100" s="382" t="s">
        <v>376</v>
      </c>
      <c r="B100" s="344">
        <v>8621052.65</v>
      </c>
      <c r="C100" s="344">
        <v>56024000</v>
      </c>
      <c r="D100" s="344">
        <v>12520000</v>
      </c>
      <c r="E100" s="344">
        <v>77159650.64</v>
      </c>
      <c r="F100" s="344">
        <f>B100+C100+D100-E100-G100</f>
        <v>5.364199751056731E-09</v>
      </c>
      <c r="G100" s="344">
        <v>5402.01</v>
      </c>
      <c r="H100" s="348">
        <v>0</v>
      </c>
      <c r="I100" s="348">
        <v>0</v>
      </c>
      <c r="J100" s="347">
        <v>0</v>
      </c>
      <c r="K100" s="348">
        <v>0</v>
      </c>
      <c r="L100" s="347">
        <v>0</v>
      </c>
      <c r="M100" s="349">
        <v>0</v>
      </c>
    </row>
    <row r="101" spans="1:13" s="342" customFormat="1" ht="15.75" customHeight="1" thickBot="1">
      <c r="A101" s="382" t="s">
        <v>377</v>
      </c>
      <c r="B101" s="346" t="s">
        <v>419</v>
      </c>
      <c r="C101" s="344">
        <v>10174700</v>
      </c>
      <c r="D101" s="344">
        <v>3245000</v>
      </c>
      <c r="E101" s="344">
        <v>27706334.96</v>
      </c>
      <c r="F101" s="352">
        <v>0</v>
      </c>
      <c r="G101" s="344">
        <v>119063.8</v>
      </c>
      <c r="H101" s="348">
        <v>0</v>
      </c>
      <c r="I101" s="348">
        <v>0</v>
      </c>
      <c r="J101" s="348">
        <v>0</v>
      </c>
      <c r="K101" s="348">
        <v>0</v>
      </c>
      <c r="L101" s="348">
        <v>0</v>
      </c>
      <c r="M101" s="349">
        <v>0</v>
      </c>
    </row>
    <row r="102" spans="1:13" s="342" customFormat="1" ht="15.75" customHeight="1" thickBot="1">
      <c r="A102" s="382" t="s">
        <v>378</v>
      </c>
      <c r="B102" s="346" t="s">
        <v>420</v>
      </c>
      <c r="C102" s="344">
        <v>14468000</v>
      </c>
      <c r="D102" s="344">
        <v>4669000</v>
      </c>
      <c r="E102" s="344">
        <v>53163614.86</v>
      </c>
      <c r="F102" s="352">
        <v>0</v>
      </c>
      <c r="G102" s="344">
        <v>220049.02</v>
      </c>
      <c r="H102" s="348">
        <v>0</v>
      </c>
      <c r="I102" s="348">
        <v>0</v>
      </c>
      <c r="J102" s="348">
        <v>0</v>
      </c>
      <c r="K102" s="348">
        <v>0</v>
      </c>
      <c r="L102" s="348">
        <v>0</v>
      </c>
      <c r="M102" s="349">
        <v>0</v>
      </c>
    </row>
    <row r="103" spans="1:13" s="342" customFormat="1" ht="15.75" customHeight="1" thickBot="1">
      <c r="A103" s="382" t="s">
        <v>379</v>
      </c>
      <c r="B103" s="346" t="s">
        <v>421</v>
      </c>
      <c r="C103" s="344">
        <v>22386800</v>
      </c>
      <c r="D103" s="344">
        <v>6402000</v>
      </c>
      <c r="E103" s="344">
        <v>80475930.27</v>
      </c>
      <c r="F103" s="352">
        <v>0</v>
      </c>
      <c r="G103" s="346" t="s">
        <v>422</v>
      </c>
      <c r="H103" s="348">
        <v>0</v>
      </c>
      <c r="I103" s="348">
        <v>0</v>
      </c>
      <c r="J103" s="348">
        <v>0</v>
      </c>
      <c r="K103" s="348">
        <f>-(F103+H103)</f>
        <v>0</v>
      </c>
      <c r="L103" s="348">
        <v>0</v>
      </c>
      <c r="M103" s="349">
        <v>0</v>
      </c>
    </row>
    <row r="104" spans="1:13" s="342" customFormat="1" ht="14.25" customHeight="1" thickBot="1">
      <c r="A104" s="382" t="s">
        <v>380</v>
      </c>
      <c r="B104" s="344">
        <v>44418652.76</v>
      </c>
      <c r="C104" s="344">
        <v>25411800</v>
      </c>
      <c r="D104" s="344">
        <v>9593000</v>
      </c>
      <c r="E104" s="344">
        <v>79346856.12</v>
      </c>
      <c r="F104" s="352">
        <f>B104+C104+D104-E104-G104</f>
        <v>-1.4304532669484615E-08</v>
      </c>
      <c r="G104" s="344">
        <v>76596.64</v>
      </c>
      <c r="H104" s="348">
        <v>0</v>
      </c>
      <c r="I104" s="348">
        <v>0</v>
      </c>
      <c r="J104" s="348">
        <v>0</v>
      </c>
      <c r="K104" s="348">
        <v>0</v>
      </c>
      <c r="L104" s="348">
        <v>0</v>
      </c>
      <c r="M104" s="349">
        <v>0</v>
      </c>
    </row>
    <row r="105" spans="1:13" s="342" customFormat="1" ht="12.75">
      <c r="A105" s="380" t="s">
        <v>386</v>
      </c>
      <c r="B105" s="352"/>
      <c r="C105" s="352"/>
      <c r="D105" s="352"/>
      <c r="E105" s="352"/>
      <c r="F105" s="352"/>
      <c r="G105" s="352"/>
      <c r="H105" s="357"/>
      <c r="I105" s="357"/>
      <c r="J105" s="357"/>
      <c r="K105" s="357"/>
      <c r="L105" s="357"/>
      <c r="M105" s="358"/>
    </row>
    <row r="106" spans="1:13" s="342" customFormat="1" ht="13.5" thickBot="1">
      <c r="A106" s="382" t="s">
        <v>382</v>
      </c>
      <c r="B106" s="344">
        <v>58052714.98</v>
      </c>
      <c r="C106" s="344">
        <v>48756700</v>
      </c>
      <c r="D106" s="344">
        <v>9289000</v>
      </c>
      <c r="E106" s="344">
        <v>116098414.98</v>
      </c>
      <c r="F106" s="344">
        <f>B106+C106+D106-E106-G106</f>
        <v>-1.4901161193847656E-08</v>
      </c>
      <c r="G106" s="344">
        <v>0</v>
      </c>
      <c r="H106" s="348">
        <v>0</v>
      </c>
      <c r="I106" s="348">
        <v>0</v>
      </c>
      <c r="J106" s="348">
        <v>0</v>
      </c>
      <c r="K106" s="348">
        <v>0</v>
      </c>
      <c r="L106" s="348">
        <v>0</v>
      </c>
      <c r="M106" s="349">
        <v>0</v>
      </c>
    </row>
    <row r="107" spans="1:13" s="342" customFormat="1" ht="15.75" customHeight="1" thickBot="1">
      <c r="A107" s="382" t="s">
        <v>383</v>
      </c>
      <c r="B107" s="346" t="s">
        <v>423</v>
      </c>
      <c r="C107" s="344">
        <v>47501600</v>
      </c>
      <c r="D107" s="344">
        <v>17000000</v>
      </c>
      <c r="E107" s="344">
        <v>133347952.61</v>
      </c>
      <c r="F107" s="352">
        <v>0</v>
      </c>
      <c r="G107" s="346" t="s">
        <v>424</v>
      </c>
      <c r="H107" s="348">
        <v>0</v>
      </c>
      <c r="I107" s="348">
        <v>0</v>
      </c>
      <c r="J107" s="348">
        <v>0</v>
      </c>
      <c r="K107" s="348">
        <v>0</v>
      </c>
      <c r="L107" s="348">
        <v>0</v>
      </c>
      <c r="M107" s="349">
        <v>0</v>
      </c>
    </row>
    <row r="108" spans="1:13" s="342" customFormat="1" ht="13.5" thickBot="1">
      <c r="A108" s="382" t="s">
        <v>425</v>
      </c>
      <c r="B108" s="346">
        <v>930013.28</v>
      </c>
      <c r="C108" s="344">
        <v>3201900</v>
      </c>
      <c r="D108" s="344">
        <v>0</v>
      </c>
      <c r="E108" s="344">
        <v>3014621.85</v>
      </c>
      <c r="F108" s="352">
        <f>B108+C108+D108-E108-G108</f>
        <v>1117291.4300000002</v>
      </c>
      <c r="G108" s="346">
        <v>0</v>
      </c>
      <c r="H108" s="348">
        <v>0</v>
      </c>
      <c r="I108" s="348">
        <v>0</v>
      </c>
      <c r="J108" s="348">
        <v>0</v>
      </c>
      <c r="K108" s="348">
        <v>0</v>
      </c>
      <c r="L108" s="348">
        <v>0</v>
      </c>
      <c r="M108" s="349">
        <v>0</v>
      </c>
    </row>
    <row r="109" spans="1:13" s="342" customFormat="1" ht="15.75" customHeight="1" thickBot="1">
      <c r="A109" s="382" t="s">
        <v>384</v>
      </c>
      <c r="B109" s="346" t="s">
        <v>426</v>
      </c>
      <c r="C109" s="344">
        <v>22849400</v>
      </c>
      <c r="D109" s="344">
        <v>6858000</v>
      </c>
      <c r="E109" s="344">
        <v>73194249.68</v>
      </c>
      <c r="F109" s="352">
        <v>0</v>
      </c>
      <c r="G109" s="344">
        <v>5971.79</v>
      </c>
      <c r="H109" s="348">
        <v>0</v>
      </c>
      <c r="I109" s="348">
        <v>0</v>
      </c>
      <c r="J109" s="348">
        <v>0</v>
      </c>
      <c r="K109" s="348">
        <v>0</v>
      </c>
      <c r="L109" s="348">
        <v>0</v>
      </c>
      <c r="M109" s="349">
        <v>0</v>
      </c>
    </row>
    <row r="110" spans="1:13" s="342" customFormat="1" ht="13.5" thickBot="1">
      <c r="A110" s="382" t="s">
        <v>385</v>
      </c>
      <c r="B110" s="344">
        <v>49819008.9</v>
      </c>
      <c r="C110" s="344">
        <v>23378100</v>
      </c>
      <c r="D110" s="344">
        <v>10096000</v>
      </c>
      <c r="E110" s="344">
        <v>81985723.46</v>
      </c>
      <c r="F110" s="352">
        <f>B110+C110+D110-E110-G110</f>
        <v>1.257285475730896E-08</v>
      </c>
      <c r="G110" s="344">
        <v>1307385.44</v>
      </c>
      <c r="H110" s="348">
        <v>0</v>
      </c>
      <c r="I110" s="348">
        <v>0</v>
      </c>
      <c r="J110" s="348">
        <v>0</v>
      </c>
      <c r="K110" s="348">
        <v>0</v>
      </c>
      <c r="L110" s="348">
        <v>0</v>
      </c>
      <c r="M110" s="349">
        <v>0</v>
      </c>
    </row>
    <row r="111" spans="1:13" s="342" customFormat="1" ht="13.5">
      <c r="A111" s="380" t="s">
        <v>386</v>
      </c>
      <c r="B111" s="428"/>
      <c r="C111" s="352"/>
      <c r="D111" s="352"/>
      <c r="E111" s="352"/>
      <c r="F111" s="352"/>
      <c r="G111" s="429"/>
      <c r="H111" s="357"/>
      <c r="I111" s="357"/>
      <c r="J111" s="357"/>
      <c r="K111" s="357"/>
      <c r="L111" s="357"/>
      <c r="M111" s="358"/>
    </row>
    <row r="112" spans="1:13" s="342" customFormat="1" ht="15.75" customHeight="1" thickBot="1">
      <c r="A112" s="382" t="s">
        <v>387</v>
      </c>
      <c r="B112" s="346" t="s">
        <v>427</v>
      </c>
      <c r="C112" s="344">
        <v>38342100</v>
      </c>
      <c r="D112" s="344">
        <v>10000000</v>
      </c>
      <c r="E112" s="344">
        <v>90003608.95</v>
      </c>
      <c r="F112" s="344">
        <v>0</v>
      </c>
      <c r="G112" s="346" t="s">
        <v>428</v>
      </c>
      <c r="H112" s="348">
        <v>0</v>
      </c>
      <c r="I112" s="348">
        <v>0</v>
      </c>
      <c r="J112" s="348">
        <v>0</v>
      </c>
      <c r="K112" s="348">
        <v>0</v>
      </c>
      <c r="L112" s="348">
        <v>0</v>
      </c>
      <c r="M112" s="349">
        <v>0</v>
      </c>
    </row>
    <row r="113" spans="1:13" s="342" customFormat="1" ht="13.5">
      <c r="A113" s="380" t="s">
        <v>386</v>
      </c>
      <c r="B113" s="428"/>
      <c r="C113" s="352"/>
      <c r="D113" s="352"/>
      <c r="E113" s="352"/>
      <c r="F113" s="352"/>
      <c r="G113" s="428"/>
      <c r="H113" s="357"/>
      <c r="I113" s="357"/>
      <c r="J113" s="357"/>
      <c r="K113" s="357"/>
      <c r="L113" s="357"/>
      <c r="M113" s="358"/>
    </row>
    <row r="114" spans="1:13" s="342" customFormat="1" ht="15.75" customHeight="1" thickBot="1">
      <c r="A114" s="382" t="s">
        <v>388</v>
      </c>
      <c r="B114" s="346" t="s">
        <v>429</v>
      </c>
      <c r="C114" s="344">
        <f>17757300+18128+357034.96</f>
        <v>18132462.96</v>
      </c>
      <c r="D114" s="344">
        <v>4690000</v>
      </c>
      <c r="E114" s="344">
        <v>52608251.21</v>
      </c>
      <c r="F114" s="344">
        <v>0</v>
      </c>
      <c r="G114" s="346">
        <v>3763358.56</v>
      </c>
      <c r="H114" s="348">
        <v>0</v>
      </c>
      <c r="I114" s="348">
        <v>0</v>
      </c>
      <c r="J114" s="348">
        <v>0</v>
      </c>
      <c r="K114" s="348">
        <v>0</v>
      </c>
      <c r="L114" s="348">
        <v>0</v>
      </c>
      <c r="M114" s="349">
        <v>0</v>
      </c>
    </row>
    <row r="115" spans="1:13" s="342" customFormat="1" ht="15.75" customHeight="1" thickBot="1">
      <c r="A115" s="382" t="s">
        <v>430</v>
      </c>
      <c r="B115" s="346" t="s">
        <v>431</v>
      </c>
      <c r="C115" s="344">
        <v>10320400</v>
      </c>
      <c r="D115" s="344">
        <v>1536000</v>
      </c>
      <c r="E115" s="344">
        <v>21450202.69</v>
      </c>
      <c r="F115" s="352">
        <v>0</v>
      </c>
      <c r="G115" s="346">
        <v>1734936.99</v>
      </c>
      <c r="H115" s="348">
        <v>0</v>
      </c>
      <c r="I115" s="348">
        <v>0</v>
      </c>
      <c r="J115" s="348">
        <v>0</v>
      </c>
      <c r="K115" s="348">
        <v>0</v>
      </c>
      <c r="L115" s="348">
        <v>0</v>
      </c>
      <c r="M115" s="349">
        <v>0</v>
      </c>
    </row>
    <row r="116" spans="1:13" s="342" customFormat="1" ht="13.5">
      <c r="A116" s="380" t="s">
        <v>386</v>
      </c>
      <c r="B116" s="428"/>
      <c r="C116" s="352"/>
      <c r="D116" s="352"/>
      <c r="E116" s="352"/>
      <c r="F116" s="352"/>
      <c r="G116" s="352"/>
      <c r="H116" s="357"/>
      <c r="I116" s="357"/>
      <c r="J116" s="357"/>
      <c r="K116" s="357"/>
      <c r="L116" s="357"/>
      <c r="M116" s="358"/>
    </row>
    <row r="117" spans="1:13" s="342" customFormat="1" ht="15.75" customHeight="1" thickBot="1">
      <c r="A117" s="382" t="s">
        <v>432</v>
      </c>
      <c r="B117" s="346" t="s">
        <v>433</v>
      </c>
      <c r="C117" s="344">
        <v>8196400</v>
      </c>
      <c r="D117" s="344">
        <v>1545000</v>
      </c>
      <c r="E117" s="344">
        <v>19796532.7</v>
      </c>
      <c r="F117" s="344">
        <v>0</v>
      </c>
      <c r="G117" s="344">
        <v>1366939.45</v>
      </c>
      <c r="H117" s="348">
        <v>0</v>
      </c>
      <c r="I117" s="348">
        <v>0</v>
      </c>
      <c r="J117" s="348">
        <v>0</v>
      </c>
      <c r="K117" s="348">
        <v>0</v>
      </c>
      <c r="L117" s="348">
        <v>0</v>
      </c>
      <c r="M117" s="349">
        <v>0</v>
      </c>
    </row>
    <row r="118" spans="1:13" s="342" customFormat="1" ht="12.75">
      <c r="A118" s="380" t="s">
        <v>389</v>
      </c>
      <c r="B118" s="430"/>
      <c r="C118" s="352"/>
      <c r="D118" s="352"/>
      <c r="E118" s="352"/>
      <c r="F118" s="352"/>
      <c r="G118" s="352"/>
      <c r="H118" s="357"/>
      <c r="I118" s="357"/>
      <c r="J118" s="357"/>
      <c r="K118" s="357"/>
      <c r="L118" s="357"/>
      <c r="M118" s="358"/>
    </row>
    <row r="119" spans="1:13" s="342" customFormat="1" ht="13.5" thickBot="1">
      <c r="A119" s="382" t="s">
        <v>390</v>
      </c>
      <c r="B119" s="344">
        <v>26903608.48</v>
      </c>
      <c r="C119" s="344">
        <v>12995600</v>
      </c>
      <c r="D119" s="344">
        <v>14668000</v>
      </c>
      <c r="E119" s="344">
        <v>54392156.51</v>
      </c>
      <c r="F119" s="344">
        <f>B119+C119+D119-E119-G119</f>
        <v>6.257323548197746E-09</v>
      </c>
      <c r="G119" s="344">
        <v>175051.97</v>
      </c>
      <c r="H119" s="348">
        <v>0</v>
      </c>
      <c r="I119" s="348">
        <v>0</v>
      </c>
      <c r="J119" s="348">
        <v>0</v>
      </c>
      <c r="K119" s="348">
        <v>0</v>
      </c>
      <c r="L119" s="348">
        <v>0</v>
      </c>
      <c r="M119" s="349">
        <v>0</v>
      </c>
    </row>
    <row r="120" spans="1:13" s="342" customFormat="1" ht="12.75">
      <c r="A120" s="380" t="s">
        <v>389</v>
      </c>
      <c r="B120" s="352"/>
      <c r="C120" s="352"/>
      <c r="D120" s="352"/>
      <c r="E120" s="352"/>
      <c r="F120" s="352"/>
      <c r="G120" s="352"/>
      <c r="H120" s="357"/>
      <c r="I120" s="357"/>
      <c r="J120" s="357"/>
      <c r="K120" s="357"/>
      <c r="L120" s="357"/>
      <c r="M120" s="358"/>
    </row>
    <row r="121" spans="1:13" s="342" customFormat="1" ht="13.5" thickBot="1">
      <c r="A121" s="382" t="s">
        <v>391</v>
      </c>
      <c r="B121" s="344">
        <v>42605984.37</v>
      </c>
      <c r="C121" s="344">
        <v>34256500</v>
      </c>
      <c r="D121" s="344">
        <v>15500000</v>
      </c>
      <c r="E121" s="344">
        <v>88767651.19</v>
      </c>
      <c r="F121" s="344">
        <f>B121+C121+D121-E121-G121</f>
        <v>6.984919309616089E-09</v>
      </c>
      <c r="G121" s="344">
        <v>3594833.18</v>
      </c>
      <c r="H121" s="348">
        <v>0</v>
      </c>
      <c r="I121" s="348">
        <v>0</v>
      </c>
      <c r="J121" s="348">
        <v>0</v>
      </c>
      <c r="K121" s="348">
        <v>0</v>
      </c>
      <c r="L121" s="348">
        <v>0</v>
      </c>
      <c r="M121" s="349">
        <v>0</v>
      </c>
    </row>
    <row r="122" spans="1:13" s="342" customFormat="1" ht="15.75" customHeight="1" thickBot="1">
      <c r="A122" s="382" t="s">
        <v>392</v>
      </c>
      <c r="B122" s="346" t="s">
        <v>434</v>
      </c>
      <c r="C122" s="344">
        <f>16855000+667979.12</f>
        <v>17522979.12</v>
      </c>
      <c r="D122" s="344">
        <v>9132000</v>
      </c>
      <c r="E122" s="344">
        <v>47997886.56</v>
      </c>
      <c r="F122" s="352">
        <v>0</v>
      </c>
      <c r="G122" s="344">
        <v>0</v>
      </c>
      <c r="H122" s="348">
        <v>0</v>
      </c>
      <c r="I122" s="348">
        <v>0</v>
      </c>
      <c r="J122" s="348">
        <v>0</v>
      </c>
      <c r="K122" s="348">
        <v>0</v>
      </c>
      <c r="L122" s="348">
        <v>0</v>
      </c>
      <c r="M122" s="349">
        <v>0</v>
      </c>
    </row>
    <row r="123" spans="1:13" s="342" customFormat="1" ht="12.75">
      <c r="A123" s="380" t="s">
        <v>393</v>
      </c>
      <c r="B123" s="352"/>
      <c r="C123" s="352"/>
      <c r="D123" s="352"/>
      <c r="E123" s="352"/>
      <c r="F123" s="352"/>
      <c r="G123" s="352"/>
      <c r="H123" s="357"/>
      <c r="I123" s="357"/>
      <c r="J123" s="357"/>
      <c r="K123" s="357"/>
      <c r="L123" s="357"/>
      <c r="M123" s="358"/>
    </row>
    <row r="124" spans="1:13" s="342" customFormat="1" ht="13.5" thickBot="1">
      <c r="A124" s="382" t="s">
        <v>394</v>
      </c>
      <c r="B124" s="344">
        <v>42108693.83</v>
      </c>
      <c r="C124" s="344">
        <v>19203832.46</v>
      </c>
      <c r="D124" s="344">
        <v>9896000</v>
      </c>
      <c r="E124" s="344">
        <v>71208526.29</v>
      </c>
      <c r="F124" s="344">
        <v>0</v>
      </c>
      <c r="G124" s="344">
        <v>0</v>
      </c>
      <c r="H124" s="348">
        <v>0</v>
      </c>
      <c r="I124" s="348">
        <v>0</v>
      </c>
      <c r="J124" s="348">
        <v>0</v>
      </c>
      <c r="K124" s="340">
        <v>0</v>
      </c>
      <c r="L124" s="348">
        <v>0</v>
      </c>
      <c r="M124" s="341">
        <v>0</v>
      </c>
    </row>
    <row r="125" spans="1:13" s="342" customFormat="1" ht="13.5">
      <c r="A125" s="380" t="s">
        <v>435</v>
      </c>
      <c r="B125" s="428"/>
      <c r="C125" s="352"/>
      <c r="D125" s="352"/>
      <c r="E125" s="352"/>
      <c r="F125" s="352"/>
      <c r="G125" s="352"/>
      <c r="H125" s="357"/>
      <c r="I125" s="357"/>
      <c r="J125" s="431"/>
      <c r="K125" s="357"/>
      <c r="L125" s="357"/>
      <c r="M125" s="358"/>
    </row>
    <row r="126" spans="1:13" s="342" customFormat="1" ht="15.75" customHeight="1" thickBot="1">
      <c r="A126" s="382" t="s">
        <v>396</v>
      </c>
      <c r="B126" s="346" t="s">
        <v>436</v>
      </c>
      <c r="C126" s="344">
        <v>10847000</v>
      </c>
      <c r="D126" s="344">
        <v>4549000</v>
      </c>
      <c r="E126" s="344">
        <v>26841320.84</v>
      </c>
      <c r="F126" s="344">
        <v>0</v>
      </c>
      <c r="G126" s="344">
        <v>578032.79</v>
      </c>
      <c r="H126" s="348">
        <v>0</v>
      </c>
      <c r="I126" s="348">
        <v>0</v>
      </c>
      <c r="J126" s="432">
        <v>0</v>
      </c>
      <c r="K126" s="348">
        <v>0</v>
      </c>
      <c r="L126" s="348">
        <v>0</v>
      </c>
      <c r="M126" s="349">
        <v>0</v>
      </c>
    </row>
    <row r="127" spans="1:13" s="342" customFormat="1" ht="15.75" customHeight="1" thickBot="1">
      <c r="A127" s="384" t="s">
        <v>437</v>
      </c>
      <c r="B127" s="338" t="s">
        <v>438</v>
      </c>
      <c r="C127" s="336">
        <v>23491100</v>
      </c>
      <c r="D127" s="336">
        <v>5077000</v>
      </c>
      <c r="E127" s="336">
        <v>43138204.77</v>
      </c>
      <c r="F127" s="352">
        <v>0</v>
      </c>
      <c r="G127" s="338" t="s">
        <v>439</v>
      </c>
      <c r="H127" s="340">
        <v>0</v>
      </c>
      <c r="I127" s="340">
        <v>0</v>
      </c>
      <c r="J127" s="340">
        <v>0</v>
      </c>
      <c r="K127" s="340">
        <v>0</v>
      </c>
      <c r="L127" s="340">
        <v>0</v>
      </c>
      <c r="M127" s="341">
        <v>0</v>
      </c>
    </row>
    <row r="128" spans="1:13" s="342" customFormat="1" ht="12.75">
      <c r="A128" s="351" t="s">
        <v>395</v>
      </c>
      <c r="B128" s="352"/>
      <c r="C128" s="352"/>
      <c r="D128" s="352"/>
      <c r="E128" s="352"/>
      <c r="F128" s="352"/>
      <c r="G128" s="352"/>
      <c r="H128" s="357"/>
      <c r="I128" s="357"/>
      <c r="J128" s="357"/>
      <c r="K128" s="356"/>
      <c r="L128" s="357"/>
      <c r="M128" s="433"/>
    </row>
    <row r="129" spans="1:13" s="342" customFormat="1" ht="13.5" thickBot="1">
      <c r="A129" s="343" t="s">
        <v>397</v>
      </c>
      <c r="B129" s="344">
        <v>9155071.38</v>
      </c>
      <c r="C129" s="344">
        <v>9068800</v>
      </c>
      <c r="D129" s="344">
        <v>3693000</v>
      </c>
      <c r="E129" s="344">
        <v>21247566.36</v>
      </c>
      <c r="F129" s="344">
        <f>B129+C129+D129-E129-G129</f>
        <v>3.259629011154175E-09</v>
      </c>
      <c r="G129" s="344">
        <v>669305.02</v>
      </c>
      <c r="H129" s="348">
        <v>0</v>
      </c>
      <c r="I129" s="348">
        <v>0</v>
      </c>
      <c r="J129" s="348">
        <v>0</v>
      </c>
      <c r="K129" s="347">
        <v>0</v>
      </c>
      <c r="L129" s="348">
        <v>0</v>
      </c>
      <c r="M129" s="434">
        <v>0</v>
      </c>
    </row>
    <row r="130" spans="1:13" s="342" customFormat="1" ht="13.5">
      <c r="A130" s="435" t="s">
        <v>440</v>
      </c>
      <c r="B130" s="428"/>
      <c r="C130" s="352"/>
      <c r="D130" s="352"/>
      <c r="E130" s="352"/>
      <c r="F130" s="352"/>
      <c r="G130" s="428"/>
      <c r="H130" s="357"/>
      <c r="I130" s="357"/>
      <c r="J130" s="357"/>
      <c r="K130" s="357"/>
      <c r="L130" s="357"/>
      <c r="M130" s="358"/>
    </row>
    <row r="131" spans="1:13" s="342" customFormat="1" ht="15.75" customHeight="1" thickBot="1">
      <c r="A131" s="436" t="s">
        <v>399</v>
      </c>
      <c r="B131" s="391" t="s">
        <v>441</v>
      </c>
      <c r="C131" s="364">
        <v>26118300</v>
      </c>
      <c r="D131" s="364">
        <v>8245000</v>
      </c>
      <c r="E131" s="364">
        <v>54905798.44</v>
      </c>
      <c r="F131" s="364">
        <v>0</v>
      </c>
      <c r="G131" s="391">
        <v>1605307.01</v>
      </c>
      <c r="H131" s="369">
        <v>0</v>
      </c>
      <c r="I131" s="369">
        <v>0</v>
      </c>
      <c r="J131" s="369">
        <v>0</v>
      </c>
      <c r="K131" s="369">
        <v>0</v>
      </c>
      <c r="L131" s="369">
        <v>0</v>
      </c>
      <c r="M131" s="370">
        <v>0</v>
      </c>
    </row>
    <row r="132" spans="1:11" s="342" customFormat="1" ht="13.5" thickTop="1">
      <c r="A132" s="315"/>
      <c r="B132" s="371"/>
      <c r="C132" s="371"/>
      <c r="D132" s="371"/>
      <c r="E132" s="371"/>
      <c r="F132" s="371"/>
      <c r="G132" s="315"/>
      <c r="H132" s="315"/>
      <c r="I132" s="315"/>
      <c r="J132" s="315"/>
      <c r="K132" s="315"/>
    </row>
    <row r="133" spans="1:11" s="342" customFormat="1" ht="12.75">
      <c r="A133" s="315"/>
      <c r="B133" s="371"/>
      <c r="C133" s="371"/>
      <c r="D133" s="371"/>
      <c r="E133" s="371"/>
      <c r="F133" s="371"/>
      <c r="G133" s="315"/>
      <c r="H133" s="315"/>
      <c r="I133" s="315"/>
      <c r="J133" s="315"/>
      <c r="K133" s="315"/>
    </row>
    <row r="134" spans="1:11" s="342" customFormat="1" ht="12.75">
      <c r="A134" s="315"/>
      <c r="B134" s="371"/>
      <c r="C134" s="371"/>
      <c r="D134" s="371"/>
      <c r="E134" s="371"/>
      <c r="F134" s="371"/>
      <c r="G134" s="315"/>
      <c r="H134" s="315"/>
      <c r="I134" s="315"/>
      <c r="J134" s="315"/>
      <c r="K134" s="315"/>
    </row>
    <row r="135" spans="1:11" s="342" customFormat="1" ht="12.75">
      <c r="A135" s="437"/>
      <c r="B135" s="371"/>
      <c r="C135" s="371"/>
      <c r="D135" s="371"/>
      <c r="E135" s="371"/>
      <c r="F135" s="371"/>
      <c r="G135" s="315"/>
      <c r="H135" s="315"/>
      <c r="I135" s="315"/>
      <c r="J135" s="315"/>
      <c r="K135" s="315"/>
    </row>
    <row r="136" spans="1:11" s="342" customFormat="1" ht="12.75">
      <c r="A136" s="315"/>
      <c r="B136" s="371"/>
      <c r="C136" s="371"/>
      <c r="D136" s="371"/>
      <c r="E136" s="371"/>
      <c r="F136" s="406"/>
      <c r="G136" s="315"/>
      <c r="H136" s="315"/>
      <c r="I136" s="315"/>
      <c r="J136" s="315"/>
      <c r="K136" s="315"/>
    </row>
    <row r="137" spans="1:11" s="342" customFormat="1" ht="12.75">
      <c r="A137" s="315"/>
      <c r="B137" s="371"/>
      <c r="C137" s="371"/>
      <c r="D137" s="371"/>
      <c r="E137" s="371"/>
      <c r="F137" s="371"/>
      <c r="G137" s="315"/>
      <c r="H137" s="315"/>
      <c r="I137" s="315"/>
      <c r="J137" s="315"/>
      <c r="K137" s="315"/>
    </row>
    <row r="138" spans="1:11" s="342" customFormat="1" ht="12.75">
      <c r="A138" s="315"/>
      <c r="B138" s="371"/>
      <c r="C138" s="371"/>
      <c r="D138" s="371"/>
      <c r="E138" s="371"/>
      <c r="F138" s="371"/>
      <c r="G138" s="315"/>
      <c r="H138" s="315"/>
      <c r="I138" s="315"/>
      <c r="J138" s="315"/>
      <c r="K138" s="315"/>
    </row>
    <row r="139" spans="1:11" s="342" customFormat="1" ht="12.75">
      <c r="A139" s="315"/>
      <c r="B139" s="371"/>
      <c r="C139" s="371"/>
      <c r="D139" s="371"/>
      <c r="E139" s="371"/>
      <c r="F139" s="371"/>
      <c r="G139" s="315"/>
      <c r="H139" s="315"/>
      <c r="I139" s="315"/>
      <c r="J139" s="315"/>
      <c r="K139" s="315"/>
    </row>
    <row r="140" spans="1:13" s="342" customFormat="1" ht="13.5" thickBot="1">
      <c r="A140" s="315"/>
      <c r="B140" s="371"/>
      <c r="C140" s="371"/>
      <c r="D140" s="371"/>
      <c r="E140" s="371"/>
      <c r="F140" s="371"/>
      <c r="G140" s="315"/>
      <c r="H140" s="315"/>
      <c r="I140" s="315"/>
      <c r="J140" s="315"/>
      <c r="K140" s="374"/>
      <c r="L140" s="315"/>
      <c r="M140" s="374" t="s">
        <v>35</v>
      </c>
    </row>
    <row r="141" spans="1:13" s="315" customFormat="1" ht="14.25" thickBot="1" thickTop="1">
      <c r="A141" s="411"/>
      <c r="B141" s="412" t="s">
        <v>16</v>
      </c>
      <c r="C141" s="412" t="s">
        <v>13</v>
      </c>
      <c r="D141" s="412" t="s">
        <v>13</v>
      </c>
      <c r="E141" s="413"/>
      <c r="F141" s="611" t="s">
        <v>32</v>
      </c>
      <c r="G141" s="612"/>
      <c r="H141" s="619" t="s">
        <v>60</v>
      </c>
      <c r="I141" s="619"/>
      <c r="J141" s="619"/>
      <c r="K141" s="620"/>
      <c r="L141" s="617" t="s">
        <v>65</v>
      </c>
      <c r="M141" s="618"/>
    </row>
    <row r="142" spans="1:13" s="315" customFormat="1" ht="13.5" thickTop="1">
      <c r="A142" s="414" t="s">
        <v>68</v>
      </c>
      <c r="B142" s="415" t="s">
        <v>17</v>
      </c>
      <c r="C142" s="415" t="s">
        <v>15</v>
      </c>
      <c r="D142" s="415" t="s">
        <v>15</v>
      </c>
      <c r="E142" s="415" t="s">
        <v>1</v>
      </c>
      <c r="F142" s="415" t="s">
        <v>42</v>
      </c>
      <c r="G142" s="415" t="s">
        <v>43</v>
      </c>
      <c r="H142" s="416" t="s">
        <v>18</v>
      </c>
      <c r="I142" s="416" t="s">
        <v>45</v>
      </c>
      <c r="J142" s="416" t="s">
        <v>33</v>
      </c>
      <c r="K142" s="417" t="s">
        <v>19</v>
      </c>
      <c r="L142" s="321" t="s">
        <v>7</v>
      </c>
      <c r="M142" s="321" t="s">
        <v>8</v>
      </c>
    </row>
    <row r="143" spans="1:13" s="315" customFormat="1" ht="13.5" thickBot="1">
      <c r="A143" s="418"/>
      <c r="B143" s="419"/>
      <c r="C143" s="419"/>
      <c r="D143" s="419" t="s">
        <v>417</v>
      </c>
      <c r="E143" s="419"/>
      <c r="F143" s="419" t="s">
        <v>41</v>
      </c>
      <c r="G143" s="420" t="s">
        <v>44</v>
      </c>
      <c r="H143" s="421"/>
      <c r="I143" s="421"/>
      <c r="J143" s="422" t="s">
        <v>64</v>
      </c>
      <c r="K143" s="421" t="s">
        <v>20</v>
      </c>
      <c r="L143" s="334">
        <v>2015</v>
      </c>
      <c r="M143" s="334" t="s">
        <v>11</v>
      </c>
    </row>
    <row r="144" spans="1:13" s="342" customFormat="1" ht="15.75" customHeight="1" thickBot="1" thickTop="1">
      <c r="A144" s="438" t="s">
        <v>400</v>
      </c>
      <c r="B144" s="439" t="s">
        <v>442</v>
      </c>
      <c r="C144" s="440">
        <v>16922000</v>
      </c>
      <c r="D144" s="440">
        <v>3360000</v>
      </c>
      <c r="E144" s="440">
        <v>33009561.57</v>
      </c>
      <c r="F144" s="424">
        <v>0</v>
      </c>
      <c r="G144" s="440">
        <v>1516943.22</v>
      </c>
      <c r="H144" s="440">
        <v>0</v>
      </c>
      <c r="I144" s="441">
        <v>0</v>
      </c>
      <c r="J144" s="441">
        <v>0</v>
      </c>
      <c r="K144" s="441">
        <v>0</v>
      </c>
      <c r="L144" s="441">
        <v>0</v>
      </c>
      <c r="M144" s="442">
        <v>0</v>
      </c>
    </row>
    <row r="145" spans="1:13" s="342" customFormat="1" ht="13.5">
      <c r="A145" s="351" t="s">
        <v>395</v>
      </c>
      <c r="B145" s="428"/>
      <c r="C145" s="352"/>
      <c r="D145" s="352"/>
      <c r="E145" s="352"/>
      <c r="F145" s="352"/>
      <c r="G145" s="352"/>
      <c r="H145" s="352"/>
      <c r="I145" s="357"/>
      <c r="J145" s="357"/>
      <c r="K145" s="357"/>
      <c r="L145" s="357"/>
      <c r="M145" s="358"/>
    </row>
    <row r="146" spans="1:13" s="342" customFormat="1" ht="15.75" customHeight="1" thickBot="1">
      <c r="A146" s="343" t="s">
        <v>443</v>
      </c>
      <c r="B146" s="346" t="s">
        <v>444</v>
      </c>
      <c r="C146" s="344">
        <v>12629600</v>
      </c>
      <c r="D146" s="344">
        <v>3334000</v>
      </c>
      <c r="E146" s="344">
        <v>33584537.19</v>
      </c>
      <c r="F146" s="344">
        <v>0</v>
      </c>
      <c r="G146" s="346" t="s">
        <v>445</v>
      </c>
      <c r="H146" s="344">
        <v>0</v>
      </c>
      <c r="I146" s="348">
        <v>0</v>
      </c>
      <c r="J146" s="348">
        <v>0</v>
      </c>
      <c r="K146" s="348">
        <v>0</v>
      </c>
      <c r="L146" s="348">
        <v>0</v>
      </c>
      <c r="M146" s="349">
        <v>0</v>
      </c>
    </row>
    <row r="147" spans="1:13" s="342" customFormat="1" ht="13.5">
      <c r="A147" s="351" t="s">
        <v>395</v>
      </c>
      <c r="B147" s="428"/>
      <c r="C147" s="352"/>
      <c r="D147" s="352"/>
      <c r="E147" s="352"/>
      <c r="F147" s="352"/>
      <c r="G147" s="429"/>
      <c r="H147" s="352"/>
      <c r="I147" s="357"/>
      <c r="J147" s="357"/>
      <c r="K147" s="357"/>
      <c r="L147" s="357"/>
      <c r="M147" s="358"/>
    </row>
    <row r="148" spans="1:13" s="342" customFormat="1" ht="15.75" customHeight="1" thickBot="1">
      <c r="A148" s="343" t="s">
        <v>402</v>
      </c>
      <c r="B148" s="346" t="s">
        <v>446</v>
      </c>
      <c r="C148" s="344">
        <f>18714500+1414810.56</f>
        <v>20129310.56</v>
      </c>
      <c r="D148" s="344">
        <v>2314000</v>
      </c>
      <c r="E148" s="344">
        <v>39695162.39</v>
      </c>
      <c r="F148" s="344">
        <v>0</v>
      </c>
      <c r="G148" s="346" t="s">
        <v>447</v>
      </c>
      <c r="H148" s="344">
        <v>0</v>
      </c>
      <c r="I148" s="348">
        <v>0</v>
      </c>
      <c r="J148" s="348">
        <v>0</v>
      </c>
      <c r="K148" s="348">
        <v>0</v>
      </c>
      <c r="L148" s="348">
        <v>0</v>
      </c>
      <c r="M148" s="349">
        <v>0</v>
      </c>
    </row>
    <row r="149" spans="1:13" s="342" customFormat="1" ht="13.5">
      <c r="A149" s="351" t="s">
        <v>403</v>
      </c>
      <c r="B149" s="428"/>
      <c r="C149" s="352"/>
      <c r="D149" s="352"/>
      <c r="E149" s="352"/>
      <c r="F149" s="352"/>
      <c r="G149" s="352"/>
      <c r="H149" s="352"/>
      <c r="I149" s="357"/>
      <c r="J149" s="357"/>
      <c r="K149" s="357"/>
      <c r="L149" s="357"/>
      <c r="M149" s="358"/>
    </row>
    <row r="150" spans="1:13" s="342" customFormat="1" ht="15.75" customHeight="1" thickBot="1">
      <c r="A150" s="343" t="s">
        <v>404</v>
      </c>
      <c r="B150" s="346" t="s">
        <v>448</v>
      </c>
      <c r="C150" s="344">
        <v>37196400</v>
      </c>
      <c r="D150" s="344">
        <v>6837000</v>
      </c>
      <c r="E150" s="344">
        <v>54769757.55</v>
      </c>
      <c r="F150" s="344">
        <v>0</v>
      </c>
      <c r="G150" s="344">
        <v>621981.68</v>
      </c>
      <c r="H150" s="344">
        <v>0</v>
      </c>
      <c r="I150" s="348">
        <v>0</v>
      </c>
      <c r="J150" s="348">
        <v>0</v>
      </c>
      <c r="K150" s="348">
        <v>0</v>
      </c>
      <c r="L150" s="348">
        <v>0</v>
      </c>
      <c r="M150" s="349">
        <v>0</v>
      </c>
    </row>
    <row r="151" spans="1:13" s="342" customFormat="1" ht="12.75">
      <c r="A151" s="335" t="s">
        <v>395</v>
      </c>
      <c r="B151" s="336"/>
      <c r="C151" s="336"/>
      <c r="D151" s="336"/>
      <c r="E151" s="336"/>
      <c r="F151" s="352"/>
      <c r="G151" s="336"/>
      <c r="H151" s="336"/>
      <c r="I151" s="340"/>
      <c r="J151" s="340"/>
      <c r="K151" s="340"/>
      <c r="L151" s="340"/>
      <c r="M151" s="341"/>
    </row>
    <row r="152" spans="1:13" s="342" customFormat="1" ht="13.5" thickBot="1">
      <c r="A152" s="343" t="s">
        <v>405</v>
      </c>
      <c r="B152" s="344">
        <v>31554698.12</v>
      </c>
      <c r="C152" s="344">
        <v>32467800</v>
      </c>
      <c r="D152" s="344">
        <v>8885000</v>
      </c>
      <c r="E152" s="344">
        <v>72873661.95</v>
      </c>
      <c r="F152" s="344">
        <f>B152+C152+D152-E152-G152</f>
        <v>1.7898855730891228E-09</v>
      </c>
      <c r="G152" s="344">
        <v>33836.17</v>
      </c>
      <c r="H152" s="344">
        <v>0</v>
      </c>
      <c r="I152" s="348">
        <v>0</v>
      </c>
      <c r="J152" s="348">
        <v>0</v>
      </c>
      <c r="K152" s="348">
        <v>0</v>
      </c>
      <c r="L152" s="348">
        <v>0</v>
      </c>
      <c r="M152" s="349">
        <v>0</v>
      </c>
    </row>
    <row r="153" spans="1:13" s="342" customFormat="1" ht="13.5" customHeight="1">
      <c r="A153" s="351" t="s">
        <v>449</v>
      </c>
      <c r="B153" s="443"/>
      <c r="C153" s="352"/>
      <c r="D153" s="352"/>
      <c r="E153" s="352"/>
      <c r="F153" s="352"/>
      <c r="G153" s="352"/>
      <c r="H153" s="352"/>
      <c r="I153" s="357"/>
      <c r="J153" s="357"/>
      <c r="K153" s="357"/>
      <c r="L153" s="357"/>
      <c r="M153" s="358"/>
    </row>
    <row r="154" spans="1:13" s="342" customFormat="1" ht="15.75" customHeight="1" thickBot="1">
      <c r="A154" s="335" t="s">
        <v>450</v>
      </c>
      <c r="B154" s="338" t="s">
        <v>451</v>
      </c>
      <c r="C154" s="336">
        <v>35261000</v>
      </c>
      <c r="D154" s="336">
        <v>5809000</v>
      </c>
      <c r="E154" s="336">
        <v>69283925.71</v>
      </c>
      <c r="F154" s="344">
        <v>0</v>
      </c>
      <c r="G154" s="336">
        <v>1810372.65</v>
      </c>
      <c r="H154" s="336">
        <v>0</v>
      </c>
      <c r="I154" s="340">
        <v>0</v>
      </c>
      <c r="J154" s="340">
        <v>0</v>
      </c>
      <c r="K154" s="340">
        <v>0</v>
      </c>
      <c r="L154" s="340">
        <v>0</v>
      </c>
      <c r="M154" s="341">
        <v>0</v>
      </c>
    </row>
    <row r="155" spans="1:13" s="342" customFormat="1" ht="15.75" customHeight="1" thickBot="1">
      <c r="A155" s="351" t="s">
        <v>408</v>
      </c>
      <c r="B155" s="430">
        <v>7979825.31</v>
      </c>
      <c r="C155" s="352">
        <v>45175200</v>
      </c>
      <c r="D155" s="352">
        <v>6262000</v>
      </c>
      <c r="E155" s="352">
        <v>50717050.14</v>
      </c>
      <c r="F155" s="352">
        <f>B155+C155+D155-E155-G155</f>
        <v>89471.80000000261</v>
      </c>
      <c r="G155" s="430">
        <v>8610503.37</v>
      </c>
      <c r="H155" s="352">
        <v>0</v>
      </c>
      <c r="I155" s="357">
        <v>0</v>
      </c>
      <c r="J155" s="357">
        <v>0</v>
      </c>
      <c r="K155" s="357">
        <v>0</v>
      </c>
      <c r="L155" s="357">
        <v>0</v>
      </c>
      <c r="M155" s="358">
        <v>0</v>
      </c>
    </row>
    <row r="156" spans="1:13" s="342" customFormat="1" ht="17.25" customHeight="1" thickBot="1">
      <c r="A156" s="375" t="s">
        <v>452</v>
      </c>
      <c r="B156" s="377" t="s">
        <v>453</v>
      </c>
      <c r="C156" s="376">
        <f>106090200+553932.96</f>
        <v>106644132.96</v>
      </c>
      <c r="D156" s="376">
        <v>13820000</v>
      </c>
      <c r="E156" s="350">
        <v>124821271.82</v>
      </c>
      <c r="F156" s="352">
        <v>451969</v>
      </c>
      <c r="G156" s="377" t="s">
        <v>454</v>
      </c>
      <c r="H156" s="376">
        <v>0</v>
      </c>
      <c r="I156" s="378">
        <v>0</v>
      </c>
      <c r="J156" s="378">
        <v>0</v>
      </c>
      <c r="K156" s="378">
        <v>0</v>
      </c>
      <c r="L156" s="378">
        <v>0</v>
      </c>
      <c r="M156" s="379">
        <v>0</v>
      </c>
    </row>
    <row r="157" spans="1:13" s="371" customFormat="1" ht="12.75">
      <c r="A157" s="384" t="s">
        <v>455</v>
      </c>
      <c r="B157" s="336"/>
      <c r="C157" s="336"/>
      <c r="D157" s="336"/>
      <c r="E157" s="336"/>
      <c r="F157" s="352"/>
      <c r="G157" s="337"/>
      <c r="H157" s="337"/>
      <c r="I157" s="337"/>
      <c r="J157" s="337"/>
      <c r="K157" s="336"/>
      <c r="L157" s="337"/>
      <c r="M157" s="385"/>
    </row>
    <row r="158" spans="1:13" s="371" customFormat="1" ht="15.75" customHeight="1" thickBot="1">
      <c r="A158" s="382" t="s">
        <v>411</v>
      </c>
      <c r="B158" s="346" t="s">
        <v>456</v>
      </c>
      <c r="C158" s="344">
        <f>254644991.49-30</f>
        <v>254644961.49</v>
      </c>
      <c r="D158" s="344">
        <v>0</v>
      </c>
      <c r="E158" s="344">
        <v>421306778.77</v>
      </c>
      <c r="F158" s="344">
        <f>36438707.33-30</f>
        <v>36438677.33</v>
      </c>
      <c r="G158" s="345">
        <v>1231195.33</v>
      </c>
      <c r="H158" s="345">
        <v>0</v>
      </c>
      <c r="I158" s="345">
        <v>0</v>
      </c>
      <c r="J158" s="345">
        <v>0</v>
      </c>
      <c r="K158" s="344">
        <v>0</v>
      </c>
      <c r="L158" s="345">
        <v>0</v>
      </c>
      <c r="M158" s="383">
        <v>0</v>
      </c>
    </row>
    <row r="159" spans="1:13" s="371" customFormat="1" ht="12.75">
      <c r="A159" s="380" t="s">
        <v>457</v>
      </c>
      <c r="B159" s="352"/>
      <c r="C159" s="352"/>
      <c r="D159" s="352"/>
      <c r="E159" s="352"/>
      <c r="F159" s="352"/>
      <c r="G159" s="352"/>
      <c r="H159" s="352"/>
      <c r="I159" s="352"/>
      <c r="J159" s="352"/>
      <c r="K159" s="352"/>
      <c r="L159" s="352"/>
      <c r="M159" s="381"/>
    </row>
    <row r="160" spans="1:13" s="371" customFormat="1" ht="13.5" thickBot="1">
      <c r="A160" s="384" t="s">
        <v>458</v>
      </c>
      <c r="B160" s="336">
        <v>57536035.09</v>
      </c>
      <c r="C160" s="336">
        <f>19142900-D160</f>
        <v>18689900</v>
      </c>
      <c r="D160" s="336">
        <v>453000</v>
      </c>
      <c r="E160" s="336">
        <v>75041872.73</v>
      </c>
      <c r="F160" s="336">
        <f>B160+C160+D160-E160-G160</f>
        <v>1637062.3599999994</v>
      </c>
      <c r="G160" s="336">
        <v>0</v>
      </c>
      <c r="H160" s="336">
        <v>0</v>
      </c>
      <c r="I160" s="336">
        <v>0</v>
      </c>
      <c r="J160" s="336">
        <v>0</v>
      </c>
      <c r="K160" s="336">
        <v>0</v>
      </c>
      <c r="L160" s="336">
        <v>0</v>
      </c>
      <c r="M160" s="385">
        <v>0</v>
      </c>
    </row>
    <row r="161" spans="1:13" s="371" customFormat="1" ht="13.5" thickBot="1">
      <c r="A161" s="380" t="s">
        <v>414</v>
      </c>
      <c r="B161" s="352">
        <v>48864352.88</v>
      </c>
      <c r="C161" s="352">
        <v>26493200</v>
      </c>
      <c r="D161" s="352">
        <v>0</v>
      </c>
      <c r="E161" s="352">
        <v>75340120.07</v>
      </c>
      <c r="F161" s="352">
        <f>B161+C161+D161-E161-G161</f>
        <v>17432.810000002384</v>
      </c>
      <c r="G161" s="352">
        <v>0</v>
      </c>
      <c r="H161" s="352">
        <v>0</v>
      </c>
      <c r="I161" s="352">
        <v>0</v>
      </c>
      <c r="J161" s="352">
        <v>0</v>
      </c>
      <c r="K161" s="352">
        <v>0</v>
      </c>
      <c r="L161" s="352">
        <v>0</v>
      </c>
      <c r="M161" s="381">
        <v>0</v>
      </c>
    </row>
    <row r="162" spans="1:13" s="371" customFormat="1" ht="12.75">
      <c r="A162" s="380" t="s">
        <v>415</v>
      </c>
      <c r="B162" s="352"/>
      <c r="C162" s="352"/>
      <c r="D162" s="352"/>
      <c r="E162" s="352"/>
      <c r="F162" s="352"/>
      <c r="G162" s="352"/>
      <c r="H162" s="352"/>
      <c r="I162" s="352"/>
      <c r="J162" s="352"/>
      <c r="K162" s="352"/>
      <c r="L162" s="352"/>
      <c r="M162" s="381"/>
    </row>
    <row r="163" spans="1:13" s="371" customFormat="1" ht="13.5" thickBot="1">
      <c r="A163" s="384" t="s">
        <v>416</v>
      </c>
      <c r="B163" s="336">
        <v>1425439.64</v>
      </c>
      <c r="C163" s="336">
        <v>17404420</v>
      </c>
      <c r="D163" s="336">
        <v>0</v>
      </c>
      <c r="E163" s="336">
        <v>17811149.35</v>
      </c>
      <c r="F163" s="336">
        <f>B163+C163+D163-E163-G163</f>
        <v>1018710.2899999991</v>
      </c>
      <c r="G163" s="336">
        <v>0</v>
      </c>
      <c r="H163" s="336">
        <v>0</v>
      </c>
      <c r="I163" s="336">
        <v>0</v>
      </c>
      <c r="J163" s="336">
        <v>0</v>
      </c>
      <c r="K163" s="336">
        <v>0</v>
      </c>
      <c r="L163" s="336">
        <v>0</v>
      </c>
      <c r="M163" s="385">
        <v>0</v>
      </c>
    </row>
    <row r="164" spans="1:13" s="371" customFormat="1" ht="13.5" thickBot="1">
      <c r="A164" s="444" t="s">
        <v>459</v>
      </c>
      <c r="B164" s="445">
        <v>6159754.46</v>
      </c>
      <c r="C164" s="445">
        <v>688300</v>
      </c>
      <c r="D164" s="445">
        <v>0</v>
      </c>
      <c r="E164" s="445">
        <v>6432090.91</v>
      </c>
      <c r="F164" s="445">
        <f>B164+C164+D164-E164-G164</f>
        <v>415963.5499999998</v>
      </c>
      <c r="G164" s="445">
        <v>0</v>
      </c>
      <c r="H164" s="445">
        <v>0</v>
      </c>
      <c r="I164" s="445">
        <v>0</v>
      </c>
      <c r="J164" s="445">
        <v>0</v>
      </c>
      <c r="K164" s="445">
        <v>0</v>
      </c>
      <c r="L164" s="445">
        <v>0</v>
      </c>
      <c r="M164" s="446">
        <v>0</v>
      </c>
    </row>
    <row r="165" spans="2:11" s="342" customFormat="1" ht="13.5" thickTop="1">
      <c r="B165" s="447"/>
      <c r="C165" s="447"/>
      <c r="D165" s="447"/>
      <c r="E165" s="447"/>
      <c r="F165" s="447"/>
      <c r="G165" s="447"/>
      <c r="H165" s="447"/>
      <c r="I165" s="447"/>
      <c r="J165" s="447"/>
      <c r="K165" s="447"/>
    </row>
    <row r="166" spans="1:6" s="371" customFormat="1" ht="15.75" customHeight="1">
      <c r="A166" s="448" t="s">
        <v>460</v>
      </c>
      <c r="F166" s="449"/>
    </row>
    <row r="167" s="371" customFormat="1" ht="13.5">
      <c r="A167" s="450" t="s">
        <v>461</v>
      </c>
    </row>
    <row r="168" spans="1:11" s="315" customFormat="1" ht="13.5">
      <c r="A168" s="451" t="s">
        <v>462</v>
      </c>
      <c r="B168" s="371"/>
      <c r="C168" s="371"/>
      <c r="D168" s="371"/>
      <c r="E168" s="371"/>
      <c r="F168" s="449"/>
      <c r="G168" s="452"/>
      <c r="H168" s="452"/>
      <c r="I168" s="452"/>
      <c r="J168" s="452"/>
      <c r="K168" s="452"/>
    </row>
    <row r="169" spans="1:6" s="315" customFormat="1" ht="13.5">
      <c r="A169" s="448" t="s">
        <v>463</v>
      </c>
      <c r="B169" s="371"/>
      <c r="C169" s="371"/>
      <c r="D169" s="371"/>
      <c r="E169" s="371"/>
      <c r="F169" s="449"/>
    </row>
    <row r="170" spans="1:6" s="342" customFormat="1" ht="13.5">
      <c r="A170" s="448" t="s">
        <v>464</v>
      </c>
      <c r="B170" s="453"/>
      <c r="C170" s="453"/>
      <c r="D170" s="453"/>
      <c r="E170" s="453"/>
      <c r="F170" s="454"/>
    </row>
    <row r="171" spans="1:6" s="402" customFormat="1" ht="12.75">
      <c r="A171" s="455"/>
      <c r="B171" s="455"/>
      <c r="C171" s="455"/>
      <c r="D171" s="455"/>
      <c r="E171" s="455"/>
      <c r="F171" s="455"/>
    </row>
    <row r="172" spans="1:13" s="402" customFormat="1" ht="12.75">
      <c r="A172" s="455"/>
      <c r="B172" s="456"/>
      <c r="C172" s="456"/>
      <c r="D172" s="456"/>
      <c r="E172" s="456"/>
      <c r="F172" s="456"/>
      <c r="G172" s="456"/>
      <c r="H172" s="456"/>
      <c r="I172" s="456"/>
      <c r="J172" s="456"/>
      <c r="K172" s="456"/>
      <c r="L172" s="456"/>
      <c r="M172" s="456"/>
    </row>
    <row r="173" spans="1:11" s="402" customFormat="1" ht="12.75">
      <c r="A173" s="455"/>
      <c r="B173" s="406"/>
      <c r="C173" s="406"/>
      <c r="D173" s="406"/>
      <c r="E173" s="406"/>
      <c r="F173" s="457"/>
      <c r="G173" s="409"/>
      <c r="H173" s="409"/>
      <c r="I173" s="409"/>
      <c r="J173" s="409"/>
      <c r="K173" s="409"/>
    </row>
    <row r="174" spans="2:6" s="402" customFormat="1" ht="12.75">
      <c r="B174" s="455"/>
      <c r="C174" s="455"/>
      <c r="D174" s="455"/>
      <c r="E174" s="455"/>
      <c r="F174" s="455"/>
    </row>
    <row r="175" spans="2:11" s="402" customFormat="1" ht="12.75">
      <c r="B175" s="458"/>
      <c r="C175" s="458"/>
      <c r="D175" s="459"/>
      <c r="E175" s="458"/>
      <c r="F175" s="459"/>
      <c r="G175" s="460"/>
      <c r="H175" s="460"/>
      <c r="I175" s="460"/>
      <c r="J175" s="460"/>
      <c r="K175" s="460"/>
    </row>
    <row r="176" spans="2:6" s="342" customFormat="1" ht="12.75">
      <c r="B176" s="453"/>
      <c r="C176" s="453"/>
      <c r="D176" s="453"/>
      <c r="E176" s="453"/>
      <c r="F176" s="453"/>
    </row>
    <row r="177" spans="2:6" s="342" customFormat="1" ht="12.75">
      <c r="B177" s="453"/>
      <c r="C177" s="453"/>
      <c r="D177" s="453"/>
      <c r="E177" s="453"/>
      <c r="F177" s="453"/>
    </row>
    <row r="178" spans="2:6" s="342" customFormat="1" ht="12.75">
      <c r="B178" s="453"/>
      <c r="C178" s="453"/>
      <c r="D178" s="453"/>
      <c r="E178" s="453"/>
      <c r="F178" s="453"/>
    </row>
    <row r="179" spans="1:11" s="342" customFormat="1" ht="12.75">
      <c r="A179" s="315"/>
      <c r="B179" s="371"/>
      <c r="C179" s="371"/>
      <c r="D179" s="371"/>
      <c r="E179" s="371"/>
      <c r="F179" s="371"/>
      <c r="G179" s="315"/>
      <c r="H179" s="315"/>
      <c r="I179" s="315"/>
      <c r="J179" s="315"/>
      <c r="K179" s="315"/>
    </row>
    <row r="180" spans="1:11" s="342" customFormat="1" ht="12.75">
      <c r="A180" s="315"/>
      <c r="B180" s="371"/>
      <c r="C180" s="371"/>
      <c r="D180" s="371"/>
      <c r="E180" s="371"/>
      <c r="F180" s="371"/>
      <c r="G180" s="315"/>
      <c r="H180" s="315"/>
      <c r="I180" s="315"/>
      <c r="J180" s="315"/>
      <c r="K180" s="315"/>
    </row>
    <row r="181" spans="1:11" s="342" customFormat="1" ht="12.75">
      <c r="A181" s="315"/>
      <c r="B181" s="371"/>
      <c r="C181" s="371"/>
      <c r="D181" s="371"/>
      <c r="E181" s="371"/>
      <c r="F181" s="371"/>
      <c r="G181" s="315"/>
      <c r="H181" s="315"/>
      <c r="I181" s="315"/>
      <c r="J181" s="315"/>
      <c r="K181" s="315"/>
    </row>
    <row r="182" spans="1:11" s="342" customFormat="1" ht="12.75">
      <c r="A182" s="315"/>
      <c r="B182" s="371"/>
      <c r="C182" s="371"/>
      <c r="D182" s="371"/>
      <c r="E182" s="371"/>
      <c r="F182" s="371"/>
      <c r="G182" s="315"/>
      <c r="H182" s="315"/>
      <c r="I182" s="315"/>
      <c r="J182" s="315"/>
      <c r="K182" s="315"/>
    </row>
    <row r="183" spans="1:11" s="342" customFormat="1" ht="12.75">
      <c r="A183" s="315"/>
      <c r="B183" s="371"/>
      <c r="C183" s="371"/>
      <c r="D183" s="371"/>
      <c r="E183" s="371"/>
      <c r="F183" s="371"/>
      <c r="G183" s="315"/>
      <c r="H183" s="315"/>
      <c r="I183" s="315"/>
      <c r="J183" s="315"/>
      <c r="K183" s="315"/>
    </row>
    <row r="184" spans="1:11" s="342" customFormat="1" ht="12.75">
      <c r="A184" s="315"/>
      <c r="B184" s="371"/>
      <c r="C184" s="371"/>
      <c r="D184" s="371"/>
      <c r="E184" s="371"/>
      <c r="F184" s="371"/>
      <c r="G184" s="315"/>
      <c r="H184" s="315"/>
      <c r="I184" s="315"/>
      <c r="J184" s="315"/>
      <c r="K184" s="315"/>
    </row>
    <row r="185" spans="1:12" s="315" customFormat="1" ht="15.75" thickBot="1">
      <c r="A185" s="5" t="s">
        <v>12</v>
      </c>
      <c r="B185" s="371"/>
      <c r="C185" s="371"/>
      <c r="D185" s="371"/>
      <c r="E185" s="371"/>
      <c r="F185" s="371"/>
      <c r="L185" s="374" t="s">
        <v>35</v>
      </c>
    </row>
    <row r="186" spans="1:12" s="315" customFormat="1" ht="14.25" thickBot="1" thickTop="1">
      <c r="A186" s="317"/>
      <c r="B186" s="605" t="s">
        <v>465</v>
      </c>
      <c r="C186" s="608" t="s">
        <v>466</v>
      </c>
      <c r="D186" s="611" t="s">
        <v>46</v>
      </c>
      <c r="E186" s="612"/>
      <c r="F186" s="412" t="s">
        <v>22</v>
      </c>
      <c r="G186" s="416" t="s">
        <v>22</v>
      </c>
      <c r="H186" s="416" t="s">
        <v>23</v>
      </c>
      <c r="I186" s="416" t="s">
        <v>51</v>
      </c>
      <c r="J186" s="416" t="s">
        <v>22</v>
      </c>
      <c r="K186" s="416" t="s">
        <v>87</v>
      </c>
      <c r="L186" s="416" t="s">
        <v>24</v>
      </c>
    </row>
    <row r="187" spans="1:12" s="315" customFormat="1" ht="13.5" thickTop="1">
      <c r="A187" s="322" t="s">
        <v>36</v>
      </c>
      <c r="B187" s="606"/>
      <c r="C187" s="609"/>
      <c r="D187" s="461" t="s">
        <v>47</v>
      </c>
      <c r="E187" s="412" t="s">
        <v>14</v>
      </c>
      <c r="F187" s="415" t="s">
        <v>49</v>
      </c>
      <c r="G187" s="417" t="s">
        <v>26</v>
      </c>
      <c r="H187" s="417" t="s">
        <v>43</v>
      </c>
      <c r="I187" s="417" t="s">
        <v>52</v>
      </c>
      <c r="J187" s="417" t="s">
        <v>53</v>
      </c>
      <c r="K187" s="417" t="s">
        <v>27</v>
      </c>
      <c r="L187" s="417" t="s">
        <v>4</v>
      </c>
    </row>
    <row r="188" spans="1:12" s="315" customFormat="1" ht="13.5" thickBot="1">
      <c r="A188" s="329"/>
      <c r="B188" s="607"/>
      <c r="C188" s="610"/>
      <c r="D188" s="462" t="s">
        <v>28</v>
      </c>
      <c r="E188" s="419" t="s">
        <v>48</v>
      </c>
      <c r="F188" s="419" t="s">
        <v>50</v>
      </c>
      <c r="G188" s="421"/>
      <c r="H188" s="421" t="s">
        <v>467</v>
      </c>
      <c r="I188" s="421"/>
      <c r="J188" s="421" t="s">
        <v>61</v>
      </c>
      <c r="K188" s="421"/>
      <c r="L188" s="421" t="s">
        <v>30</v>
      </c>
    </row>
    <row r="189" spans="1:12" s="342" customFormat="1" ht="13.5" thickTop="1">
      <c r="A189" s="463" t="s">
        <v>418</v>
      </c>
      <c r="B189" s="336"/>
      <c r="C189" s="395"/>
      <c r="D189" s="424"/>
      <c r="E189" s="424"/>
      <c r="F189" s="336"/>
      <c r="G189" s="426"/>
      <c r="H189" s="425"/>
      <c r="I189" s="425"/>
      <c r="J189" s="424"/>
      <c r="K189" s="425"/>
      <c r="L189" s="464"/>
    </row>
    <row r="190" spans="1:12" s="342" customFormat="1" ht="13.5" thickBot="1">
      <c r="A190" s="343" t="s">
        <v>376</v>
      </c>
      <c r="B190" s="344">
        <f>IF(F100&gt;0,F100,0)</f>
        <v>5.364199751056731E-09</v>
      </c>
      <c r="C190" s="465">
        <v>0</v>
      </c>
      <c r="D190" s="344">
        <v>0</v>
      </c>
      <c r="E190" s="344">
        <v>0</v>
      </c>
      <c r="F190" s="344" t="s">
        <v>468</v>
      </c>
      <c r="G190" s="347">
        <f>G100</f>
        <v>5402.01</v>
      </c>
      <c r="H190" s="348">
        <v>0</v>
      </c>
      <c r="I190" s="348">
        <v>0</v>
      </c>
      <c r="J190" s="344">
        <v>0</v>
      </c>
      <c r="K190" s="348">
        <v>0</v>
      </c>
      <c r="L190" s="383">
        <f>SUM(F190:K190)+3719.01</f>
        <v>9121.02</v>
      </c>
    </row>
    <row r="191" spans="1:12" s="342" customFormat="1" ht="13.5" thickBot="1">
      <c r="A191" s="343" t="s">
        <v>377</v>
      </c>
      <c r="B191" s="376">
        <f>IF(F101&gt;0,F101,0)</f>
        <v>0</v>
      </c>
      <c r="C191" s="387">
        <v>0</v>
      </c>
      <c r="D191" s="344">
        <v>0</v>
      </c>
      <c r="E191" s="344">
        <v>0</v>
      </c>
      <c r="F191" s="344">
        <f>B191-D191-E191</f>
        <v>0</v>
      </c>
      <c r="G191" s="350">
        <f>G101</f>
        <v>119063.8</v>
      </c>
      <c r="H191" s="348">
        <v>0</v>
      </c>
      <c r="I191" s="348">
        <v>0</v>
      </c>
      <c r="J191" s="344">
        <v>0</v>
      </c>
      <c r="K191" s="348">
        <v>0</v>
      </c>
      <c r="L191" s="383">
        <f>SUM(F191:K191)</f>
        <v>119063.8</v>
      </c>
    </row>
    <row r="192" spans="1:12" s="342" customFormat="1" ht="13.5" thickBot="1">
      <c r="A192" s="343" t="s">
        <v>378</v>
      </c>
      <c r="B192" s="376">
        <f>IF(F102&gt;0,F102,0)</f>
        <v>0</v>
      </c>
      <c r="C192" s="387">
        <v>0</v>
      </c>
      <c r="D192" s="344">
        <v>0</v>
      </c>
      <c r="E192" s="344">
        <v>0</v>
      </c>
      <c r="F192" s="344">
        <v>0</v>
      </c>
      <c r="G192" s="345">
        <f>G102</f>
        <v>220049.02</v>
      </c>
      <c r="H192" s="348">
        <v>0</v>
      </c>
      <c r="I192" s="348">
        <v>0</v>
      </c>
      <c r="J192" s="344">
        <v>0</v>
      </c>
      <c r="K192" s="348">
        <v>0</v>
      </c>
      <c r="L192" s="383">
        <f>SUM(F192:K192)</f>
        <v>220049.02</v>
      </c>
    </row>
    <row r="193" spans="1:12" s="342" customFormat="1" ht="13.5" thickBot="1">
      <c r="A193" s="343" t="s">
        <v>379</v>
      </c>
      <c r="B193" s="376">
        <f>IF(F103&gt;0,F103,0)</f>
        <v>0</v>
      </c>
      <c r="C193" s="387">
        <v>0</v>
      </c>
      <c r="D193" s="344">
        <v>0</v>
      </c>
      <c r="E193" s="344">
        <v>0</v>
      </c>
      <c r="F193" s="344">
        <f>B193-D193-E193</f>
        <v>0</v>
      </c>
      <c r="G193" s="345">
        <v>1359035.18</v>
      </c>
      <c r="H193" s="348">
        <v>0</v>
      </c>
      <c r="I193" s="348">
        <v>0</v>
      </c>
      <c r="J193" s="344">
        <v>0</v>
      </c>
      <c r="K193" s="348">
        <v>0</v>
      </c>
      <c r="L193" s="383">
        <f>SUM(F193:K193)</f>
        <v>1359035.18</v>
      </c>
    </row>
    <row r="194" spans="1:12" s="342" customFormat="1" ht="13.5" thickBot="1">
      <c r="A194" s="343" t="s">
        <v>380</v>
      </c>
      <c r="B194" s="376">
        <f>IF(F104&gt;0,F104,0)</f>
        <v>0</v>
      </c>
      <c r="C194" s="387">
        <v>0</v>
      </c>
      <c r="D194" s="344">
        <v>0</v>
      </c>
      <c r="E194" s="344">
        <v>0</v>
      </c>
      <c r="F194" s="344">
        <f>B194-D194-E194</f>
        <v>0</v>
      </c>
      <c r="G194" s="345">
        <f>G104</f>
        <v>76596.64</v>
      </c>
      <c r="H194" s="348">
        <v>0</v>
      </c>
      <c r="I194" s="348">
        <v>0</v>
      </c>
      <c r="J194" s="344">
        <v>0</v>
      </c>
      <c r="K194" s="378">
        <v>5764085.6</v>
      </c>
      <c r="L194" s="389">
        <f>SUM(F194:K194)</f>
        <v>5840682.239999999</v>
      </c>
    </row>
    <row r="195" spans="1:12" s="342" customFormat="1" ht="12.75">
      <c r="A195" s="351" t="s">
        <v>386</v>
      </c>
      <c r="B195" s="352"/>
      <c r="C195" s="466"/>
      <c r="D195" s="352"/>
      <c r="E195" s="352"/>
      <c r="F195" s="336"/>
      <c r="G195" s="354"/>
      <c r="H195" s="357"/>
      <c r="I195" s="357"/>
      <c r="J195" s="352"/>
      <c r="K195" s="357"/>
      <c r="L195" s="381"/>
    </row>
    <row r="196" spans="1:12" s="342" customFormat="1" ht="13.5" thickBot="1">
      <c r="A196" s="343" t="s">
        <v>382</v>
      </c>
      <c r="B196" s="344">
        <f>IF(F106&gt;0,F106,0)</f>
        <v>0</v>
      </c>
      <c r="C196" s="465">
        <v>0</v>
      </c>
      <c r="D196" s="344">
        <v>0</v>
      </c>
      <c r="E196" s="344">
        <v>0</v>
      </c>
      <c r="F196" s="344">
        <v>0</v>
      </c>
      <c r="G196" s="345">
        <f>G106</f>
        <v>0</v>
      </c>
      <c r="H196" s="348">
        <v>0</v>
      </c>
      <c r="I196" s="348">
        <v>0</v>
      </c>
      <c r="J196" s="344">
        <v>0</v>
      </c>
      <c r="K196" s="348">
        <v>0</v>
      </c>
      <c r="L196" s="383">
        <f>SUM(F196:K196)</f>
        <v>0</v>
      </c>
    </row>
    <row r="197" spans="1:12" s="342" customFormat="1" ht="13.5" thickBot="1">
      <c r="A197" s="343" t="s">
        <v>383</v>
      </c>
      <c r="B197" s="376">
        <f>IF(F107&gt;0,F107,0)</f>
        <v>0</v>
      </c>
      <c r="C197" s="387">
        <v>0</v>
      </c>
      <c r="D197" s="344">
        <v>0</v>
      </c>
      <c r="E197" s="344">
        <v>0</v>
      </c>
      <c r="F197" s="344">
        <f>B197-D197-E197</f>
        <v>0</v>
      </c>
      <c r="G197" s="345">
        <v>4164408.28</v>
      </c>
      <c r="H197" s="348">
        <v>0</v>
      </c>
      <c r="I197" s="348">
        <v>0</v>
      </c>
      <c r="J197" s="344">
        <v>0</v>
      </c>
      <c r="K197" s="348">
        <v>2204584.25</v>
      </c>
      <c r="L197" s="383">
        <f>SUM(F197:K197)</f>
        <v>6368992.529999999</v>
      </c>
    </row>
    <row r="198" spans="1:12" s="342" customFormat="1" ht="13.5" thickBot="1">
      <c r="A198" s="335" t="s">
        <v>425</v>
      </c>
      <c r="B198" s="376">
        <f>IF(F108&gt;0,F108,0)</f>
        <v>1117291.4300000002</v>
      </c>
      <c r="C198" s="387">
        <v>0</v>
      </c>
      <c r="D198" s="336">
        <v>0</v>
      </c>
      <c r="E198" s="336">
        <v>0</v>
      </c>
      <c r="F198" s="344">
        <f>B198-D198-E198-G198</f>
        <v>0</v>
      </c>
      <c r="G198" s="337">
        <v>1117291.43</v>
      </c>
      <c r="H198" s="340">
        <v>0</v>
      </c>
      <c r="I198" s="340">
        <v>0</v>
      </c>
      <c r="J198" s="336">
        <v>0</v>
      </c>
      <c r="K198" s="340">
        <v>22420</v>
      </c>
      <c r="L198" s="383">
        <f>SUM(F198:K198)</f>
        <v>1139711.43</v>
      </c>
    </row>
    <row r="199" spans="1:12" s="342" customFormat="1" ht="13.5" thickBot="1">
      <c r="A199" s="351" t="s">
        <v>384</v>
      </c>
      <c r="B199" s="376">
        <f>IF(F109&gt;0,F109,0)</f>
        <v>0</v>
      </c>
      <c r="C199" s="387">
        <v>0</v>
      </c>
      <c r="D199" s="352">
        <v>0</v>
      </c>
      <c r="E199" s="352">
        <v>0</v>
      </c>
      <c r="F199" s="344">
        <f>B199-D199-E199</f>
        <v>0</v>
      </c>
      <c r="G199" s="354">
        <f>G109</f>
        <v>5971.79</v>
      </c>
      <c r="H199" s="357">
        <v>0</v>
      </c>
      <c r="I199" s="357">
        <v>0</v>
      </c>
      <c r="J199" s="352">
        <v>0</v>
      </c>
      <c r="K199" s="357">
        <v>39459.8</v>
      </c>
      <c r="L199" s="381">
        <f>SUM(F199:K199)</f>
        <v>45431.590000000004</v>
      </c>
    </row>
    <row r="200" spans="1:12" s="342" customFormat="1" ht="13.5" thickBot="1">
      <c r="A200" s="375" t="s">
        <v>385</v>
      </c>
      <c r="B200" s="376">
        <f>IF(F110&gt;0,F110,0)</f>
        <v>1.257285475730896E-08</v>
      </c>
      <c r="C200" s="387">
        <v>0</v>
      </c>
      <c r="D200" s="376">
        <v>0</v>
      </c>
      <c r="E200" s="376">
        <v>0</v>
      </c>
      <c r="F200" s="344">
        <f>B200-D200-E200</f>
        <v>1.257285475730896E-08</v>
      </c>
      <c r="G200" s="350">
        <f>G110</f>
        <v>1307385.44</v>
      </c>
      <c r="H200" s="378">
        <v>0</v>
      </c>
      <c r="I200" s="378">
        <v>0</v>
      </c>
      <c r="J200" s="376">
        <v>0</v>
      </c>
      <c r="K200" s="378">
        <v>0</v>
      </c>
      <c r="L200" s="389">
        <f>SUM(F200:K200)</f>
        <v>1307385.4400000125</v>
      </c>
    </row>
    <row r="201" spans="1:12" s="342" customFormat="1" ht="12.75">
      <c r="A201" s="351" t="s">
        <v>386</v>
      </c>
      <c r="B201" s="352"/>
      <c r="C201" s="466"/>
      <c r="D201" s="352"/>
      <c r="E201" s="352"/>
      <c r="F201" s="336"/>
      <c r="G201" s="354"/>
      <c r="H201" s="357"/>
      <c r="I201" s="357"/>
      <c r="J201" s="352"/>
      <c r="K201" s="357"/>
      <c r="L201" s="381"/>
    </row>
    <row r="202" spans="1:12" s="342" customFormat="1" ht="13.5" thickBot="1">
      <c r="A202" s="343" t="s">
        <v>387</v>
      </c>
      <c r="B202" s="344">
        <f>IF(F112&gt;0,F112,0)</f>
        <v>0</v>
      </c>
      <c r="C202" s="465">
        <v>0</v>
      </c>
      <c r="D202" s="344">
        <v>0</v>
      </c>
      <c r="E202" s="344">
        <v>0</v>
      </c>
      <c r="F202" s="345" t="s">
        <v>469</v>
      </c>
      <c r="G202" s="345">
        <v>2882830.84</v>
      </c>
      <c r="H202" s="348">
        <v>0</v>
      </c>
      <c r="I202" s="348">
        <v>0</v>
      </c>
      <c r="J202" s="344">
        <v>0</v>
      </c>
      <c r="K202" s="348">
        <v>692734</v>
      </c>
      <c r="L202" s="383">
        <f>SUM(F202:K202)+33350</f>
        <v>3608914.84</v>
      </c>
    </row>
    <row r="203" spans="1:12" s="342" customFormat="1" ht="12.75">
      <c r="A203" s="351" t="s">
        <v>386</v>
      </c>
      <c r="B203" s="352"/>
      <c r="C203" s="466"/>
      <c r="D203" s="352"/>
      <c r="E203" s="352"/>
      <c r="F203" s="336"/>
      <c r="G203" s="354"/>
      <c r="H203" s="357"/>
      <c r="I203" s="357"/>
      <c r="J203" s="352"/>
      <c r="K203" s="357"/>
      <c r="L203" s="381"/>
    </row>
    <row r="204" spans="1:12" s="342" customFormat="1" ht="13.5" thickBot="1">
      <c r="A204" s="343" t="s">
        <v>388</v>
      </c>
      <c r="B204" s="344">
        <f>IF(F114&gt;0,F114,0)</f>
        <v>0</v>
      </c>
      <c r="C204" s="465">
        <v>0</v>
      </c>
      <c r="D204" s="344">
        <v>0</v>
      </c>
      <c r="E204" s="344">
        <v>0</v>
      </c>
      <c r="F204" s="345">
        <f>B204-D204-E204</f>
        <v>0</v>
      </c>
      <c r="G204" s="345">
        <f>G114</f>
        <v>3763358.56</v>
      </c>
      <c r="H204" s="348">
        <v>0</v>
      </c>
      <c r="I204" s="348">
        <v>0</v>
      </c>
      <c r="J204" s="344">
        <v>0</v>
      </c>
      <c r="K204" s="348">
        <v>859404.4</v>
      </c>
      <c r="L204" s="383">
        <f>SUM(F204:K204)</f>
        <v>4622762.96</v>
      </c>
    </row>
    <row r="205" spans="1:12" s="342" customFormat="1" ht="13.5" thickBot="1">
      <c r="A205" s="343" t="s">
        <v>430</v>
      </c>
      <c r="B205" s="376">
        <f>IF(F115&gt;0,F115,0)</f>
        <v>0</v>
      </c>
      <c r="C205" s="387">
        <v>0</v>
      </c>
      <c r="D205" s="344">
        <v>0</v>
      </c>
      <c r="E205" s="344">
        <v>0</v>
      </c>
      <c r="F205" s="344">
        <f>B205-D205-E205</f>
        <v>0</v>
      </c>
      <c r="G205" s="350">
        <f>G115</f>
        <v>1734936.99</v>
      </c>
      <c r="H205" s="348">
        <v>0</v>
      </c>
      <c r="I205" s="348">
        <v>0</v>
      </c>
      <c r="J205" s="344">
        <v>0</v>
      </c>
      <c r="K205" s="348">
        <v>0</v>
      </c>
      <c r="L205" s="383">
        <f>SUM(F205:K205)</f>
        <v>1734936.99</v>
      </c>
    </row>
    <row r="206" spans="1:12" s="342" customFormat="1" ht="12.75">
      <c r="A206" s="351" t="s">
        <v>386</v>
      </c>
      <c r="B206" s="352"/>
      <c r="C206" s="466"/>
      <c r="D206" s="352"/>
      <c r="E206" s="352"/>
      <c r="F206" s="336"/>
      <c r="G206" s="354"/>
      <c r="H206" s="357"/>
      <c r="I206" s="357"/>
      <c r="J206" s="352"/>
      <c r="K206" s="357"/>
      <c r="L206" s="381"/>
    </row>
    <row r="207" spans="1:12" s="342" customFormat="1" ht="13.5" thickBot="1">
      <c r="A207" s="343" t="s">
        <v>432</v>
      </c>
      <c r="B207" s="344">
        <f>IF(F117&gt;0,F117,0)</f>
        <v>0</v>
      </c>
      <c r="C207" s="465">
        <v>0</v>
      </c>
      <c r="D207" s="344">
        <v>0</v>
      </c>
      <c r="E207" s="344">
        <v>0</v>
      </c>
      <c r="F207" s="345">
        <f>B207-D207-E207</f>
        <v>0</v>
      </c>
      <c r="G207" s="347">
        <f>G117</f>
        <v>1366939.45</v>
      </c>
      <c r="H207" s="348">
        <v>0</v>
      </c>
      <c r="I207" s="348">
        <v>0</v>
      </c>
      <c r="J207" s="344">
        <v>0</v>
      </c>
      <c r="K207" s="348">
        <v>25530</v>
      </c>
      <c r="L207" s="383">
        <f>SUM(F207:K207)</f>
        <v>1392469.45</v>
      </c>
    </row>
    <row r="208" spans="1:12" s="342" customFormat="1" ht="12.75">
      <c r="A208" s="351" t="s">
        <v>389</v>
      </c>
      <c r="B208" s="352"/>
      <c r="C208" s="466"/>
      <c r="D208" s="352"/>
      <c r="E208" s="352"/>
      <c r="F208" s="336"/>
      <c r="G208" s="356"/>
      <c r="H208" s="357"/>
      <c r="I208" s="357"/>
      <c r="J208" s="352"/>
      <c r="K208" s="357"/>
      <c r="L208" s="381"/>
    </row>
    <row r="209" spans="1:12" s="342" customFormat="1" ht="13.5" thickBot="1">
      <c r="A209" s="343" t="s">
        <v>390</v>
      </c>
      <c r="B209" s="344">
        <f>IF(F119&gt;0,F119,0)</f>
        <v>6.257323548197746E-09</v>
      </c>
      <c r="C209" s="465">
        <v>0</v>
      </c>
      <c r="D209" s="344">
        <v>0</v>
      </c>
      <c r="E209" s="344">
        <v>0</v>
      </c>
      <c r="F209" s="345">
        <f>B209-D209-E209</f>
        <v>6.257323548197746E-09</v>
      </c>
      <c r="G209" s="347">
        <f>G119</f>
        <v>175051.97</v>
      </c>
      <c r="H209" s="348">
        <v>0</v>
      </c>
      <c r="I209" s="348">
        <v>0</v>
      </c>
      <c r="J209" s="344">
        <v>0</v>
      </c>
      <c r="K209" s="348">
        <v>90696.51</v>
      </c>
      <c r="L209" s="383">
        <f>SUM(F209:K209)</f>
        <v>265748.48000000627</v>
      </c>
    </row>
    <row r="210" spans="1:12" s="342" customFormat="1" ht="12.75">
      <c r="A210" s="351" t="s">
        <v>389</v>
      </c>
      <c r="B210" s="352"/>
      <c r="C210" s="466"/>
      <c r="D210" s="352"/>
      <c r="E210" s="352"/>
      <c r="F210" s="336"/>
      <c r="G210" s="356"/>
      <c r="H210" s="357"/>
      <c r="I210" s="357"/>
      <c r="J210" s="352"/>
      <c r="K210" s="357"/>
      <c r="L210" s="381"/>
    </row>
    <row r="211" spans="1:12" s="342" customFormat="1" ht="13.5" thickBot="1">
      <c r="A211" s="343" t="s">
        <v>391</v>
      </c>
      <c r="B211" s="344">
        <f>IF(F121&gt;0,F121,0)</f>
        <v>6.984919309616089E-09</v>
      </c>
      <c r="C211" s="465">
        <v>0</v>
      </c>
      <c r="D211" s="344">
        <v>0</v>
      </c>
      <c r="E211" s="344">
        <v>0</v>
      </c>
      <c r="F211" s="345" t="s">
        <v>470</v>
      </c>
      <c r="G211" s="347">
        <f>G121</f>
        <v>3594833.18</v>
      </c>
      <c r="H211" s="348">
        <v>0</v>
      </c>
      <c r="I211" s="348">
        <v>0</v>
      </c>
      <c r="J211" s="344">
        <v>0</v>
      </c>
      <c r="K211" s="348">
        <v>0</v>
      </c>
      <c r="L211" s="383">
        <f>SUM(F211:K211)+25600</f>
        <v>3620433.18</v>
      </c>
    </row>
    <row r="212" spans="1:12" s="342" customFormat="1" ht="13.5" thickBot="1">
      <c r="A212" s="343" t="s">
        <v>392</v>
      </c>
      <c r="B212" s="376">
        <f>IF(F122&gt;0,F122,0)</f>
        <v>0</v>
      </c>
      <c r="C212" s="344">
        <v>0</v>
      </c>
      <c r="D212" s="344">
        <v>0</v>
      </c>
      <c r="E212" s="344">
        <v>0</v>
      </c>
      <c r="F212" s="344">
        <f>B212-D212-E212</f>
        <v>0</v>
      </c>
      <c r="G212" s="467">
        <f>G122</f>
        <v>0</v>
      </c>
      <c r="H212" s="348">
        <v>0</v>
      </c>
      <c r="I212" s="348">
        <v>0</v>
      </c>
      <c r="J212" s="344">
        <v>0</v>
      </c>
      <c r="K212" s="348">
        <v>0</v>
      </c>
      <c r="L212" s="383">
        <f>SUM(F212:K212)</f>
        <v>0</v>
      </c>
    </row>
    <row r="213" spans="1:12" s="342" customFormat="1" ht="12.75">
      <c r="A213" s="351" t="s">
        <v>393</v>
      </c>
      <c r="B213" s="352"/>
      <c r="C213" s="352"/>
      <c r="D213" s="352"/>
      <c r="E213" s="352"/>
      <c r="F213" s="336"/>
      <c r="G213" s="356"/>
      <c r="H213" s="357"/>
      <c r="I213" s="357"/>
      <c r="J213" s="352"/>
      <c r="K213" s="357"/>
      <c r="L213" s="381"/>
    </row>
    <row r="214" spans="1:12" s="342" customFormat="1" ht="13.5" thickBot="1">
      <c r="A214" s="343" t="s">
        <v>394</v>
      </c>
      <c r="B214" s="344">
        <f>IF(F124&gt;0,F124,0)</f>
        <v>0</v>
      </c>
      <c r="C214" s="344">
        <v>0</v>
      </c>
      <c r="D214" s="344">
        <v>0</v>
      </c>
      <c r="E214" s="344">
        <v>0</v>
      </c>
      <c r="F214" s="345">
        <f>B214-D214-E214</f>
        <v>0</v>
      </c>
      <c r="G214" s="347">
        <f>G124</f>
        <v>0</v>
      </c>
      <c r="H214" s="348">
        <v>0</v>
      </c>
      <c r="I214" s="348">
        <v>0</v>
      </c>
      <c r="J214" s="344">
        <v>0</v>
      </c>
      <c r="K214" s="348">
        <v>0</v>
      </c>
      <c r="L214" s="383">
        <f>SUM(F214:K214)</f>
        <v>0</v>
      </c>
    </row>
    <row r="215" spans="1:12" s="342" customFormat="1" ht="12.75">
      <c r="A215" s="351" t="s">
        <v>395</v>
      </c>
      <c r="B215" s="352"/>
      <c r="C215" s="352"/>
      <c r="D215" s="352"/>
      <c r="E215" s="352"/>
      <c r="F215" s="336"/>
      <c r="G215" s="356"/>
      <c r="H215" s="357"/>
      <c r="I215" s="357"/>
      <c r="J215" s="352"/>
      <c r="K215" s="357"/>
      <c r="L215" s="381"/>
    </row>
    <row r="216" spans="1:12" s="342" customFormat="1" ht="13.5" thickBot="1">
      <c r="A216" s="343" t="s">
        <v>396</v>
      </c>
      <c r="B216" s="344">
        <f>IF(F126&gt;0,F126,0)</f>
        <v>0</v>
      </c>
      <c r="C216" s="344">
        <v>0</v>
      </c>
      <c r="D216" s="344">
        <v>0</v>
      </c>
      <c r="E216" s="344">
        <v>0</v>
      </c>
      <c r="F216" s="345">
        <f>B216-D216-E216</f>
        <v>0</v>
      </c>
      <c r="G216" s="347">
        <f>G126</f>
        <v>578032.79</v>
      </c>
      <c r="H216" s="348">
        <v>0</v>
      </c>
      <c r="I216" s="348">
        <v>0</v>
      </c>
      <c r="J216" s="344">
        <v>0</v>
      </c>
      <c r="K216" s="348">
        <v>164928</v>
      </c>
      <c r="L216" s="383">
        <f>SUM(F216:K216)</f>
        <v>742960.79</v>
      </c>
    </row>
    <row r="217" spans="1:12" s="342" customFormat="1" ht="13.5" thickBot="1">
      <c r="A217" s="343" t="s">
        <v>437</v>
      </c>
      <c r="B217" s="376">
        <f>IF(F127&gt;0,F127,0)</f>
        <v>0</v>
      </c>
      <c r="C217" s="344">
        <v>0</v>
      </c>
      <c r="D217" s="344">
        <v>0</v>
      </c>
      <c r="E217" s="344">
        <v>0</v>
      </c>
      <c r="F217" s="344">
        <f>B217-D217-E217</f>
        <v>0</v>
      </c>
      <c r="G217" s="467">
        <v>583853.21</v>
      </c>
      <c r="H217" s="348">
        <v>0</v>
      </c>
      <c r="I217" s="348">
        <v>0</v>
      </c>
      <c r="J217" s="345">
        <v>0</v>
      </c>
      <c r="K217" s="348">
        <v>249.03</v>
      </c>
      <c r="L217" s="383">
        <f>SUM(F217:K217)</f>
        <v>584102.24</v>
      </c>
    </row>
    <row r="218" spans="1:12" s="342" customFormat="1" ht="12.75">
      <c r="A218" s="351" t="s">
        <v>395</v>
      </c>
      <c r="B218" s="352"/>
      <c r="C218" s="352"/>
      <c r="D218" s="352"/>
      <c r="E218" s="353"/>
      <c r="F218" s="336"/>
      <c r="G218" s="468"/>
      <c r="H218" s="357"/>
      <c r="I218" s="357"/>
      <c r="J218" s="352"/>
      <c r="K218" s="357"/>
      <c r="L218" s="381"/>
    </row>
    <row r="219" spans="1:12" s="342" customFormat="1" ht="13.5" thickBot="1">
      <c r="A219" s="343" t="s">
        <v>397</v>
      </c>
      <c r="B219" s="344">
        <f>IF(F129&gt;0,F129,0)</f>
        <v>3.259629011154175E-09</v>
      </c>
      <c r="C219" s="344">
        <v>0</v>
      </c>
      <c r="D219" s="344">
        <v>0</v>
      </c>
      <c r="E219" s="359">
        <v>0</v>
      </c>
      <c r="F219" s="345">
        <f>B219-D219-E219</f>
        <v>3.259629011154175E-09</v>
      </c>
      <c r="G219" s="469">
        <f>G129</f>
        <v>669305.02</v>
      </c>
      <c r="H219" s="348">
        <v>0</v>
      </c>
      <c r="I219" s="348">
        <v>0</v>
      </c>
      <c r="J219" s="344">
        <v>0</v>
      </c>
      <c r="K219" s="348">
        <v>1600</v>
      </c>
      <c r="L219" s="383">
        <f>SUM(F219:K219)</f>
        <v>670905.0200000033</v>
      </c>
    </row>
    <row r="220" spans="1:12" s="342" customFormat="1" ht="12.75">
      <c r="A220" s="351" t="s">
        <v>440</v>
      </c>
      <c r="B220" s="336"/>
      <c r="C220" s="352"/>
      <c r="D220" s="352"/>
      <c r="E220" s="352"/>
      <c r="F220" s="336"/>
      <c r="G220" s="356"/>
      <c r="H220" s="357"/>
      <c r="I220" s="357"/>
      <c r="J220" s="352"/>
      <c r="K220" s="357"/>
      <c r="L220" s="381"/>
    </row>
    <row r="221" spans="1:12" s="342" customFormat="1" ht="13.5" thickBot="1">
      <c r="A221" s="363" t="s">
        <v>399</v>
      </c>
      <c r="B221" s="364">
        <f>IF(F131&gt;0,F131,0)</f>
        <v>0</v>
      </c>
      <c r="C221" s="364">
        <v>0</v>
      </c>
      <c r="D221" s="364">
        <v>0</v>
      </c>
      <c r="E221" s="364">
        <v>0</v>
      </c>
      <c r="F221" s="366">
        <f>B221-D221-E221</f>
        <v>0</v>
      </c>
      <c r="G221" s="368">
        <f>G131</f>
        <v>1605307.01</v>
      </c>
      <c r="H221" s="369">
        <v>0</v>
      </c>
      <c r="I221" s="369">
        <v>0</v>
      </c>
      <c r="J221" s="364">
        <v>0</v>
      </c>
      <c r="K221" s="369">
        <v>0</v>
      </c>
      <c r="L221" s="392">
        <f>SUM(F221:K221)</f>
        <v>1605307.01</v>
      </c>
    </row>
    <row r="222" spans="2:13" s="342" customFormat="1" ht="13.5" thickTop="1">
      <c r="B222" s="453"/>
      <c r="C222" s="453"/>
      <c r="D222" s="453"/>
      <c r="E222" s="453"/>
      <c r="F222" s="453"/>
      <c r="J222" s="315"/>
      <c r="K222" s="315"/>
      <c r="M222" s="470"/>
    </row>
    <row r="223" spans="2:11" s="342" customFormat="1" ht="12.75">
      <c r="B223" s="453"/>
      <c r="C223" s="453"/>
      <c r="D223" s="453"/>
      <c r="E223" s="453"/>
      <c r="F223" s="453"/>
      <c r="J223" s="315"/>
      <c r="K223" s="315"/>
    </row>
    <row r="224" spans="2:11" s="342" customFormat="1" ht="12.75">
      <c r="B224" s="453"/>
      <c r="C224" s="453"/>
      <c r="D224" s="453"/>
      <c r="E224" s="453"/>
      <c r="F224" s="453"/>
      <c r="J224" s="315"/>
      <c r="K224" s="315"/>
    </row>
    <row r="225" spans="2:11" s="342" customFormat="1" ht="12.75">
      <c r="B225" s="453"/>
      <c r="C225" s="453"/>
      <c r="D225" s="453"/>
      <c r="E225" s="453"/>
      <c r="F225" s="453"/>
      <c r="J225" s="315"/>
      <c r="K225" s="315"/>
    </row>
    <row r="226" spans="2:11" s="342" customFormat="1" ht="12.75">
      <c r="B226" s="453"/>
      <c r="C226" s="453"/>
      <c r="D226" s="453"/>
      <c r="E226" s="453"/>
      <c r="F226" s="453"/>
      <c r="J226" s="315"/>
      <c r="K226" s="315"/>
    </row>
    <row r="227" spans="2:11" s="342" customFormat="1" ht="12.75">
      <c r="B227" s="453"/>
      <c r="C227" s="453"/>
      <c r="D227" s="453"/>
      <c r="E227" s="453"/>
      <c r="F227" s="453"/>
      <c r="J227" s="315"/>
      <c r="K227" s="315"/>
    </row>
    <row r="228" spans="2:11" s="342" customFormat="1" ht="12.75">
      <c r="B228" s="453"/>
      <c r="C228" s="453"/>
      <c r="D228" s="453"/>
      <c r="E228" s="453"/>
      <c r="F228" s="453"/>
      <c r="J228" s="315"/>
      <c r="K228" s="315"/>
    </row>
    <row r="229" spans="2:11" s="342" customFormat="1" ht="12.75">
      <c r="B229" s="453"/>
      <c r="C229" s="453"/>
      <c r="D229" s="453"/>
      <c r="E229" s="453"/>
      <c r="F229" s="453"/>
      <c r="J229" s="315"/>
      <c r="K229" s="315"/>
    </row>
    <row r="230" spans="2:11" s="342" customFormat="1" ht="12.75">
      <c r="B230" s="453"/>
      <c r="C230" s="453"/>
      <c r="D230" s="453"/>
      <c r="E230" s="453"/>
      <c r="F230" s="453"/>
      <c r="J230" s="315"/>
      <c r="K230" s="315"/>
    </row>
    <row r="231" spans="1:12" s="342" customFormat="1" ht="13.5" thickBot="1">
      <c r="A231" s="315"/>
      <c r="B231" s="371"/>
      <c r="C231" s="371"/>
      <c r="D231" s="371"/>
      <c r="E231" s="371"/>
      <c r="F231" s="371"/>
      <c r="G231" s="315"/>
      <c r="H231" s="315"/>
      <c r="I231" s="315"/>
      <c r="J231" s="315"/>
      <c r="K231" s="315"/>
      <c r="L231" s="374" t="s">
        <v>35</v>
      </c>
    </row>
    <row r="232" spans="1:12" s="315" customFormat="1" ht="14.25" customHeight="1" thickBot="1" thickTop="1">
      <c r="A232" s="317"/>
      <c r="B232" s="605" t="s">
        <v>465</v>
      </c>
      <c r="C232" s="608" t="s">
        <v>466</v>
      </c>
      <c r="D232" s="611" t="s">
        <v>46</v>
      </c>
      <c r="E232" s="612"/>
      <c r="F232" s="412" t="s">
        <v>22</v>
      </c>
      <c r="G232" s="416" t="s">
        <v>22</v>
      </c>
      <c r="H232" s="416" t="s">
        <v>23</v>
      </c>
      <c r="I232" s="416" t="s">
        <v>51</v>
      </c>
      <c r="J232" s="416" t="s">
        <v>22</v>
      </c>
      <c r="K232" s="416" t="s">
        <v>87</v>
      </c>
      <c r="L232" s="416" t="s">
        <v>24</v>
      </c>
    </row>
    <row r="233" spans="1:12" s="315" customFormat="1" ht="13.5" thickTop="1">
      <c r="A233" s="322" t="s">
        <v>36</v>
      </c>
      <c r="B233" s="606"/>
      <c r="C233" s="609"/>
      <c r="D233" s="461" t="s">
        <v>47</v>
      </c>
      <c r="E233" s="412" t="s">
        <v>14</v>
      </c>
      <c r="F233" s="415" t="s">
        <v>49</v>
      </c>
      <c r="G233" s="417" t="s">
        <v>26</v>
      </c>
      <c r="H233" s="417" t="s">
        <v>43</v>
      </c>
      <c r="I233" s="417" t="s">
        <v>52</v>
      </c>
      <c r="J233" s="417" t="s">
        <v>53</v>
      </c>
      <c r="K233" s="417" t="s">
        <v>27</v>
      </c>
      <c r="L233" s="417" t="s">
        <v>4</v>
      </c>
    </row>
    <row r="234" spans="1:12" s="315" customFormat="1" ht="13.5" thickBot="1">
      <c r="A234" s="329"/>
      <c r="B234" s="607"/>
      <c r="C234" s="610"/>
      <c r="D234" s="462" t="s">
        <v>28</v>
      </c>
      <c r="E234" s="419" t="s">
        <v>48</v>
      </c>
      <c r="F234" s="419" t="s">
        <v>50</v>
      </c>
      <c r="G234" s="421"/>
      <c r="H234" s="421" t="s">
        <v>467</v>
      </c>
      <c r="I234" s="421"/>
      <c r="J234" s="421" t="s">
        <v>61</v>
      </c>
      <c r="K234" s="421"/>
      <c r="L234" s="421" t="s">
        <v>30</v>
      </c>
    </row>
    <row r="235" spans="1:12" s="342" customFormat="1" ht="14.25" thickBot="1" thickTop="1">
      <c r="A235" s="375" t="s">
        <v>400</v>
      </c>
      <c r="B235" s="344">
        <f>IF(F144&gt;0,F144,0)</f>
        <v>0</v>
      </c>
      <c r="C235" s="344">
        <v>0</v>
      </c>
      <c r="D235" s="376">
        <v>0</v>
      </c>
      <c r="E235" s="376">
        <v>0</v>
      </c>
      <c r="F235" s="440">
        <f>B235-D235-E235</f>
        <v>0</v>
      </c>
      <c r="G235" s="350">
        <f>G144</f>
        <v>1516943.22</v>
      </c>
      <c r="H235" s="378">
        <v>0</v>
      </c>
      <c r="I235" s="378">
        <v>0</v>
      </c>
      <c r="J235" s="376">
        <v>0</v>
      </c>
      <c r="K235" s="378">
        <v>0</v>
      </c>
      <c r="L235" s="389">
        <f>SUM(F235:K235)</f>
        <v>1516943.22</v>
      </c>
    </row>
    <row r="236" spans="1:12" s="342" customFormat="1" ht="12.75">
      <c r="A236" s="351" t="s">
        <v>395</v>
      </c>
      <c r="B236" s="352"/>
      <c r="C236" s="352"/>
      <c r="D236" s="352"/>
      <c r="E236" s="352"/>
      <c r="F236" s="336"/>
      <c r="G236" s="354"/>
      <c r="H236" s="357"/>
      <c r="I236" s="357"/>
      <c r="J236" s="352"/>
      <c r="K236" s="357"/>
      <c r="L236" s="381"/>
    </row>
    <row r="237" spans="1:12" s="342" customFormat="1" ht="13.5" thickBot="1">
      <c r="A237" s="343" t="s">
        <v>443</v>
      </c>
      <c r="B237" s="344">
        <f>IF(F146&gt;0,F146,0)</f>
        <v>0</v>
      </c>
      <c r="C237" s="344">
        <v>0</v>
      </c>
      <c r="D237" s="344">
        <v>0</v>
      </c>
      <c r="E237" s="344">
        <v>0</v>
      </c>
      <c r="F237" s="345">
        <f>B237-D237-E237</f>
        <v>0</v>
      </c>
      <c r="G237" s="345">
        <v>1804040.87</v>
      </c>
      <c r="H237" s="348">
        <v>0</v>
      </c>
      <c r="I237" s="348">
        <v>0</v>
      </c>
      <c r="J237" s="344">
        <v>0</v>
      </c>
      <c r="K237" s="348">
        <v>126395.17</v>
      </c>
      <c r="L237" s="383">
        <f>SUM(F237:K237)</f>
        <v>1930436.04</v>
      </c>
    </row>
    <row r="238" spans="1:12" s="342" customFormat="1" ht="12.75">
      <c r="A238" s="351" t="s">
        <v>395</v>
      </c>
      <c r="B238" s="352"/>
      <c r="C238" s="352"/>
      <c r="D238" s="352"/>
      <c r="E238" s="352"/>
      <c r="F238" s="336"/>
      <c r="G238" s="354"/>
      <c r="H238" s="357"/>
      <c r="I238" s="357"/>
      <c r="J238" s="352"/>
      <c r="K238" s="357"/>
      <c r="L238" s="381"/>
    </row>
    <row r="239" spans="1:12" s="342" customFormat="1" ht="13.5" thickBot="1">
      <c r="A239" s="343" t="s">
        <v>402</v>
      </c>
      <c r="B239" s="344">
        <f>IF(F148&gt;0,F148,0)</f>
        <v>0</v>
      </c>
      <c r="C239" s="344">
        <v>0</v>
      </c>
      <c r="D239" s="344">
        <v>0</v>
      </c>
      <c r="E239" s="344">
        <v>0</v>
      </c>
      <c r="F239" s="345">
        <f>B239-D239-E239</f>
        <v>0</v>
      </c>
      <c r="G239" s="345">
        <v>2291226.49</v>
      </c>
      <c r="H239" s="348">
        <v>0</v>
      </c>
      <c r="I239" s="348">
        <v>0</v>
      </c>
      <c r="J239" s="344">
        <v>0</v>
      </c>
      <c r="K239" s="348">
        <v>0</v>
      </c>
      <c r="L239" s="383">
        <f>SUM(F239:K239)</f>
        <v>2291226.49</v>
      </c>
    </row>
    <row r="240" spans="1:12" s="342" customFormat="1" ht="12.75">
      <c r="A240" s="351" t="s">
        <v>403</v>
      </c>
      <c r="B240" s="352"/>
      <c r="C240" s="352"/>
      <c r="D240" s="352"/>
      <c r="E240" s="352"/>
      <c r="F240" s="336"/>
      <c r="G240" s="354"/>
      <c r="H240" s="357"/>
      <c r="I240" s="357"/>
      <c r="J240" s="352"/>
      <c r="K240" s="357"/>
      <c r="L240" s="381"/>
    </row>
    <row r="241" spans="1:12" s="342" customFormat="1" ht="13.5" thickBot="1">
      <c r="A241" s="343" t="s">
        <v>404</v>
      </c>
      <c r="B241" s="344">
        <f>IF(F150&gt;0,F150,0)</f>
        <v>0</v>
      </c>
      <c r="C241" s="344">
        <v>0</v>
      </c>
      <c r="D241" s="344">
        <v>0</v>
      </c>
      <c r="E241" s="344">
        <v>0</v>
      </c>
      <c r="F241" s="345">
        <f>B241-D241-E241</f>
        <v>0</v>
      </c>
      <c r="G241" s="345">
        <f>G150</f>
        <v>621981.68</v>
      </c>
      <c r="H241" s="348">
        <v>0</v>
      </c>
      <c r="I241" s="348">
        <v>0</v>
      </c>
      <c r="J241" s="344">
        <v>0</v>
      </c>
      <c r="K241" s="348">
        <v>69032.66</v>
      </c>
      <c r="L241" s="383">
        <f>SUM(F241:K241)</f>
        <v>691014.3400000001</v>
      </c>
    </row>
    <row r="242" spans="1:12" s="342" customFormat="1" ht="12.75">
      <c r="A242" s="351" t="s">
        <v>395</v>
      </c>
      <c r="B242" s="352"/>
      <c r="C242" s="352"/>
      <c r="D242" s="352"/>
      <c r="E242" s="352"/>
      <c r="F242" s="336"/>
      <c r="G242" s="354"/>
      <c r="H242" s="357"/>
      <c r="I242" s="357"/>
      <c r="J242" s="352"/>
      <c r="K242" s="357"/>
      <c r="L242" s="381"/>
    </row>
    <row r="243" spans="1:12" s="342" customFormat="1" ht="13.5" thickBot="1">
      <c r="A243" s="343" t="s">
        <v>405</v>
      </c>
      <c r="B243" s="344">
        <f>IF(F152&gt;0,F152,0)</f>
        <v>1.7898855730891228E-09</v>
      </c>
      <c r="C243" s="344">
        <v>0</v>
      </c>
      <c r="D243" s="344">
        <v>0</v>
      </c>
      <c r="E243" s="344">
        <v>0</v>
      </c>
      <c r="F243" s="345">
        <f>B243-D243-E243</f>
        <v>1.7898855730891228E-09</v>
      </c>
      <c r="G243" s="345">
        <f>G152</f>
        <v>33836.17</v>
      </c>
      <c r="H243" s="348">
        <v>0</v>
      </c>
      <c r="I243" s="348">
        <v>0</v>
      </c>
      <c r="J243" s="344">
        <v>0</v>
      </c>
      <c r="K243" s="348">
        <v>971373.98</v>
      </c>
      <c r="L243" s="383">
        <f>SUM(F243:K243)</f>
        <v>1005210.1500000018</v>
      </c>
    </row>
    <row r="244" spans="1:12" s="342" customFormat="1" ht="12.75">
      <c r="A244" s="351" t="s">
        <v>449</v>
      </c>
      <c r="B244" s="352"/>
      <c r="C244" s="352"/>
      <c r="D244" s="352"/>
      <c r="E244" s="352"/>
      <c r="F244" s="336"/>
      <c r="G244" s="354"/>
      <c r="H244" s="357"/>
      <c r="I244" s="357"/>
      <c r="J244" s="352"/>
      <c r="K244" s="357"/>
      <c r="L244" s="381"/>
    </row>
    <row r="245" spans="1:12" s="342" customFormat="1" ht="13.5" thickBot="1">
      <c r="A245" s="343" t="s">
        <v>450</v>
      </c>
      <c r="B245" s="344">
        <f>IF(F154&gt;0,F154,0)</f>
        <v>0</v>
      </c>
      <c r="C245" s="344">
        <v>0</v>
      </c>
      <c r="D245" s="344">
        <v>0</v>
      </c>
      <c r="E245" s="344">
        <v>0</v>
      </c>
      <c r="F245" s="345" t="s">
        <v>471</v>
      </c>
      <c r="G245" s="345">
        <f>G154</f>
        <v>1810372.65</v>
      </c>
      <c r="H245" s="348">
        <v>0</v>
      </c>
      <c r="I245" s="348">
        <v>0</v>
      </c>
      <c r="J245" s="344">
        <v>0</v>
      </c>
      <c r="K245" s="348">
        <v>0</v>
      </c>
      <c r="L245" s="383">
        <f>SUM(F245:K245)+11043.92</f>
        <v>1821416.5699999998</v>
      </c>
    </row>
    <row r="246" spans="1:12" s="342" customFormat="1" ht="13.5" thickBot="1">
      <c r="A246" s="375" t="s">
        <v>408</v>
      </c>
      <c r="B246" s="376">
        <f>IF(F155&gt;0,F155,0)</f>
        <v>89471.80000000261</v>
      </c>
      <c r="C246" s="376">
        <v>0</v>
      </c>
      <c r="D246" s="376">
        <f>36+1.68</f>
        <v>37.68</v>
      </c>
      <c r="E246" s="376">
        <v>0</v>
      </c>
      <c r="F246" s="344">
        <f>B246-D246-E246</f>
        <v>89434.12000000261</v>
      </c>
      <c r="G246" s="350">
        <f>G155+D246</f>
        <v>8610541.049999999</v>
      </c>
      <c r="H246" s="378">
        <v>0</v>
      </c>
      <c r="I246" s="378">
        <v>0</v>
      </c>
      <c r="J246" s="376">
        <v>0</v>
      </c>
      <c r="K246" s="378">
        <v>882854.15</v>
      </c>
      <c r="L246" s="389">
        <f>SUM(F246:K246)</f>
        <v>9582829.320000002</v>
      </c>
    </row>
    <row r="247" spans="1:12" s="342" customFormat="1" ht="13.5" thickBot="1">
      <c r="A247" s="375" t="s">
        <v>409</v>
      </c>
      <c r="B247" s="376">
        <f>IF(F156&gt;0,F156,0)</f>
        <v>451969</v>
      </c>
      <c r="C247" s="376">
        <v>0</v>
      </c>
      <c r="D247" s="376">
        <v>1050</v>
      </c>
      <c r="E247" s="471">
        <v>0</v>
      </c>
      <c r="F247" s="344" t="s">
        <v>472</v>
      </c>
      <c r="G247" s="350">
        <v>719656.39</v>
      </c>
      <c r="H247" s="378">
        <v>0</v>
      </c>
      <c r="I247" s="378">
        <v>0</v>
      </c>
      <c r="J247" s="376">
        <v>0</v>
      </c>
      <c r="K247" s="378">
        <v>1270364</v>
      </c>
      <c r="L247" s="389">
        <f>SUM(F247:K247)+455494</f>
        <v>2445514.39</v>
      </c>
    </row>
    <row r="248" spans="1:12" s="371" customFormat="1" ht="12.75">
      <c r="A248" s="380" t="s">
        <v>455</v>
      </c>
      <c r="B248" s="352"/>
      <c r="C248" s="352"/>
      <c r="D248" s="352"/>
      <c r="E248" s="352"/>
      <c r="F248" s="336"/>
      <c r="G248" s="354"/>
      <c r="H248" s="352"/>
      <c r="I248" s="352"/>
      <c r="J248" s="352"/>
      <c r="K248" s="352"/>
      <c r="L248" s="381"/>
    </row>
    <row r="249" spans="1:12" s="371" customFormat="1" ht="13.5" thickBot="1">
      <c r="A249" s="382" t="s">
        <v>411</v>
      </c>
      <c r="B249" s="344">
        <f>IF(F158&gt;0,F158,0)</f>
        <v>36438677.33</v>
      </c>
      <c r="C249" s="344">
        <v>0</v>
      </c>
      <c r="D249" s="344">
        <v>16689253.04</v>
      </c>
      <c r="E249" s="344">
        <v>0</v>
      </c>
      <c r="F249" s="344" t="s">
        <v>526</v>
      </c>
      <c r="G249" s="345">
        <f>D249</f>
        <v>16689253.04</v>
      </c>
      <c r="H249" s="344">
        <f>G158</f>
        <v>1231195.33</v>
      </c>
      <c r="I249" s="344">
        <v>0</v>
      </c>
      <c r="J249" s="344">
        <v>0</v>
      </c>
      <c r="K249" s="344">
        <v>0</v>
      </c>
      <c r="L249" s="383">
        <f>SUM(F249:K249)+19861454.29-30</f>
        <v>37781872.66</v>
      </c>
    </row>
    <row r="250" spans="1:12" s="371" customFormat="1" ht="12.75">
      <c r="A250" s="380" t="s">
        <v>457</v>
      </c>
      <c r="B250" s="352"/>
      <c r="C250" s="352"/>
      <c r="D250" s="352"/>
      <c r="E250" s="352"/>
      <c r="F250" s="336"/>
      <c r="G250" s="354"/>
      <c r="H250" s="352"/>
      <c r="I250" s="352"/>
      <c r="J250" s="354"/>
      <c r="K250" s="352"/>
      <c r="L250" s="381"/>
    </row>
    <row r="251" spans="1:12" s="371" customFormat="1" ht="13.5" thickBot="1">
      <c r="A251" s="382" t="s">
        <v>458</v>
      </c>
      <c r="B251" s="344">
        <f>IF(F160&gt;0,F160,0)</f>
        <v>1637062.3599999994</v>
      </c>
      <c r="C251" s="344">
        <v>0</v>
      </c>
      <c r="D251" s="344">
        <v>208701</v>
      </c>
      <c r="E251" s="344">
        <v>0</v>
      </c>
      <c r="F251" s="344">
        <f>B251-D251-E251</f>
        <v>1428361.3599999994</v>
      </c>
      <c r="G251" s="345">
        <f>D251</f>
        <v>208701</v>
      </c>
      <c r="H251" s="344">
        <v>0</v>
      </c>
      <c r="I251" s="344">
        <v>0</v>
      </c>
      <c r="J251" s="345">
        <v>0</v>
      </c>
      <c r="K251" s="344">
        <v>360000</v>
      </c>
      <c r="L251" s="383">
        <f>SUM(F251:K251)</f>
        <v>1997062.3599999994</v>
      </c>
    </row>
    <row r="252" spans="1:12" s="371" customFormat="1" ht="13.5" thickBot="1">
      <c r="A252" s="380" t="s">
        <v>414</v>
      </c>
      <c r="B252" s="376">
        <f>IF(F161&gt;0,F161,0)</f>
        <v>17432.810000002384</v>
      </c>
      <c r="C252" s="352">
        <v>0</v>
      </c>
      <c r="D252" s="352">
        <v>17432.81</v>
      </c>
      <c r="E252" s="352">
        <v>0</v>
      </c>
      <c r="F252" s="376">
        <f>B252-D252-E252</f>
        <v>2.382876118645072E-09</v>
      </c>
      <c r="G252" s="472">
        <f>D252</f>
        <v>17432.81</v>
      </c>
      <c r="H252" s="352">
        <v>0</v>
      </c>
      <c r="I252" s="352">
        <v>0</v>
      </c>
      <c r="J252" s="352">
        <v>0</v>
      </c>
      <c r="K252" s="352">
        <v>47650</v>
      </c>
      <c r="L252" s="381">
        <f>SUM(F252:K252)</f>
        <v>65082.810000002384</v>
      </c>
    </row>
    <row r="253" spans="1:12" s="371" customFormat="1" ht="12.75">
      <c r="A253" s="380" t="s">
        <v>473</v>
      </c>
      <c r="B253" s="336"/>
      <c r="C253" s="352"/>
      <c r="D253" s="352"/>
      <c r="E253" s="352"/>
      <c r="F253" s="336"/>
      <c r="G253" s="354"/>
      <c r="H253" s="352"/>
      <c r="I253" s="352"/>
      <c r="J253" s="352"/>
      <c r="K253" s="352"/>
      <c r="L253" s="381"/>
    </row>
    <row r="254" spans="1:12" s="371" customFormat="1" ht="13.5" thickBot="1">
      <c r="A254" s="384" t="s">
        <v>416</v>
      </c>
      <c r="B254" s="336">
        <f>IF(F163&gt;0,F163,0)</f>
        <v>1018710.2899999991</v>
      </c>
      <c r="C254" s="336">
        <v>0</v>
      </c>
      <c r="D254" s="336">
        <v>0</v>
      </c>
      <c r="E254" s="336">
        <v>0</v>
      </c>
      <c r="F254" s="344">
        <f>B254-D254-E254</f>
        <v>1018710.2899999991</v>
      </c>
      <c r="G254" s="345">
        <f>D254</f>
        <v>0</v>
      </c>
      <c r="H254" s="336">
        <v>0</v>
      </c>
      <c r="I254" s="336">
        <v>0</v>
      </c>
      <c r="J254" s="336">
        <v>0</v>
      </c>
      <c r="K254" s="336">
        <v>0</v>
      </c>
      <c r="L254" s="385">
        <f>SUM(F254:K254)</f>
        <v>1018710.2899999991</v>
      </c>
    </row>
    <row r="255" spans="1:12" s="371" customFormat="1" ht="13.5" thickBot="1">
      <c r="A255" s="380" t="s">
        <v>474</v>
      </c>
      <c r="B255" s="352">
        <f>IF(F164&gt;0,F164,0)</f>
        <v>415963.5499999998</v>
      </c>
      <c r="C255" s="352">
        <v>0</v>
      </c>
      <c r="D255" s="352">
        <v>0</v>
      </c>
      <c r="E255" s="352">
        <v>0</v>
      </c>
      <c r="F255" s="352">
        <f>B255-D255-E255</f>
        <v>415963.5499999998</v>
      </c>
      <c r="G255" s="354">
        <f>D255</f>
        <v>0</v>
      </c>
      <c r="H255" s="352">
        <v>0</v>
      </c>
      <c r="I255" s="352">
        <v>0</v>
      </c>
      <c r="J255" s="352">
        <v>0</v>
      </c>
      <c r="K255" s="352">
        <v>0</v>
      </c>
      <c r="L255" s="381">
        <f>SUM(F255:K255)</f>
        <v>415963.5499999998</v>
      </c>
    </row>
    <row r="256" spans="1:12" s="342" customFormat="1" ht="14.25" thickBot="1" thickTop="1">
      <c r="A256" s="473" t="s">
        <v>29</v>
      </c>
      <c r="B256" s="613"/>
      <c r="C256" s="614"/>
      <c r="D256" s="614"/>
      <c r="E256" s="615"/>
      <c r="F256" s="585">
        <f>SUM(F189:F221)+SUM(F235:F255)+3719.01+33350+25600+11043.92+455494+19861454.29-30</f>
        <v>23343100.540000025</v>
      </c>
      <c r="G256" s="474">
        <f aca="true" t="shared" si="0" ref="G256:L256">SUM(G189:G221)+SUM(G235:G255)</f>
        <v>59653637.980000004</v>
      </c>
      <c r="H256" s="474">
        <f t="shared" si="0"/>
        <v>1231195.33</v>
      </c>
      <c r="I256" s="474">
        <f t="shared" si="0"/>
        <v>0</v>
      </c>
      <c r="J256" s="475">
        <f t="shared" si="0"/>
        <v>0</v>
      </c>
      <c r="K256" s="475">
        <f t="shared" si="0"/>
        <v>13593361.549999997</v>
      </c>
      <c r="L256" s="586">
        <f t="shared" si="0"/>
        <v>97821295.4</v>
      </c>
    </row>
    <row r="257" spans="1:13" ht="13.5" thickTop="1">
      <c r="A257" s="315"/>
      <c r="B257" s="371"/>
      <c r="C257" s="371"/>
      <c r="D257" s="371"/>
      <c r="E257" s="371"/>
      <c r="F257" s="371"/>
      <c r="G257" s="315"/>
      <c r="H257" s="315"/>
      <c r="I257" s="315"/>
      <c r="J257" s="616"/>
      <c r="K257" s="616"/>
      <c r="L257" s="452"/>
      <c r="M257" s="476"/>
    </row>
    <row r="258" spans="1:6" s="265" customFormat="1" ht="12.75">
      <c r="A258" s="477" t="s">
        <v>475</v>
      </c>
      <c r="B258" s="314"/>
      <c r="C258" s="314"/>
      <c r="D258" s="314"/>
      <c r="E258" s="314"/>
      <c r="F258" s="314"/>
    </row>
    <row r="259" ht="12.75">
      <c r="A259" s="477"/>
    </row>
    <row r="261" spans="2:12" ht="12.75">
      <c r="B261" s="478"/>
      <c r="C261" s="478"/>
      <c r="D261" s="478"/>
      <c r="E261" s="478"/>
      <c r="F261" s="478"/>
      <c r="G261" s="478"/>
      <c r="H261" s="478"/>
      <c r="I261" s="478"/>
      <c r="J261" s="478"/>
      <c r="K261" s="478"/>
      <c r="L261" s="478"/>
    </row>
    <row r="263" spans="6:11" ht="12.75">
      <c r="F263" s="264"/>
      <c r="G263" s="19"/>
      <c r="H263" s="19"/>
      <c r="I263" s="19"/>
      <c r="J263" s="19"/>
      <c r="K263" s="19"/>
    </row>
    <row r="280" spans="6:11" ht="12.75">
      <c r="F280" s="479"/>
      <c r="G280" s="476"/>
      <c r="H280" s="476"/>
      <c r="I280" s="476"/>
      <c r="J280" s="476"/>
      <c r="K280" s="476"/>
    </row>
  </sheetData>
  <sheetProtection/>
  <mergeCells count="18">
    <mergeCell ref="C186:C188"/>
    <mergeCell ref="D186:E186"/>
    <mergeCell ref="F9:G9"/>
    <mergeCell ref="J9:K9"/>
    <mergeCell ref="F49:G49"/>
    <mergeCell ref="J49:K49"/>
    <mergeCell ref="F96:G96"/>
    <mergeCell ref="H96:K96"/>
    <mergeCell ref="B232:B234"/>
    <mergeCell ref="C232:C234"/>
    <mergeCell ref="D232:E232"/>
    <mergeCell ref="B256:E256"/>
    <mergeCell ref="J257:K257"/>
    <mergeCell ref="L96:M96"/>
    <mergeCell ref="F141:G141"/>
    <mergeCell ref="H141:K141"/>
    <mergeCell ref="L141:M141"/>
    <mergeCell ref="B186:B188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1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75390625" style="0" customWidth="1"/>
    <col min="2" max="2" width="13.375" style="0" customWidth="1"/>
    <col min="3" max="3" width="12.00390625" style="0" customWidth="1"/>
    <col min="4" max="4" width="14.00390625" style="0" customWidth="1"/>
    <col min="5" max="5" width="13.75390625" style="0" customWidth="1"/>
    <col min="6" max="6" width="12.375" style="0" customWidth="1"/>
    <col min="7" max="7" width="11.75390625" style="0" customWidth="1"/>
    <col min="8" max="8" width="12.125" style="0" customWidth="1"/>
    <col min="9" max="10" width="11.25390625" style="0" customWidth="1"/>
    <col min="11" max="11" width="12.75390625" style="0" customWidth="1"/>
    <col min="12" max="12" width="11.125" style="0" customWidth="1"/>
  </cols>
  <sheetData>
    <row r="4" spans="1:4" ht="17.25" customHeight="1">
      <c r="A4" s="309" t="s">
        <v>476</v>
      </c>
      <c r="B4" s="480"/>
      <c r="C4" s="480"/>
      <c r="D4" s="480"/>
    </row>
    <row r="5" ht="7.5" customHeight="1"/>
    <row r="6" spans="1:10" ht="18">
      <c r="A6" s="481" t="s">
        <v>62</v>
      </c>
      <c r="B6" s="482"/>
      <c r="C6" s="482"/>
      <c r="D6" s="482"/>
      <c r="E6" s="482"/>
      <c r="F6" s="482"/>
      <c r="G6" s="482"/>
      <c r="H6" s="482"/>
      <c r="I6" s="482"/>
      <c r="J6" s="482"/>
    </row>
    <row r="7" ht="18" customHeight="1"/>
    <row r="8" spans="1:11" ht="15.75" thickBot="1">
      <c r="A8" s="5" t="s">
        <v>0</v>
      </c>
      <c r="J8" s="23"/>
      <c r="K8" s="23" t="s">
        <v>35</v>
      </c>
    </row>
    <row r="9" spans="1:11" ht="14.25" thickBot="1" thickTop="1">
      <c r="A9" s="317"/>
      <c r="B9" s="483"/>
      <c r="C9" s="483"/>
      <c r="D9" s="484" t="s">
        <v>37</v>
      </c>
      <c r="E9" s="416" t="s">
        <v>2</v>
      </c>
      <c r="F9" s="623" t="s">
        <v>58</v>
      </c>
      <c r="G9" s="620"/>
      <c r="H9" s="485" t="s">
        <v>57</v>
      </c>
      <c r="I9" s="416" t="s">
        <v>3</v>
      </c>
      <c r="J9" s="623" t="s">
        <v>59</v>
      </c>
      <c r="K9" s="620"/>
    </row>
    <row r="10" spans="1:11" ht="13.5" thickTop="1">
      <c r="A10" s="322" t="s">
        <v>68</v>
      </c>
      <c r="B10" s="417" t="s">
        <v>16</v>
      </c>
      <c r="C10" s="417" t="s">
        <v>1</v>
      </c>
      <c r="D10" s="486" t="s">
        <v>38</v>
      </c>
      <c r="E10" s="417" t="s">
        <v>4</v>
      </c>
      <c r="F10" s="483" t="s">
        <v>5</v>
      </c>
      <c r="G10" s="487" t="s">
        <v>5</v>
      </c>
      <c r="H10" s="487" t="s">
        <v>34</v>
      </c>
      <c r="I10" s="417" t="s">
        <v>6</v>
      </c>
      <c r="J10" s="487" t="s">
        <v>477</v>
      </c>
      <c r="K10" s="416" t="s">
        <v>8</v>
      </c>
    </row>
    <row r="11" spans="1:11" ht="13.5" thickBot="1">
      <c r="A11" s="329"/>
      <c r="B11" s="329"/>
      <c r="C11" s="329"/>
      <c r="D11" s="332" t="s">
        <v>39</v>
      </c>
      <c r="E11" s="421">
        <v>2014</v>
      </c>
      <c r="F11" s="488" t="s">
        <v>9</v>
      </c>
      <c r="G11" s="421" t="s">
        <v>10</v>
      </c>
      <c r="H11" s="421" t="s">
        <v>40</v>
      </c>
      <c r="I11" s="421" t="s">
        <v>56</v>
      </c>
      <c r="J11" s="421">
        <v>2015</v>
      </c>
      <c r="K11" s="421" t="s">
        <v>11</v>
      </c>
    </row>
    <row r="12" spans="1:11" ht="16.5" customHeight="1" thickBot="1" thickTop="1">
      <c r="A12" s="489" t="s">
        <v>478</v>
      </c>
      <c r="B12" s="490">
        <v>283082</v>
      </c>
      <c r="C12" s="490">
        <v>229294</v>
      </c>
      <c r="D12" s="490">
        <f>B12-C12</f>
        <v>53788</v>
      </c>
      <c r="E12" s="490">
        <v>0</v>
      </c>
      <c r="F12" s="490">
        <v>0</v>
      </c>
      <c r="G12" s="490">
        <v>53788</v>
      </c>
      <c r="H12" s="490">
        <v>0</v>
      </c>
      <c r="I12" s="490">
        <v>0</v>
      </c>
      <c r="J12" s="490">
        <v>0</v>
      </c>
      <c r="K12" s="491">
        <v>0</v>
      </c>
    </row>
    <row r="13" spans="1:11" ht="16.5" customHeight="1" thickBot="1">
      <c r="A13" s="489" t="s">
        <v>479</v>
      </c>
      <c r="B13" s="490">
        <v>986462.48</v>
      </c>
      <c r="C13" s="490">
        <v>890936.43</v>
      </c>
      <c r="D13" s="490">
        <f>B13-C13</f>
        <v>95526.04999999993</v>
      </c>
      <c r="E13" s="490">
        <v>0</v>
      </c>
      <c r="F13" s="490">
        <v>0</v>
      </c>
      <c r="G13" s="490">
        <v>95526.05</v>
      </c>
      <c r="H13" s="490">
        <v>0</v>
      </c>
      <c r="I13" s="490">
        <v>0</v>
      </c>
      <c r="J13" s="490">
        <v>0</v>
      </c>
      <c r="K13" s="492">
        <v>0</v>
      </c>
    </row>
    <row r="14" spans="1:11" ht="16.5" customHeight="1" thickBot="1">
      <c r="A14" s="489" t="s">
        <v>480</v>
      </c>
      <c r="B14" s="490">
        <v>3405826.03</v>
      </c>
      <c r="C14" s="490">
        <v>2233149.65</v>
      </c>
      <c r="D14" s="490">
        <f aca="true" t="shared" si="0" ref="D14:D31">B14-C14</f>
        <v>1172676.38</v>
      </c>
      <c r="E14" s="490">
        <v>0</v>
      </c>
      <c r="F14" s="490">
        <v>0</v>
      </c>
      <c r="G14" s="490">
        <v>0</v>
      </c>
      <c r="H14" s="490">
        <v>1172676.38</v>
      </c>
      <c r="I14" s="490">
        <v>0</v>
      </c>
      <c r="J14" s="490">
        <v>0</v>
      </c>
      <c r="K14" s="492">
        <v>0</v>
      </c>
    </row>
    <row r="15" spans="1:11" ht="16.5" customHeight="1" thickBot="1">
      <c r="A15" s="489" t="s">
        <v>481</v>
      </c>
      <c r="B15" s="490">
        <v>632927.25</v>
      </c>
      <c r="C15" s="490">
        <v>559502.26</v>
      </c>
      <c r="D15" s="490">
        <f t="shared" si="0"/>
        <v>73424.98999999999</v>
      </c>
      <c r="E15" s="490">
        <v>0</v>
      </c>
      <c r="F15" s="490">
        <v>45000</v>
      </c>
      <c r="G15" s="490">
        <v>28424.99</v>
      </c>
      <c r="H15" s="490">
        <v>0</v>
      </c>
      <c r="I15" s="490">
        <v>0</v>
      </c>
      <c r="J15" s="490">
        <v>0</v>
      </c>
      <c r="K15" s="492">
        <v>0</v>
      </c>
    </row>
    <row r="16" spans="1:11" ht="16.5" customHeight="1" thickBot="1">
      <c r="A16" s="489" t="s">
        <v>482</v>
      </c>
      <c r="B16" s="490">
        <v>257254</v>
      </c>
      <c r="C16" s="490">
        <v>206713.55</v>
      </c>
      <c r="D16" s="490">
        <f t="shared" si="0"/>
        <v>50540.45000000001</v>
      </c>
      <c r="E16" s="490">
        <v>0</v>
      </c>
      <c r="F16" s="490">
        <v>40000</v>
      </c>
      <c r="G16" s="490">
        <v>10540.45</v>
      </c>
      <c r="H16" s="490">
        <v>0</v>
      </c>
      <c r="I16" s="490">
        <v>0</v>
      </c>
      <c r="J16" s="490">
        <v>0</v>
      </c>
      <c r="K16" s="492">
        <v>0</v>
      </c>
    </row>
    <row r="17" spans="1:11" ht="16.5" customHeight="1" thickBot="1">
      <c r="A17" s="489" t="s">
        <v>483</v>
      </c>
      <c r="B17" s="490">
        <v>305721.57</v>
      </c>
      <c r="C17" s="490">
        <v>370238.52</v>
      </c>
      <c r="D17" s="490">
        <f t="shared" si="0"/>
        <v>-64516.95000000001</v>
      </c>
      <c r="E17" s="490">
        <v>0</v>
      </c>
      <c r="F17" s="490">
        <v>0</v>
      </c>
      <c r="G17" s="490">
        <v>0</v>
      </c>
      <c r="H17" s="490">
        <v>0</v>
      </c>
      <c r="I17" s="490">
        <v>0</v>
      </c>
      <c r="J17" s="490">
        <v>64516.95</v>
      </c>
      <c r="K17" s="492">
        <v>642474.9</v>
      </c>
    </row>
    <row r="18" spans="1:11" ht="16.5" customHeight="1" thickBot="1">
      <c r="A18" s="489" t="s">
        <v>484</v>
      </c>
      <c r="B18" s="490">
        <v>3425375.36</v>
      </c>
      <c r="C18" s="490">
        <v>2861303.36</v>
      </c>
      <c r="D18" s="490">
        <f t="shared" si="0"/>
        <v>564072</v>
      </c>
      <c r="E18" s="490">
        <v>0</v>
      </c>
      <c r="F18" s="346">
        <v>0</v>
      </c>
      <c r="G18" s="490">
        <v>564072</v>
      </c>
      <c r="H18" s="490">
        <v>0</v>
      </c>
      <c r="I18" s="490">
        <v>0</v>
      </c>
      <c r="J18" s="490">
        <v>0</v>
      </c>
      <c r="K18" s="492">
        <v>0</v>
      </c>
    </row>
    <row r="19" spans="1:11" ht="16.5" customHeight="1" thickBot="1">
      <c r="A19" s="489" t="s">
        <v>485</v>
      </c>
      <c r="B19" s="490">
        <v>2872917.72</v>
      </c>
      <c r="C19" s="490">
        <v>1149546.41</v>
      </c>
      <c r="D19" s="490">
        <f t="shared" si="0"/>
        <v>1723371.3100000003</v>
      </c>
      <c r="E19" s="490">
        <v>0</v>
      </c>
      <c r="F19" s="490">
        <v>1000000</v>
      </c>
      <c r="G19" s="490">
        <v>723371.31</v>
      </c>
      <c r="H19" s="490">
        <v>0</v>
      </c>
      <c r="I19" s="490">
        <v>0</v>
      </c>
      <c r="J19" s="490">
        <v>0</v>
      </c>
      <c r="K19" s="493">
        <v>0</v>
      </c>
    </row>
    <row r="20" spans="1:11" ht="16.5" customHeight="1" thickBot="1">
      <c r="A20" s="489" t="s">
        <v>486</v>
      </c>
      <c r="B20" s="490">
        <v>1953672.81</v>
      </c>
      <c r="C20" s="490">
        <v>1005554</v>
      </c>
      <c r="D20" s="490">
        <f t="shared" si="0"/>
        <v>948118.81</v>
      </c>
      <c r="E20" s="490">
        <v>0</v>
      </c>
      <c r="F20" s="490">
        <v>750000</v>
      </c>
      <c r="G20" s="490">
        <v>198118.81</v>
      </c>
      <c r="H20" s="490">
        <v>0</v>
      </c>
      <c r="I20" s="490">
        <v>0</v>
      </c>
      <c r="J20" s="490">
        <v>0</v>
      </c>
      <c r="K20" s="493">
        <v>0</v>
      </c>
    </row>
    <row r="21" spans="1:11" ht="16.5" customHeight="1" thickBot="1">
      <c r="A21" s="494" t="s">
        <v>487</v>
      </c>
      <c r="B21" s="495">
        <v>661498.61</v>
      </c>
      <c r="C21" s="495">
        <v>358477.45</v>
      </c>
      <c r="D21" s="496">
        <f t="shared" si="0"/>
        <v>303021.16</v>
      </c>
      <c r="E21" s="490">
        <v>0</v>
      </c>
      <c r="F21" s="495">
        <v>0</v>
      </c>
      <c r="G21" s="495">
        <v>0</v>
      </c>
      <c r="H21" s="495">
        <v>303021.16</v>
      </c>
      <c r="I21" s="495">
        <v>0</v>
      </c>
      <c r="J21" s="495">
        <v>0</v>
      </c>
      <c r="K21" s="492">
        <v>0</v>
      </c>
    </row>
    <row r="22" spans="1:11" ht="12.75" customHeight="1">
      <c r="A22" s="497" t="s">
        <v>488</v>
      </c>
      <c r="B22" s="498"/>
      <c r="C22" s="499"/>
      <c r="D22" s="498"/>
      <c r="E22" s="500"/>
      <c r="F22" s="498"/>
      <c r="G22" s="499"/>
      <c r="H22" s="498"/>
      <c r="I22" s="500"/>
      <c r="J22" s="500"/>
      <c r="K22" s="501"/>
    </row>
    <row r="23" spans="1:11" ht="12" customHeight="1" thickBot="1">
      <c r="A23" s="489" t="s">
        <v>489</v>
      </c>
      <c r="B23" s="490">
        <v>2736665.36</v>
      </c>
      <c r="C23" s="502">
        <v>2584398.85</v>
      </c>
      <c r="D23" s="490">
        <f>B23-C23</f>
        <v>152266.50999999978</v>
      </c>
      <c r="E23" s="503">
        <v>0</v>
      </c>
      <c r="F23" s="490">
        <v>0</v>
      </c>
      <c r="G23" s="490">
        <v>0</v>
      </c>
      <c r="H23" s="490">
        <v>152266.51</v>
      </c>
      <c r="I23" s="490">
        <v>0</v>
      </c>
      <c r="J23" s="490">
        <v>0</v>
      </c>
      <c r="K23" s="493">
        <v>0</v>
      </c>
    </row>
    <row r="24" spans="1:11" ht="13.5" customHeight="1">
      <c r="A24" s="497" t="s">
        <v>490</v>
      </c>
      <c r="B24" s="498"/>
      <c r="C24" s="499"/>
      <c r="D24" s="498"/>
      <c r="E24" s="500"/>
      <c r="F24" s="498"/>
      <c r="G24" s="499"/>
      <c r="H24" s="498"/>
      <c r="I24" s="498"/>
      <c r="J24" s="499"/>
      <c r="K24" s="501"/>
    </row>
    <row r="25" spans="1:11" ht="12" customHeight="1" thickBot="1">
      <c r="A25" s="489" t="s">
        <v>491</v>
      </c>
      <c r="B25" s="490">
        <v>1532149.84</v>
      </c>
      <c r="C25" s="502">
        <v>975854.82</v>
      </c>
      <c r="D25" s="490">
        <f>B25-C25</f>
        <v>556295.0200000001</v>
      </c>
      <c r="E25" s="503">
        <v>0</v>
      </c>
      <c r="F25" s="490">
        <v>355911</v>
      </c>
      <c r="G25" s="490">
        <v>200384.02</v>
      </c>
      <c r="H25" s="490">
        <v>0</v>
      </c>
      <c r="I25" s="490">
        <v>0</v>
      </c>
      <c r="J25" s="503">
        <v>0</v>
      </c>
      <c r="K25" s="493">
        <v>0</v>
      </c>
    </row>
    <row r="26" spans="1:11" ht="16.5" customHeight="1" thickBot="1">
      <c r="A26" s="489" t="s">
        <v>492</v>
      </c>
      <c r="B26" s="490">
        <v>8443534.74</v>
      </c>
      <c r="C26" s="490">
        <v>4275888.83</v>
      </c>
      <c r="D26" s="490">
        <f t="shared" si="0"/>
        <v>4167645.91</v>
      </c>
      <c r="E26" s="490">
        <v>0</v>
      </c>
      <c r="F26" s="490">
        <v>1000000</v>
      </c>
      <c r="G26" s="490">
        <v>3167645.91</v>
      </c>
      <c r="H26" s="490">
        <v>0</v>
      </c>
      <c r="I26" s="490">
        <v>0</v>
      </c>
      <c r="J26" s="503">
        <v>0</v>
      </c>
      <c r="K26" s="493">
        <v>0</v>
      </c>
    </row>
    <row r="27" spans="1:11" ht="16.5" customHeight="1" thickBot="1">
      <c r="A27" s="494" t="s">
        <v>493</v>
      </c>
      <c r="B27" s="495">
        <v>6673958.48</v>
      </c>
      <c r="C27" s="495">
        <v>2993547.5</v>
      </c>
      <c r="D27" s="496">
        <f t="shared" si="0"/>
        <v>3680410.9800000004</v>
      </c>
      <c r="E27" s="490">
        <v>0</v>
      </c>
      <c r="F27" s="377">
        <v>1000000</v>
      </c>
      <c r="G27" s="377">
        <v>2680410.98</v>
      </c>
      <c r="H27" s="377">
        <v>0</v>
      </c>
      <c r="I27" s="495">
        <v>0</v>
      </c>
      <c r="J27" s="504">
        <v>0</v>
      </c>
      <c r="K27" s="492">
        <v>0</v>
      </c>
    </row>
    <row r="28" spans="1:11" ht="12" customHeight="1">
      <c r="A28" s="497" t="s">
        <v>494</v>
      </c>
      <c r="B28" s="498"/>
      <c r="C28" s="499"/>
      <c r="D28" s="498"/>
      <c r="E28" s="500"/>
      <c r="F28" s="498"/>
      <c r="G28" s="499"/>
      <c r="H28" s="498"/>
      <c r="I28" s="496"/>
      <c r="J28" s="499"/>
      <c r="K28" s="501"/>
    </row>
    <row r="29" spans="1:11" ht="11.25" customHeight="1" thickBot="1">
      <c r="A29" s="489" t="s">
        <v>495</v>
      </c>
      <c r="B29" s="490">
        <v>2945400.17</v>
      </c>
      <c r="C29" s="502">
        <v>1680092.25</v>
      </c>
      <c r="D29" s="490">
        <f>B29-C29</f>
        <v>1265307.92</v>
      </c>
      <c r="E29" s="503">
        <v>0</v>
      </c>
      <c r="F29" s="490">
        <v>500000</v>
      </c>
      <c r="G29" s="503">
        <v>765307.92</v>
      </c>
      <c r="H29" s="490">
        <v>0</v>
      </c>
      <c r="I29" s="490">
        <v>0</v>
      </c>
      <c r="J29" s="503">
        <v>0</v>
      </c>
      <c r="K29" s="493">
        <v>0</v>
      </c>
    </row>
    <row r="30" spans="1:11" ht="16.5" customHeight="1" thickBot="1">
      <c r="A30" s="489" t="s">
        <v>496</v>
      </c>
      <c r="B30" s="490">
        <v>44649592.23</v>
      </c>
      <c r="C30" s="490">
        <v>42170433.83</v>
      </c>
      <c r="D30" s="490">
        <f t="shared" si="0"/>
        <v>2479158.3999999985</v>
      </c>
      <c r="E30" s="490">
        <v>0</v>
      </c>
      <c r="F30" s="490">
        <v>1983300</v>
      </c>
      <c r="G30" s="490">
        <v>495858.4</v>
      </c>
      <c r="H30" s="490">
        <v>0</v>
      </c>
      <c r="I30" s="490">
        <v>0</v>
      </c>
      <c r="J30" s="490">
        <v>0</v>
      </c>
      <c r="K30" s="493">
        <v>0</v>
      </c>
    </row>
    <row r="31" spans="1:11" ht="16.5" customHeight="1" thickBot="1">
      <c r="A31" s="505" t="s">
        <v>497</v>
      </c>
      <c r="B31" s="506">
        <v>1592941.38</v>
      </c>
      <c r="C31" s="506">
        <v>843980.93</v>
      </c>
      <c r="D31" s="506">
        <f t="shared" si="0"/>
        <v>748960.4499999998</v>
      </c>
      <c r="E31" s="507">
        <v>0</v>
      </c>
      <c r="F31" s="506">
        <v>599160</v>
      </c>
      <c r="G31" s="506">
        <v>149800.45</v>
      </c>
      <c r="H31" s="506">
        <v>0</v>
      </c>
      <c r="I31" s="506">
        <v>0</v>
      </c>
      <c r="J31" s="506">
        <v>0</v>
      </c>
      <c r="K31" s="508">
        <v>0</v>
      </c>
    </row>
    <row r="32" spans="1:11" ht="16.5" customHeight="1" thickTop="1">
      <c r="A32" s="509"/>
      <c r="B32" s="499"/>
      <c r="C32" s="499"/>
      <c r="D32" s="499"/>
      <c r="E32" s="499"/>
      <c r="F32" s="499"/>
      <c r="G32" s="499"/>
      <c r="H32" s="499"/>
      <c r="I32" s="499"/>
      <c r="J32" s="499"/>
      <c r="K32" s="499"/>
    </row>
    <row r="33" spans="1:8" ht="12.75">
      <c r="A33" s="510"/>
      <c r="B33" s="511"/>
      <c r="C33" s="511"/>
      <c r="D33" s="511"/>
      <c r="E33" s="511"/>
      <c r="F33" s="476"/>
      <c r="G33" s="476"/>
      <c r="H33" s="19"/>
    </row>
    <row r="34" spans="1:7" ht="12.75">
      <c r="A34" s="510"/>
      <c r="B34" s="512"/>
      <c r="C34" s="512"/>
      <c r="D34" s="511"/>
      <c r="E34" s="511"/>
      <c r="F34" s="511"/>
      <c r="G34" s="511"/>
    </row>
    <row r="35" spans="1:7" ht="12.75">
      <c r="A35" s="510"/>
      <c r="B35" s="512"/>
      <c r="C35" s="512"/>
      <c r="D35" s="511"/>
      <c r="E35" s="511"/>
      <c r="F35" s="511"/>
      <c r="G35" s="511"/>
    </row>
    <row r="36" spans="1:3" ht="12.75">
      <c r="A36" s="63"/>
      <c r="B36" s="65"/>
      <c r="C36" s="65"/>
    </row>
    <row r="37" spans="1:5" ht="12.75">
      <c r="A37" s="21"/>
      <c r="E37" s="19"/>
    </row>
    <row r="38" spans="1:5" ht="12.75">
      <c r="A38" s="21"/>
      <c r="E38" s="19"/>
    </row>
    <row r="39" spans="1:5" ht="12.75">
      <c r="A39" s="21"/>
      <c r="E39" s="19"/>
    </row>
    <row r="40" spans="1:5" ht="12.75">
      <c r="A40" s="21"/>
      <c r="E40" s="19"/>
    </row>
    <row r="41" spans="1:5" ht="12.75">
      <c r="A41" s="21"/>
      <c r="E41" s="19"/>
    </row>
    <row r="42" spans="1:5" ht="12.75">
      <c r="A42" s="21"/>
      <c r="E42" s="19"/>
    </row>
    <row r="48" spans="1:12" ht="15.75" thickBot="1">
      <c r="A48" s="5" t="s">
        <v>12</v>
      </c>
      <c r="K48" s="23"/>
      <c r="L48" s="23" t="s">
        <v>35</v>
      </c>
    </row>
    <row r="49" spans="1:12" ht="14.25" thickBot="1" thickTop="1">
      <c r="A49" s="321"/>
      <c r="B49" s="513" t="s">
        <v>16</v>
      </c>
      <c r="C49" s="321" t="s">
        <v>498</v>
      </c>
      <c r="D49" s="513"/>
      <c r="E49" s="611" t="s">
        <v>32</v>
      </c>
      <c r="F49" s="612"/>
      <c r="G49" s="617" t="s">
        <v>60</v>
      </c>
      <c r="H49" s="624"/>
      <c r="I49" s="624"/>
      <c r="J49" s="618"/>
      <c r="K49" s="617" t="s">
        <v>65</v>
      </c>
      <c r="L49" s="618"/>
    </row>
    <row r="50" spans="1:12" ht="13.5" thickTop="1">
      <c r="A50" s="514" t="s">
        <v>68</v>
      </c>
      <c r="B50" s="515" t="s">
        <v>17</v>
      </c>
      <c r="C50" s="328" t="s">
        <v>15</v>
      </c>
      <c r="D50" s="328" t="s">
        <v>1</v>
      </c>
      <c r="E50" s="415" t="s">
        <v>42</v>
      </c>
      <c r="F50" s="415" t="s">
        <v>43</v>
      </c>
      <c r="G50" s="516" t="s">
        <v>18</v>
      </c>
      <c r="H50" s="516" t="s">
        <v>45</v>
      </c>
      <c r="I50" s="516" t="s">
        <v>33</v>
      </c>
      <c r="J50" s="513" t="s">
        <v>19</v>
      </c>
      <c r="K50" s="487" t="s">
        <v>477</v>
      </c>
      <c r="L50" s="416" t="s">
        <v>8</v>
      </c>
    </row>
    <row r="51" spans="1:12" ht="13.5" thickBot="1">
      <c r="A51" s="334"/>
      <c r="B51" s="517"/>
      <c r="C51" s="517"/>
      <c r="D51" s="518"/>
      <c r="E51" s="419" t="s">
        <v>41</v>
      </c>
      <c r="F51" s="420" t="s">
        <v>44</v>
      </c>
      <c r="G51" s="519"/>
      <c r="H51" s="520"/>
      <c r="I51" s="521" t="s">
        <v>64</v>
      </c>
      <c r="J51" s="334" t="s">
        <v>20</v>
      </c>
      <c r="K51" s="421">
        <v>2015</v>
      </c>
      <c r="L51" s="421" t="s">
        <v>11</v>
      </c>
    </row>
    <row r="52" spans="1:12" ht="16.5" customHeight="1" thickBot="1" thickTop="1">
      <c r="A52" s="489" t="s">
        <v>478</v>
      </c>
      <c r="B52" s="490">
        <v>8400584.01</v>
      </c>
      <c r="C52" s="490">
        <v>22257700</v>
      </c>
      <c r="D52" s="490">
        <v>30366079.98</v>
      </c>
      <c r="E52" s="490">
        <f>B52+C52-D52</f>
        <v>292204.02999999747</v>
      </c>
      <c r="F52" s="490">
        <v>0</v>
      </c>
      <c r="G52" s="490">
        <v>0</v>
      </c>
      <c r="H52" s="490">
        <v>0</v>
      </c>
      <c r="I52" s="490">
        <v>0</v>
      </c>
      <c r="J52" s="522">
        <v>0</v>
      </c>
      <c r="K52" s="490">
        <v>0</v>
      </c>
      <c r="L52" s="491">
        <v>0</v>
      </c>
    </row>
    <row r="53" spans="1:12" ht="16.5" customHeight="1" thickBot="1">
      <c r="A53" s="489" t="s">
        <v>479</v>
      </c>
      <c r="B53" s="490" t="s">
        <v>499</v>
      </c>
      <c r="C53" s="490">
        <v>42371794.57</v>
      </c>
      <c r="D53" s="490">
        <v>63485672.34</v>
      </c>
      <c r="E53" s="490">
        <v>30114.91</v>
      </c>
      <c r="F53" s="490">
        <v>0</v>
      </c>
      <c r="G53" s="490">
        <v>0</v>
      </c>
      <c r="H53" s="490">
        <v>0</v>
      </c>
      <c r="I53" s="490">
        <v>0</v>
      </c>
      <c r="J53" s="490">
        <v>0</v>
      </c>
      <c r="K53" s="490">
        <v>0</v>
      </c>
      <c r="L53" s="492">
        <v>0</v>
      </c>
    </row>
    <row r="54" spans="1:12" ht="16.5" customHeight="1" thickBot="1">
      <c r="A54" s="489" t="s">
        <v>480</v>
      </c>
      <c r="B54" s="490">
        <v>35415764.18</v>
      </c>
      <c r="C54" s="490">
        <v>65945200</v>
      </c>
      <c r="D54" s="490">
        <v>102535778</v>
      </c>
      <c r="E54" s="490">
        <f aca="true" t="shared" si="1" ref="E54:E61">B54+C54-D54</f>
        <v>-1174813.8199999928</v>
      </c>
      <c r="F54" s="490">
        <v>0</v>
      </c>
      <c r="G54" s="490">
        <v>1172676.38</v>
      </c>
      <c r="H54" s="490">
        <v>0</v>
      </c>
      <c r="I54" s="490">
        <v>2137.44</v>
      </c>
      <c r="J54" s="490">
        <v>0</v>
      </c>
      <c r="K54" s="346">
        <v>0</v>
      </c>
      <c r="L54" s="523">
        <v>0</v>
      </c>
    </row>
    <row r="55" spans="1:12" ht="16.5" customHeight="1" thickBot="1">
      <c r="A55" s="489" t="s">
        <v>481</v>
      </c>
      <c r="B55" s="490">
        <v>8996939.31</v>
      </c>
      <c r="C55" s="490">
        <v>20779800</v>
      </c>
      <c r="D55" s="490">
        <v>29227886.12</v>
      </c>
      <c r="E55" s="490">
        <f t="shared" si="1"/>
        <v>548853.1900000013</v>
      </c>
      <c r="F55" s="490">
        <v>0</v>
      </c>
      <c r="G55" s="490">
        <v>0</v>
      </c>
      <c r="H55" s="490">
        <v>0</v>
      </c>
      <c r="I55" s="490">
        <v>0</v>
      </c>
      <c r="J55" s="490">
        <v>0</v>
      </c>
      <c r="K55" s="490">
        <v>0</v>
      </c>
      <c r="L55" s="492">
        <v>0</v>
      </c>
    </row>
    <row r="56" spans="1:12" ht="16.5" customHeight="1" thickBot="1">
      <c r="A56" s="489" t="s">
        <v>482</v>
      </c>
      <c r="B56" s="490">
        <v>10118149.72</v>
      </c>
      <c r="C56" s="490">
        <v>12731600</v>
      </c>
      <c r="D56" s="490">
        <v>22208570.77</v>
      </c>
      <c r="E56" s="490">
        <f t="shared" si="1"/>
        <v>641178.9499999993</v>
      </c>
      <c r="F56" s="490">
        <v>0</v>
      </c>
      <c r="G56" s="524">
        <v>0</v>
      </c>
      <c r="H56" s="490">
        <v>0</v>
      </c>
      <c r="I56" s="490">
        <v>0</v>
      </c>
      <c r="J56" s="490">
        <v>0</v>
      </c>
      <c r="K56" s="490">
        <v>0</v>
      </c>
      <c r="L56" s="492">
        <v>0</v>
      </c>
    </row>
    <row r="57" spans="1:12" ht="16.5" customHeight="1" thickBot="1">
      <c r="A57" s="489" t="s">
        <v>483</v>
      </c>
      <c r="B57" s="490">
        <v>5519448.11</v>
      </c>
      <c r="C57" s="490">
        <v>38374400</v>
      </c>
      <c r="D57" s="490">
        <v>40657488.96</v>
      </c>
      <c r="E57" s="490">
        <f t="shared" si="1"/>
        <v>3236359.1499999985</v>
      </c>
      <c r="F57" s="490">
        <v>0</v>
      </c>
      <c r="G57" s="490">
        <v>0</v>
      </c>
      <c r="H57" s="490">
        <v>0</v>
      </c>
      <c r="I57" s="490">
        <v>0</v>
      </c>
      <c r="J57" s="490">
        <v>0</v>
      </c>
      <c r="K57" s="490">
        <v>0</v>
      </c>
      <c r="L57" s="492">
        <v>0</v>
      </c>
    </row>
    <row r="58" spans="1:12" ht="16.5" customHeight="1" thickBot="1">
      <c r="A58" s="489" t="s">
        <v>484</v>
      </c>
      <c r="B58" s="490">
        <v>88433879.61</v>
      </c>
      <c r="C58" s="490">
        <v>54710300</v>
      </c>
      <c r="D58" s="490">
        <v>143144179.61</v>
      </c>
      <c r="E58" s="490">
        <f t="shared" si="1"/>
        <v>0</v>
      </c>
      <c r="F58" s="490">
        <v>0</v>
      </c>
      <c r="G58" s="490">
        <v>0</v>
      </c>
      <c r="H58" s="490">
        <v>0</v>
      </c>
      <c r="I58" s="490">
        <v>0</v>
      </c>
      <c r="J58" s="490">
        <v>0</v>
      </c>
      <c r="K58" s="490">
        <v>0</v>
      </c>
      <c r="L58" s="492">
        <v>0</v>
      </c>
    </row>
    <row r="59" spans="1:12" ht="16.5" customHeight="1" thickBot="1">
      <c r="A59" s="489" t="s">
        <v>485</v>
      </c>
      <c r="B59" s="490">
        <v>39614225.65</v>
      </c>
      <c r="C59" s="490">
        <v>59799100</v>
      </c>
      <c r="D59" s="490">
        <v>96704960.36</v>
      </c>
      <c r="E59" s="490">
        <f t="shared" si="1"/>
        <v>2708365.2900000066</v>
      </c>
      <c r="F59" s="490">
        <v>0</v>
      </c>
      <c r="G59" s="490">
        <v>0</v>
      </c>
      <c r="H59" s="490">
        <v>0</v>
      </c>
      <c r="I59" s="490">
        <v>0</v>
      </c>
      <c r="J59" s="490">
        <v>0</v>
      </c>
      <c r="K59" s="490">
        <v>0</v>
      </c>
      <c r="L59" s="493">
        <v>0</v>
      </c>
    </row>
    <row r="60" spans="1:12" ht="16.5" customHeight="1" thickBot="1">
      <c r="A60" s="489" t="s">
        <v>486</v>
      </c>
      <c r="B60" s="490">
        <v>20118334.44</v>
      </c>
      <c r="C60" s="490">
        <v>39720500</v>
      </c>
      <c r="D60" s="490">
        <v>57131584.74</v>
      </c>
      <c r="E60" s="490">
        <f t="shared" si="1"/>
        <v>2707249.6999999955</v>
      </c>
      <c r="F60" s="490">
        <v>0</v>
      </c>
      <c r="G60" s="490">
        <v>0</v>
      </c>
      <c r="H60" s="490">
        <v>0</v>
      </c>
      <c r="I60" s="490">
        <v>0</v>
      </c>
      <c r="J60" s="490">
        <v>0</v>
      </c>
      <c r="K60" s="490">
        <v>0</v>
      </c>
      <c r="L60" s="493">
        <v>0</v>
      </c>
    </row>
    <row r="61" spans="1:12" ht="16.5" customHeight="1" thickBot="1">
      <c r="A61" s="494" t="s">
        <v>487</v>
      </c>
      <c r="B61" s="495">
        <v>7673267.6</v>
      </c>
      <c r="C61" s="495">
        <v>32337600</v>
      </c>
      <c r="D61" s="495">
        <v>41014271.39</v>
      </c>
      <c r="E61" s="490">
        <f t="shared" si="1"/>
        <v>-1003403.7899999991</v>
      </c>
      <c r="F61" s="495">
        <v>0</v>
      </c>
      <c r="G61" s="495">
        <v>303021.16</v>
      </c>
      <c r="H61" s="495">
        <v>700382.63</v>
      </c>
      <c r="I61" s="495">
        <v>0</v>
      </c>
      <c r="J61" s="495">
        <v>0</v>
      </c>
      <c r="K61" s="495">
        <v>0</v>
      </c>
      <c r="L61" s="492">
        <v>0</v>
      </c>
    </row>
    <row r="62" spans="1:12" ht="13.5" customHeight="1">
      <c r="A62" s="497" t="s">
        <v>488</v>
      </c>
      <c r="B62" s="498"/>
      <c r="C62" s="499"/>
      <c r="D62" s="498"/>
      <c r="E62" s="499"/>
      <c r="F62" s="498"/>
      <c r="G62" s="499"/>
      <c r="H62" s="498"/>
      <c r="I62" s="499"/>
      <c r="J62" s="498"/>
      <c r="K62" s="500"/>
      <c r="L62" s="501"/>
    </row>
    <row r="63" spans="1:12" ht="10.5" customHeight="1" thickBot="1">
      <c r="A63" s="489" t="s">
        <v>489</v>
      </c>
      <c r="B63" s="490">
        <v>26001240.29</v>
      </c>
      <c r="C63" s="525">
        <v>86418000</v>
      </c>
      <c r="D63" s="490">
        <v>112832716.43</v>
      </c>
      <c r="E63" s="525">
        <f>B63+C63-D63</f>
        <v>-413476.1400000155</v>
      </c>
      <c r="F63" s="490">
        <v>0</v>
      </c>
      <c r="G63" s="525">
        <v>152266.51</v>
      </c>
      <c r="H63" s="490">
        <v>261209.63</v>
      </c>
      <c r="I63" s="525">
        <v>0</v>
      </c>
      <c r="J63" s="490">
        <v>0</v>
      </c>
      <c r="K63" s="490">
        <v>0</v>
      </c>
      <c r="L63" s="493">
        <v>0</v>
      </c>
    </row>
    <row r="64" spans="1:12" ht="14.25" customHeight="1">
      <c r="A64" s="526" t="s">
        <v>490</v>
      </c>
      <c r="B64" s="499"/>
      <c r="C64" s="498"/>
      <c r="D64" s="499"/>
      <c r="E64" s="498"/>
      <c r="F64" s="499"/>
      <c r="G64" s="498"/>
      <c r="H64" s="499"/>
      <c r="I64" s="498"/>
      <c r="J64" s="496"/>
      <c r="K64" s="499"/>
      <c r="L64" s="501"/>
    </row>
    <row r="65" spans="1:12" ht="11.25" customHeight="1" thickBot="1">
      <c r="A65" s="489" t="s">
        <v>500</v>
      </c>
      <c r="B65" s="490">
        <v>10172801.76</v>
      </c>
      <c r="C65" s="490">
        <v>24554300</v>
      </c>
      <c r="D65" s="490">
        <v>34691692.41</v>
      </c>
      <c r="E65" s="490">
        <f>B65+C65-D65</f>
        <v>35409.35000000149</v>
      </c>
      <c r="F65" s="490">
        <v>0</v>
      </c>
      <c r="G65" s="490">
        <v>0</v>
      </c>
      <c r="H65" s="490">
        <v>0</v>
      </c>
      <c r="I65" s="490">
        <v>0</v>
      </c>
      <c r="J65" s="490">
        <v>0</v>
      </c>
      <c r="K65" s="503">
        <v>0</v>
      </c>
      <c r="L65" s="493">
        <v>0</v>
      </c>
    </row>
    <row r="66" spans="1:12" ht="16.5" customHeight="1" thickBot="1">
      <c r="A66" s="494" t="s">
        <v>492</v>
      </c>
      <c r="B66" s="495">
        <v>11640803.46</v>
      </c>
      <c r="C66" s="495">
        <v>97444119.65</v>
      </c>
      <c r="D66" s="495">
        <v>101170714.5</v>
      </c>
      <c r="E66" s="490">
        <f>B66+C66-D66</f>
        <v>7914208.610000014</v>
      </c>
      <c r="F66" s="495">
        <v>0</v>
      </c>
      <c r="G66" s="495">
        <v>0</v>
      </c>
      <c r="H66" s="495">
        <v>0</v>
      </c>
      <c r="I66" s="495">
        <v>0</v>
      </c>
      <c r="J66" s="495">
        <v>0</v>
      </c>
      <c r="K66" s="503">
        <v>0</v>
      </c>
      <c r="L66" s="493">
        <v>0</v>
      </c>
    </row>
    <row r="67" spans="1:12" ht="18" customHeight="1" thickBot="1">
      <c r="A67" s="489" t="s">
        <v>493</v>
      </c>
      <c r="B67" s="527" t="s">
        <v>501</v>
      </c>
      <c r="C67" s="490">
        <v>47160844</v>
      </c>
      <c r="D67" s="490">
        <v>164880257</v>
      </c>
      <c r="E67" s="490">
        <v>0</v>
      </c>
      <c r="F67" s="527" t="s">
        <v>502</v>
      </c>
      <c r="G67" s="490">
        <v>0</v>
      </c>
      <c r="H67" s="490">
        <v>0</v>
      </c>
      <c r="I67" s="490">
        <v>0</v>
      </c>
      <c r="J67" s="490">
        <v>0</v>
      </c>
      <c r="K67" s="504">
        <v>0</v>
      </c>
      <c r="L67" s="492">
        <v>0</v>
      </c>
    </row>
    <row r="68" spans="1:12" ht="16.5" customHeight="1">
      <c r="A68" s="497" t="s">
        <v>494</v>
      </c>
      <c r="B68" s="498"/>
      <c r="C68" s="499"/>
      <c r="D68" s="498"/>
      <c r="E68" s="499"/>
      <c r="F68" s="498"/>
      <c r="G68" s="499"/>
      <c r="H68" s="498"/>
      <c r="I68" s="499"/>
      <c r="J68" s="498"/>
      <c r="K68" s="499"/>
      <c r="L68" s="501"/>
    </row>
    <row r="69" spans="1:12" ht="15" customHeight="1" thickBot="1">
      <c r="A69" s="489" t="s">
        <v>495</v>
      </c>
      <c r="B69" s="490">
        <v>3139699.08</v>
      </c>
      <c r="C69" s="490">
        <v>35721143.18</v>
      </c>
      <c r="D69" s="490">
        <v>37975574.13</v>
      </c>
      <c r="E69" s="490">
        <v>125268.13</v>
      </c>
      <c r="F69" s="490" t="s">
        <v>503</v>
      </c>
      <c r="G69" s="490">
        <v>0</v>
      </c>
      <c r="H69" s="490">
        <v>0</v>
      </c>
      <c r="I69" s="490">
        <v>0</v>
      </c>
      <c r="J69" s="490">
        <v>0</v>
      </c>
      <c r="K69" s="503">
        <v>0</v>
      </c>
      <c r="L69" s="493">
        <v>0</v>
      </c>
    </row>
    <row r="70" spans="1:12" ht="16.5" customHeight="1" thickBot="1">
      <c r="A70" s="528" t="s">
        <v>496</v>
      </c>
      <c r="B70" s="495">
        <v>78293365.52</v>
      </c>
      <c r="C70" s="529">
        <v>37341400</v>
      </c>
      <c r="D70" s="495">
        <v>105403302.21</v>
      </c>
      <c r="E70" s="490">
        <f>B70+C70-D70</f>
        <v>10231463.310000002</v>
      </c>
      <c r="F70" s="495">
        <v>0</v>
      </c>
      <c r="G70" s="529">
        <v>0</v>
      </c>
      <c r="H70" s="495">
        <v>0</v>
      </c>
      <c r="I70" s="529">
        <v>0</v>
      </c>
      <c r="J70" s="495">
        <v>0</v>
      </c>
      <c r="K70" s="490">
        <v>0</v>
      </c>
      <c r="L70" s="493">
        <v>0</v>
      </c>
    </row>
    <row r="71" spans="1:12" ht="17.25" customHeight="1" thickBot="1">
      <c r="A71" s="530" t="s">
        <v>497</v>
      </c>
      <c r="B71" s="531" t="s">
        <v>504</v>
      </c>
      <c r="C71" s="507">
        <v>242999737</v>
      </c>
      <c r="D71" s="507">
        <v>274326540.66</v>
      </c>
      <c r="E71" s="506">
        <v>5330131.17</v>
      </c>
      <c r="F71" s="531" t="s">
        <v>505</v>
      </c>
      <c r="G71" s="507">
        <v>0</v>
      </c>
      <c r="H71" s="507">
        <v>0</v>
      </c>
      <c r="I71" s="507">
        <v>0</v>
      </c>
      <c r="J71" s="507">
        <v>0</v>
      </c>
      <c r="K71" s="506">
        <v>0</v>
      </c>
      <c r="L71" s="508">
        <v>0</v>
      </c>
    </row>
    <row r="72" spans="1:6" ht="13.5" thickTop="1">
      <c r="A72" s="510" t="s">
        <v>506</v>
      </c>
      <c r="B72" s="64"/>
      <c r="C72" s="64"/>
      <c r="D72" s="64"/>
      <c r="E72" s="64"/>
      <c r="F72" s="64"/>
    </row>
    <row r="73" spans="1:6" ht="12.75">
      <c r="A73" s="510" t="s">
        <v>507</v>
      </c>
      <c r="E73" s="64"/>
      <c r="F73" s="64"/>
    </row>
    <row r="74" spans="1:6" ht="12.75">
      <c r="A74" s="510" t="s">
        <v>508</v>
      </c>
      <c r="B74" s="64"/>
      <c r="C74" s="64"/>
      <c r="D74" s="64"/>
      <c r="E74" s="64"/>
      <c r="F74" s="64"/>
    </row>
    <row r="75" ht="12.75">
      <c r="A75" s="532" t="s">
        <v>509</v>
      </c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spans="1:11" ht="15.75" thickBot="1">
      <c r="A91" s="5" t="s">
        <v>12</v>
      </c>
      <c r="K91" s="23" t="s">
        <v>35</v>
      </c>
    </row>
    <row r="92" spans="1:11" ht="14.25" thickBot="1" thickTop="1">
      <c r="A92" s="533"/>
      <c r="B92" s="321" t="s">
        <v>21</v>
      </c>
      <c r="C92" s="617" t="s">
        <v>46</v>
      </c>
      <c r="D92" s="618"/>
      <c r="E92" s="321" t="s">
        <v>22</v>
      </c>
      <c r="F92" s="516" t="s">
        <v>22</v>
      </c>
      <c r="G92" s="321" t="s">
        <v>23</v>
      </c>
      <c r="H92" s="321" t="s">
        <v>51</v>
      </c>
      <c r="I92" s="321" t="s">
        <v>22</v>
      </c>
      <c r="J92" s="321" t="s">
        <v>87</v>
      </c>
      <c r="K92" s="14" t="s">
        <v>24</v>
      </c>
    </row>
    <row r="93" spans="1:11" ht="13.5" thickTop="1">
      <c r="A93" s="534" t="s">
        <v>68</v>
      </c>
      <c r="B93" s="328" t="s">
        <v>25</v>
      </c>
      <c r="C93" s="321" t="s">
        <v>47</v>
      </c>
      <c r="D93" s="321" t="s">
        <v>14</v>
      </c>
      <c r="E93" s="328" t="s">
        <v>49</v>
      </c>
      <c r="F93" s="535" t="s">
        <v>26</v>
      </c>
      <c r="G93" s="328" t="s">
        <v>43</v>
      </c>
      <c r="H93" s="328" t="s">
        <v>52</v>
      </c>
      <c r="I93" s="328" t="s">
        <v>53</v>
      </c>
      <c r="J93" s="328" t="s">
        <v>27</v>
      </c>
      <c r="K93" s="15" t="s">
        <v>4</v>
      </c>
    </row>
    <row r="94" spans="1:11" ht="13.5" thickBot="1">
      <c r="A94" s="517"/>
      <c r="B94" s="517"/>
      <c r="C94" s="334" t="s">
        <v>28</v>
      </c>
      <c r="D94" s="334" t="s">
        <v>48</v>
      </c>
      <c r="E94" s="334" t="s">
        <v>50</v>
      </c>
      <c r="F94" s="334"/>
      <c r="G94" s="334"/>
      <c r="H94" s="334"/>
      <c r="I94" s="334" t="s">
        <v>61</v>
      </c>
      <c r="J94" s="518"/>
      <c r="K94" s="15" t="s">
        <v>30</v>
      </c>
    </row>
    <row r="95" spans="1:11" ht="16.5" customHeight="1" thickBot="1" thickTop="1">
      <c r="A95" s="489" t="s">
        <v>478</v>
      </c>
      <c r="B95" s="490">
        <v>292204.03</v>
      </c>
      <c r="C95" s="490">
        <v>0</v>
      </c>
      <c r="D95" s="490">
        <v>0</v>
      </c>
      <c r="E95" s="490">
        <v>292204.03</v>
      </c>
      <c r="F95" s="490">
        <v>0</v>
      </c>
      <c r="G95" s="490">
        <v>0</v>
      </c>
      <c r="H95" s="490">
        <v>0</v>
      </c>
      <c r="I95" s="490">
        <v>0</v>
      </c>
      <c r="J95" s="439">
        <v>0</v>
      </c>
      <c r="K95" s="536">
        <f>SUM(E95:J95)</f>
        <v>292204.03</v>
      </c>
    </row>
    <row r="96" spans="1:11" ht="16.5" customHeight="1" thickBot="1">
      <c r="A96" s="489" t="s">
        <v>479</v>
      </c>
      <c r="B96" s="490">
        <v>30114.91</v>
      </c>
      <c r="C96" s="490">
        <v>30114.91</v>
      </c>
      <c r="D96" s="490">
        <v>0</v>
      </c>
      <c r="E96" s="490">
        <v>0</v>
      </c>
      <c r="F96" s="490">
        <v>30114.91</v>
      </c>
      <c r="G96" s="490">
        <v>0</v>
      </c>
      <c r="H96" s="490">
        <v>0</v>
      </c>
      <c r="I96" s="490">
        <v>0</v>
      </c>
      <c r="J96" s="346">
        <v>280.15</v>
      </c>
      <c r="K96" s="537">
        <f>SUM(E96:J96)</f>
        <v>30395.06</v>
      </c>
    </row>
    <row r="97" spans="1:11" ht="16.5" customHeight="1" thickBot="1">
      <c r="A97" s="489" t="s">
        <v>480</v>
      </c>
      <c r="B97" s="490">
        <v>0</v>
      </c>
      <c r="C97" s="490">
        <v>0</v>
      </c>
      <c r="D97" s="490">
        <v>0</v>
      </c>
      <c r="E97" s="490" t="s">
        <v>510</v>
      </c>
      <c r="F97" s="490">
        <v>0</v>
      </c>
      <c r="G97" s="490">
        <v>0</v>
      </c>
      <c r="H97" s="490">
        <v>0</v>
      </c>
      <c r="I97" s="490">
        <v>0</v>
      </c>
      <c r="J97" s="346">
        <v>35706.87</v>
      </c>
      <c r="K97" s="537">
        <v>37569.43</v>
      </c>
    </row>
    <row r="98" spans="1:11" ht="16.5" customHeight="1" thickBot="1">
      <c r="A98" s="489" t="s">
        <v>481</v>
      </c>
      <c r="B98" s="490">
        <v>548853.19</v>
      </c>
      <c r="C98" s="490">
        <v>6037</v>
      </c>
      <c r="D98" s="490">
        <v>0</v>
      </c>
      <c r="E98" s="490">
        <v>542816.19</v>
      </c>
      <c r="F98" s="490">
        <v>6037</v>
      </c>
      <c r="G98" s="490">
        <v>0</v>
      </c>
      <c r="H98" s="490">
        <v>0</v>
      </c>
      <c r="I98" s="490">
        <v>0</v>
      </c>
      <c r="J98" s="346">
        <v>1001</v>
      </c>
      <c r="K98" s="537">
        <f>SUM(E98:J98)</f>
        <v>549854.19</v>
      </c>
    </row>
    <row r="99" spans="1:11" ht="16.5" customHeight="1" thickBot="1">
      <c r="A99" s="489" t="s">
        <v>482</v>
      </c>
      <c r="B99" s="490">
        <v>641178.95</v>
      </c>
      <c r="C99" s="490">
        <v>0</v>
      </c>
      <c r="D99" s="490">
        <v>0</v>
      </c>
      <c r="E99" s="490" t="s">
        <v>511</v>
      </c>
      <c r="F99" s="490">
        <v>0</v>
      </c>
      <c r="G99" s="490">
        <v>0</v>
      </c>
      <c r="H99" s="490">
        <v>0</v>
      </c>
      <c r="I99" s="490">
        <v>0</v>
      </c>
      <c r="J99" s="346">
        <v>0</v>
      </c>
      <c r="K99" s="537">
        <v>644178.95</v>
      </c>
    </row>
    <row r="100" spans="1:11" ht="16.5" customHeight="1" thickBot="1">
      <c r="A100" s="489" t="s">
        <v>483</v>
      </c>
      <c r="B100" s="490">
        <v>3236359.15</v>
      </c>
      <c r="C100" s="490">
        <v>3</v>
      </c>
      <c r="D100" s="490">
        <v>0</v>
      </c>
      <c r="E100" s="490">
        <v>3236356.15</v>
      </c>
      <c r="F100" s="490">
        <v>3</v>
      </c>
      <c r="G100" s="490">
        <v>0</v>
      </c>
      <c r="H100" s="490">
        <v>0</v>
      </c>
      <c r="I100" s="490">
        <v>0</v>
      </c>
      <c r="J100" s="346">
        <v>35.83</v>
      </c>
      <c r="K100" s="537">
        <f>SUM(E100:J100)</f>
        <v>3236394.98</v>
      </c>
    </row>
    <row r="101" spans="1:11" ht="16.5" customHeight="1" thickBot="1">
      <c r="A101" s="489" t="s">
        <v>484</v>
      </c>
      <c r="B101" s="490">
        <v>0</v>
      </c>
      <c r="C101" s="490">
        <v>0</v>
      </c>
      <c r="D101" s="490">
        <v>0</v>
      </c>
      <c r="E101" s="490" t="s">
        <v>512</v>
      </c>
      <c r="F101" s="490">
        <v>0</v>
      </c>
      <c r="G101" s="490">
        <v>0</v>
      </c>
      <c r="H101" s="490">
        <v>0</v>
      </c>
      <c r="I101" s="490">
        <v>0</v>
      </c>
      <c r="J101" s="346">
        <v>75952.73</v>
      </c>
      <c r="K101" s="537">
        <v>199092.73</v>
      </c>
    </row>
    <row r="102" spans="1:11" ht="16.5" customHeight="1" thickBot="1">
      <c r="A102" s="489" t="s">
        <v>485</v>
      </c>
      <c r="B102" s="490">
        <v>2708365.29</v>
      </c>
      <c r="C102" s="490">
        <v>253954.2</v>
      </c>
      <c r="D102" s="490">
        <v>0</v>
      </c>
      <c r="E102" s="490">
        <v>2454411.09</v>
      </c>
      <c r="F102" s="490">
        <v>253954.2</v>
      </c>
      <c r="G102" s="490">
        <v>0</v>
      </c>
      <c r="H102" s="490">
        <v>0</v>
      </c>
      <c r="I102" s="490">
        <v>0</v>
      </c>
      <c r="J102" s="346">
        <v>36402.61</v>
      </c>
      <c r="K102" s="537">
        <f>SUM(E102:J102)</f>
        <v>2744767.9</v>
      </c>
    </row>
    <row r="103" spans="1:11" ht="16.5" customHeight="1" thickBot="1">
      <c r="A103" s="489" t="s">
        <v>486</v>
      </c>
      <c r="B103" s="490">
        <v>2707249.7</v>
      </c>
      <c r="C103" s="490">
        <v>13</v>
      </c>
      <c r="D103" s="490">
        <v>0</v>
      </c>
      <c r="E103" s="490">
        <v>2707236.7</v>
      </c>
      <c r="F103" s="490">
        <v>13</v>
      </c>
      <c r="G103" s="490">
        <v>0</v>
      </c>
      <c r="H103" s="490">
        <v>0</v>
      </c>
      <c r="I103" s="490">
        <v>0</v>
      </c>
      <c r="J103" s="346">
        <v>0</v>
      </c>
      <c r="K103" s="537">
        <f>SUM(E103:J103)</f>
        <v>2707249.7</v>
      </c>
    </row>
    <row r="104" spans="1:11" ht="16.5" customHeight="1" thickBot="1">
      <c r="A104" s="494" t="s">
        <v>487</v>
      </c>
      <c r="B104" s="495">
        <v>0</v>
      </c>
      <c r="C104" s="495">
        <v>0</v>
      </c>
      <c r="D104" s="495">
        <v>0</v>
      </c>
      <c r="E104" s="495">
        <v>0</v>
      </c>
      <c r="F104" s="495">
        <v>0</v>
      </c>
      <c r="G104" s="495">
        <v>0</v>
      </c>
      <c r="H104" s="495">
        <v>0</v>
      </c>
      <c r="I104" s="495">
        <v>0</v>
      </c>
      <c r="J104" s="377">
        <v>0</v>
      </c>
      <c r="K104" s="523">
        <f>SUM(E104:J104)</f>
        <v>0</v>
      </c>
    </row>
    <row r="105" spans="1:11" ht="12" customHeight="1">
      <c r="A105" s="497" t="s">
        <v>488</v>
      </c>
      <c r="B105" s="498"/>
      <c r="C105" s="499"/>
      <c r="D105" s="498"/>
      <c r="E105" s="499"/>
      <c r="F105" s="498"/>
      <c r="G105" s="499"/>
      <c r="H105" s="498"/>
      <c r="I105" s="498"/>
      <c r="J105" s="430"/>
      <c r="K105" s="538"/>
    </row>
    <row r="106" spans="1:11" ht="11.25" customHeight="1" thickBot="1">
      <c r="A106" s="539" t="s">
        <v>489</v>
      </c>
      <c r="B106" s="490">
        <v>0</v>
      </c>
      <c r="C106" s="490">
        <v>0</v>
      </c>
      <c r="D106" s="490">
        <v>0</v>
      </c>
      <c r="E106" s="490">
        <v>0</v>
      </c>
      <c r="F106" s="490">
        <v>0</v>
      </c>
      <c r="G106" s="490">
        <v>0</v>
      </c>
      <c r="H106" s="490">
        <v>0</v>
      </c>
      <c r="I106" s="490">
        <v>0</v>
      </c>
      <c r="J106" s="346">
        <v>0</v>
      </c>
      <c r="K106" s="537">
        <v>0</v>
      </c>
    </row>
    <row r="107" spans="1:11" ht="15" customHeight="1">
      <c r="A107" s="497" t="s">
        <v>490</v>
      </c>
      <c r="B107" s="498"/>
      <c r="C107" s="499"/>
      <c r="D107" s="498"/>
      <c r="E107" s="499"/>
      <c r="F107" s="498"/>
      <c r="G107" s="499"/>
      <c r="H107" s="498"/>
      <c r="I107" s="498"/>
      <c r="J107" s="430"/>
      <c r="K107" s="538"/>
    </row>
    <row r="108" spans="1:11" ht="11.25" customHeight="1" thickBot="1">
      <c r="A108" s="489" t="s">
        <v>491</v>
      </c>
      <c r="B108" s="503">
        <v>35409.35</v>
      </c>
      <c r="C108" s="490">
        <v>35409.35</v>
      </c>
      <c r="D108" s="490">
        <v>0</v>
      </c>
      <c r="E108" s="490">
        <v>0</v>
      </c>
      <c r="F108" s="490">
        <v>35409.35</v>
      </c>
      <c r="G108" s="490">
        <v>0</v>
      </c>
      <c r="H108" s="490">
        <v>0</v>
      </c>
      <c r="I108" s="490">
        <v>0</v>
      </c>
      <c r="J108" s="346">
        <v>0</v>
      </c>
      <c r="K108" s="537">
        <f>SUM(E108:J108)</f>
        <v>35409.35</v>
      </c>
    </row>
    <row r="109" spans="1:11" ht="16.5" customHeight="1" thickBot="1">
      <c r="A109" s="489" t="s">
        <v>492</v>
      </c>
      <c r="B109" s="490">
        <v>7914208.61</v>
      </c>
      <c r="C109" s="490">
        <v>279</v>
      </c>
      <c r="D109" s="490">
        <v>0</v>
      </c>
      <c r="E109" s="490" t="s">
        <v>513</v>
      </c>
      <c r="F109" s="490">
        <v>279</v>
      </c>
      <c r="G109" s="490">
        <v>0</v>
      </c>
      <c r="H109" s="490">
        <v>0</v>
      </c>
      <c r="I109" s="490">
        <v>0</v>
      </c>
      <c r="J109" s="346">
        <v>33996.38</v>
      </c>
      <c r="K109" s="537">
        <v>8044987.99</v>
      </c>
    </row>
    <row r="110" spans="1:11" ht="16.5" customHeight="1" thickBot="1">
      <c r="A110" s="494" t="s">
        <v>493</v>
      </c>
      <c r="B110" s="495">
        <v>0</v>
      </c>
      <c r="C110" s="495">
        <v>0</v>
      </c>
      <c r="D110" s="495">
        <v>0</v>
      </c>
      <c r="E110" s="495">
        <v>0</v>
      </c>
      <c r="F110" s="495">
        <v>0</v>
      </c>
      <c r="G110" s="495">
        <v>0</v>
      </c>
      <c r="H110" s="495">
        <v>0</v>
      </c>
      <c r="I110" s="495">
        <v>0</v>
      </c>
      <c r="J110" s="377">
        <v>0</v>
      </c>
      <c r="K110" s="523">
        <f>SUM(E110:J110)</f>
        <v>0</v>
      </c>
    </row>
    <row r="111" spans="1:11" ht="15" customHeight="1">
      <c r="A111" s="497" t="s">
        <v>494</v>
      </c>
      <c r="B111" s="498"/>
      <c r="C111" s="499"/>
      <c r="D111" s="498"/>
      <c r="E111" s="499"/>
      <c r="F111" s="498"/>
      <c r="G111" s="499"/>
      <c r="H111" s="498"/>
      <c r="I111" s="498"/>
      <c r="J111" s="430"/>
      <c r="K111" s="538"/>
    </row>
    <row r="112" spans="1:11" ht="10.5" customHeight="1" thickBot="1">
      <c r="A112" s="489" t="s">
        <v>495</v>
      </c>
      <c r="B112" s="490">
        <v>125268.13</v>
      </c>
      <c r="C112" s="490">
        <v>253.7</v>
      </c>
      <c r="D112" s="490">
        <v>0</v>
      </c>
      <c r="E112" s="490">
        <v>125014.43</v>
      </c>
      <c r="F112" s="490">
        <v>253.7</v>
      </c>
      <c r="G112" s="490">
        <v>0</v>
      </c>
      <c r="H112" s="490">
        <v>0</v>
      </c>
      <c r="I112" s="490">
        <v>0</v>
      </c>
      <c r="J112" s="346">
        <v>0</v>
      </c>
      <c r="K112" s="537">
        <f>SUM(E112:J112)</f>
        <v>125268.12999999999</v>
      </c>
    </row>
    <row r="113" spans="1:11" ht="16.5" customHeight="1" thickBot="1">
      <c r="A113" s="489" t="s">
        <v>496</v>
      </c>
      <c r="B113" s="490">
        <v>10231463.31</v>
      </c>
      <c r="C113" s="490">
        <v>1202452.14</v>
      </c>
      <c r="D113" s="490">
        <v>0</v>
      </c>
      <c r="E113" s="490" t="s">
        <v>514</v>
      </c>
      <c r="F113" s="490">
        <v>1202452.14</v>
      </c>
      <c r="G113" s="490">
        <v>0</v>
      </c>
      <c r="H113" s="490">
        <v>0</v>
      </c>
      <c r="I113" s="490">
        <v>0</v>
      </c>
      <c r="J113" s="346">
        <v>0</v>
      </c>
      <c r="K113" s="537">
        <v>10380545.95</v>
      </c>
    </row>
    <row r="114" spans="1:11" ht="16.5" customHeight="1" thickBot="1">
      <c r="A114" s="540" t="s">
        <v>497</v>
      </c>
      <c r="B114" s="496">
        <v>5330131.17</v>
      </c>
      <c r="C114" s="496">
        <v>0</v>
      </c>
      <c r="D114" s="496">
        <v>0</v>
      </c>
      <c r="E114" s="496" t="s">
        <v>515</v>
      </c>
      <c r="F114" s="496">
        <v>0</v>
      </c>
      <c r="G114" s="496">
        <v>0</v>
      </c>
      <c r="H114" s="496">
        <v>0</v>
      </c>
      <c r="I114" s="496">
        <v>0</v>
      </c>
      <c r="J114" s="338">
        <v>0</v>
      </c>
      <c r="K114" s="541">
        <v>5766075.17</v>
      </c>
    </row>
    <row r="115" spans="1:11" ht="16.5" customHeight="1" thickBot="1" thickTop="1">
      <c r="A115" s="542" t="s">
        <v>29</v>
      </c>
      <c r="B115" s="543"/>
      <c r="C115" s="543"/>
      <c r="D115" s="543"/>
      <c r="E115" s="544">
        <v>33082101.69</v>
      </c>
      <c r="F115" s="544">
        <f aca="true" t="shared" si="2" ref="F115:K115">SUM(F95:F114)</f>
        <v>1528516.2999999998</v>
      </c>
      <c r="G115" s="545">
        <f t="shared" si="2"/>
        <v>0</v>
      </c>
      <c r="H115" s="544">
        <f t="shared" si="2"/>
        <v>0</v>
      </c>
      <c r="I115" s="544">
        <f t="shared" si="2"/>
        <v>0</v>
      </c>
      <c r="J115" s="546">
        <f t="shared" si="2"/>
        <v>183375.57</v>
      </c>
      <c r="K115" s="547">
        <f t="shared" si="2"/>
        <v>34793993.559999995</v>
      </c>
    </row>
    <row r="116" spans="1:5" ht="13.5" thickTop="1">
      <c r="A116" s="510" t="s">
        <v>516</v>
      </c>
      <c r="B116" s="64"/>
      <c r="C116" s="64"/>
      <c r="E116" s="19"/>
    </row>
    <row r="117" spans="1:5" ht="12.75">
      <c r="A117" s="510"/>
      <c r="B117" s="64"/>
      <c r="C117" s="64"/>
      <c r="E117" s="19"/>
    </row>
  </sheetData>
  <sheetProtection/>
  <mergeCells count="6">
    <mergeCell ref="F9:G9"/>
    <mergeCell ref="J9:K9"/>
    <mergeCell ref="E49:F49"/>
    <mergeCell ref="G49:J49"/>
    <mergeCell ref="K49:L49"/>
    <mergeCell ref="C92:D92"/>
  </mergeCells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2" width="14.25390625" style="0" customWidth="1"/>
    <col min="3" max="3" width="15.125" style="0" customWidth="1"/>
    <col min="4" max="4" width="15.375" style="0" customWidth="1"/>
    <col min="5" max="5" width="12.75390625" style="0" customWidth="1"/>
    <col min="6" max="6" width="13.875" style="0" customWidth="1"/>
    <col min="7" max="8" width="12.75390625" style="0" customWidth="1"/>
    <col min="9" max="9" width="12.00390625" style="0" customWidth="1"/>
    <col min="10" max="10" width="12.125" style="0" customWidth="1"/>
    <col min="11" max="11" width="13.75390625" style="0" customWidth="1"/>
    <col min="12" max="12" width="13.125" style="0" customWidth="1"/>
  </cols>
  <sheetData>
    <row r="4" ht="18" customHeight="1">
      <c r="A4" s="13" t="s">
        <v>517</v>
      </c>
    </row>
    <row r="5" ht="7.5" customHeight="1"/>
    <row r="6" ht="18">
      <c r="A6" s="4" t="s">
        <v>62</v>
      </c>
    </row>
    <row r="7" ht="18" customHeight="1"/>
    <row r="8" spans="1:11" ht="15.75" thickBot="1">
      <c r="A8" s="5" t="s">
        <v>0</v>
      </c>
      <c r="K8" s="23" t="s">
        <v>35</v>
      </c>
    </row>
    <row r="9" spans="1:11" ht="14.25" thickBot="1" thickTop="1">
      <c r="A9" s="6"/>
      <c r="B9" s="8"/>
      <c r="C9" s="8"/>
      <c r="D9" s="8" t="s">
        <v>37</v>
      </c>
      <c r="E9" s="22" t="s">
        <v>2</v>
      </c>
      <c r="F9" s="587" t="s">
        <v>58</v>
      </c>
      <c r="G9" s="588"/>
      <c r="H9" s="14" t="s">
        <v>57</v>
      </c>
      <c r="I9" s="14" t="s">
        <v>3</v>
      </c>
      <c r="J9" s="589" t="s">
        <v>59</v>
      </c>
      <c r="K9" s="590"/>
    </row>
    <row r="10" spans="1:11" ht="13.5" thickTop="1">
      <c r="A10" s="2" t="s">
        <v>36</v>
      </c>
      <c r="B10" s="15" t="s">
        <v>16</v>
      </c>
      <c r="C10" s="15" t="s">
        <v>1</v>
      </c>
      <c r="D10" s="9" t="s">
        <v>38</v>
      </c>
      <c r="E10" s="9" t="s">
        <v>4</v>
      </c>
      <c r="F10" s="8" t="s">
        <v>5</v>
      </c>
      <c r="G10" s="8" t="s">
        <v>5</v>
      </c>
      <c r="H10" s="15" t="s">
        <v>34</v>
      </c>
      <c r="I10" s="9" t="s">
        <v>6</v>
      </c>
      <c r="J10" s="8" t="s">
        <v>7</v>
      </c>
      <c r="K10" s="8" t="s">
        <v>8</v>
      </c>
    </row>
    <row r="11" spans="1:11" ht="13.5" thickBot="1">
      <c r="A11" s="3"/>
      <c r="B11" s="3"/>
      <c r="C11" s="3"/>
      <c r="D11" s="24" t="s">
        <v>39</v>
      </c>
      <c r="E11" s="7">
        <v>2014</v>
      </c>
      <c r="F11" s="7" t="s">
        <v>9</v>
      </c>
      <c r="G11" s="7" t="s">
        <v>10</v>
      </c>
      <c r="H11" s="12" t="s">
        <v>40</v>
      </c>
      <c r="I11" s="7" t="s">
        <v>56</v>
      </c>
      <c r="J11" s="7">
        <v>2015</v>
      </c>
      <c r="K11" s="7" t="s">
        <v>11</v>
      </c>
    </row>
    <row r="12" spans="1:12" ht="14.25" thickBot="1" thickTop="1">
      <c r="A12" s="10" t="s">
        <v>518</v>
      </c>
      <c r="B12" s="17">
        <v>26420669</v>
      </c>
      <c r="C12" s="17">
        <v>13619140.88</v>
      </c>
      <c r="D12" s="17">
        <f>B12-C12</f>
        <v>12801528.12</v>
      </c>
      <c r="E12" s="17">
        <v>0</v>
      </c>
      <c r="F12" s="17">
        <v>10241223</v>
      </c>
      <c r="G12" s="17">
        <v>2560305.12</v>
      </c>
      <c r="H12" s="17">
        <v>0</v>
      </c>
      <c r="I12" s="17">
        <v>0</v>
      </c>
      <c r="J12" s="17">
        <v>0</v>
      </c>
      <c r="K12" s="18">
        <v>0</v>
      </c>
      <c r="L12" s="16"/>
    </row>
    <row r="13" spans="2:8" ht="13.5" thickTop="1">
      <c r="B13" s="20"/>
      <c r="C13" s="19"/>
      <c r="D13" s="20"/>
      <c r="H13" s="19"/>
    </row>
    <row r="14" spans="2:4" ht="12.75">
      <c r="B14" s="20"/>
      <c r="C14" s="19"/>
      <c r="D14" s="20"/>
    </row>
    <row r="16" spans="1:12" ht="15.75" thickBot="1">
      <c r="A16" s="5" t="s">
        <v>12</v>
      </c>
      <c r="L16" s="23" t="s">
        <v>35</v>
      </c>
    </row>
    <row r="17" spans="1:12" ht="14.25" thickBot="1" thickTop="1">
      <c r="A17" s="1"/>
      <c r="B17" s="14" t="s">
        <v>16</v>
      </c>
      <c r="C17" s="14" t="s">
        <v>13</v>
      </c>
      <c r="D17" s="22"/>
      <c r="E17" s="589" t="s">
        <v>32</v>
      </c>
      <c r="F17" s="590"/>
      <c r="G17" s="589" t="s">
        <v>60</v>
      </c>
      <c r="H17" s="591"/>
      <c r="I17" s="591"/>
      <c r="J17" s="590"/>
      <c r="K17" s="592" t="s">
        <v>65</v>
      </c>
      <c r="L17" s="593"/>
    </row>
    <row r="18" spans="1:12" ht="13.5" thickTop="1">
      <c r="A18" s="2" t="s">
        <v>36</v>
      </c>
      <c r="B18" s="9" t="s">
        <v>17</v>
      </c>
      <c r="C18" s="15" t="s">
        <v>15</v>
      </c>
      <c r="D18" s="9" t="s">
        <v>1</v>
      </c>
      <c r="E18" s="15" t="s">
        <v>42</v>
      </c>
      <c r="F18" s="9" t="s">
        <v>43</v>
      </c>
      <c r="G18" s="8" t="s">
        <v>18</v>
      </c>
      <c r="H18" s="14" t="s">
        <v>45</v>
      </c>
      <c r="I18" s="14" t="s">
        <v>33</v>
      </c>
      <c r="J18" s="9" t="s">
        <v>19</v>
      </c>
      <c r="K18" s="8" t="s">
        <v>7</v>
      </c>
      <c r="L18" s="8" t="s">
        <v>8</v>
      </c>
    </row>
    <row r="19" spans="1:12" ht="13.5" thickBot="1">
      <c r="A19" s="3"/>
      <c r="B19" s="3"/>
      <c r="C19" s="3"/>
      <c r="D19" s="7"/>
      <c r="E19" s="12" t="s">
        <v>41</v>
      </c>
      <c r="F19" s="24" t="s">
        <v>44</v>
      </c>
      <c r="G19" s="11"/>
      <c r="H19" s="7"/>
      <c r="I19" s="37" t="s">
        <v>64</v>
      </c>
      <c r="J19" s="12" t="s">
        <v>20</v>
      </c>
      <c r="K19" s="7">
        <v>2015</v>
      </c>
      <c r="L19" s="7" t="s">
        <v>11</v>
      </c>
    </row>
    <row r="20" spans="1:12" ht="14.25" thickBot="1" thickTop="1">
      <c r="A20" s="10" t="s">
        <v>518</v>
      </c>
      <c r="B20" s="17">
        <v>10199943.44</v>
      </c>
      <c r="C20" s="17" t="s">
        <v>519</v>
      </c>
      <c r="D20" s="17" t="s">
        <v>520</v>
      </c>
      <c r="E20" s="17">
        <v>4655457.74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8">
        <v>0</v>
      </c>
    </row>
    <row r="21" spans="1:2" ht="13.5" thickTop="1">
      <c r="A21" s="21" t="s">
        <v>521</v>
      </c>
      <c r="B21" s="20"/>
    </row>
    <row r="22" spans="1:2" ht="12.75">
      <c r="A22" s="21"/>
      <c r="B22" s="19"/>
    </row>
    <row r="23" spans="3:5" ht="12.75">
      <c r="C23" s="19"/>
      <c r="E23" s="19"/>
    </row>
    <row r="24" ht="12.75">
      <c r="C24" s="19"/>
    </row>
    <row r="25" spans="1:12" ht="15.75" thickBot="1">
      <c r="A25" s="5" t="s">
        <v>12</v>
      </c>
      <c r="K25" s="23" t="s">
        <v>35</v>
      </c>
      <c r="L25" s="67"/>
    </row>
    <row r="26" spans="1:12" ht="14.25" thickBot="1" thickTop="1">
      <c r="A26" s="1"/>
      <c r="B26" s="14" t="s">
        <v>21</v>
      </c>
      <c r="C26" s="589" t="s">
        <v>46</v>
      </c>
      <c r="D26" s="590"/>
      <c r="E26" s="14" t="s">
        <v>22</v>
      </c>
      <c r="F26" s="14" t="s">
        <v>22</v>
      </c>
      <c r="G26" s="14" t="s">
        <v>23</v>
      </c>
      <c r="H26" s="8" t="s">
        <v>51</v>
      </c>
      <c r="I26" s="14" t="s">
        <v>22</v>
      </c>
      <c r="J26" s="14" t="s">
        <v>31</v>
      </c>
      <c r="K26" s="14" t="s">
        <v>24</v>
      </c>
      <c r="L26" s="68"/>
    </row>
    <row r="27" spans="1:12" ht="13.5" thickTop="1">
      <c r="A27" s="2" t="s">
        <v>36</v>
      </c>
      <c r="B27" s="15" t="s">
        <v>25</v>
      </c>
      <c r="C27" s="14" t="s">
        <v>47</v>
      </c>
      <c r="D27" s="14" t="s">
        <v>14</v>
      </c>
      <c r="E27" s="15" t="s">
        <v>49</v>
      </c>
      <c r="F27" s="15" t="s">
        <v>26</v>
      </c>
      <c r="G27" s="15" t="s">
        <v>43</v>
      </c>
      <c r="H27" s="9" t="s">
        <v>52</v>
      </c>
      <c r="I27" s="15" t="s">
        <v>53</v>
      </c>
      <c r="J27" s="15" t="s">
        <v>27</v>
      </c>
      <c r="K27" s="15" t="s">
        <v>4</v>
      </c>
      <c r="L27" s="68"/>
    </row>
    <row r="28" spans="1:12" ht="13.5" thickBot="1">
      <c r="A28" s="3"/>
      <c r="B28" s="3"/>
      <c r="C28" s="12" t="s">
        <v>28</v>
      </c>
      <c r="D28" s="12" t="s">
        <v>48</v>
      </c>
      <c r="E28" s="12" t="s">
        <v>50</v>
      </c>
      <c r="F28" s="12"/>
      <c r="G28" s="12" t="s">
        <v>89</v>
      </c>
      <c r="H28" s="7"/>
      <c r="I28" s="12" t="s">
        <v>61</v>
      </c>
      <c r="J28" s="12"/>
      <c r="K28" s="15" t="s">
        <v>30</v>
      </c>
      <c r="L28" s="68"/>
    </row>
    <row r="29" spans="1:13" ht="14.25" thickBot="1" thickTop="1">
      <c r="A29" s="548" t="s">
        <v>518</v>
      </c>
      <c r="B29" s="26">
        <v>4655457.74</v>
      </c>
      <c r="C29" s="27">
        <v>4655457.74</v>
      </c>
      <c r="D29" s="27">
        <v>0</v>
      </c>
      <c r="E29" s="27">
        <v>10000</v>
      </c>
      <c r="F29" s="28">
        <v>4655457.74</v>
      </c>
      <c r="G29" s="28">
        <v>0</v>
      </c>
      <c r="H29" s="28">
        <v>0</v>
      </c>
      <c r="I29" s="28">
        <v>0</v>
      </c>
      <c r="J29" s="28">
        <v>0</v>
      </c>
      <c r="K29" s="29">
        <f>SUM(E29:J29)</f>
        <v>4665457.74</v>
      </c>
      <c r="L29" s="20"/>
      <c r="M29" s="16"/>
    </row>
    <row r="30" spans="1:13" ht="14.25" thickBot="1" thickTop="1">
      <c r="A30" s="30" t="s">
        <v>29</v>
      </c>
      <c r="B30" s="73"/>
      <c r="C30" s="74"/>
      <c r="D30" s="75"/>
      <c r="E30" s="31">
        <v>10000</v>
      </c>
      <c r="F30" s="31">
        <v>4655457.74</v>
      </c>
      <c r="G30" s="31">
        <v>0</v>
      </c>
      <c r="H30" s="31">
        <v>0</v>
      </c>
      <c r="I30" s="31">
        <v>0</v>
      </c>
      <c r="J30" s="31">
        <v>0</v>
      </c>
      <c r="K30" s="32">
        <f>SUM(E30:J30)</f>
        <v>4665457.74</v>
      </c>
      <c r="L30" s="103"/>
      <c r="M30" s="16"/>
    </row>
    <row r="31" ht="13.5" thickTop="1">
      <c r="A31" s="44"/>
    </row>
    <row r="33" ht="12.75">
      <c r="C33" s="19"/>
    </row>
    <row r="34" spans="7:8" ht="12.75">
      <c r="G34" s="19"/>
      <c r="H34" s="19"/>
    </row>
    <row r="36" spans="3:8" ht="12.75">
      <c r="C36" s="19"/>
      <c r="G36" s="19"/>
      <c r="H36" s="19"/>
    </row>
    <row r="37" ht="12.75">
      <c r="F37" s="19"/>
    </row>
    <row r="38" ht="12.75">
      <c r="C38" s="19"/>
    </row>
    <row r="39" ht="12.75">
      <c r="F39" s="19"/>
    </row>
    <row r="65" ht="18" customHeight="1"/>
    <row r="79" ht="12.75" customHeight="1"/>
    <row r="80" ht="12.75" customHeight="1"/>
    <row r="81" ht="12.75" customHeight="1"/>
    <row r="82" ht="12.75" customHeight="1"/>
    <row r="83" ht="14.25" customHeight="1"/>
    <row r="84" ht="13.5" customHeight="1"/>
    <row r="85" ht="12.75" customHeight="1"/>
    <row r="86" ht="13.5" customHeight="1"/>
    <row r="87" ht="12.75" customHeight="1"/>
    <row r="91" ht="14.25" customHeight="1"/>
    <row r="92" ht="13.5" customHeight="1"/>
  </sheetData>
  <sheetProtection/>
  <mergeCells count="6">
    <mergeCell ref="F9:G9"/>
    <mergeCell ref="J9:K9"/>
    <mergeCell ref="E17:F17"/>
    <mergeCell ref="G17:J17"/>
    <mergeCell ref="K17:L17"/>
    <mergeCell ref="C26:D26"/>
  </mergeCells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4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2" width="15.375" style="0" customWidth="1"/>
    <col min="3" max="3" width="15.125" style="0" customWidth="1"/>
    <col min="4" max="4" width="14.25390625" style="0" customWidth="1"/>
    <col min="5" max="5" width="12.75390625" style="0" customWidth="1"/>
    <col min="6" max="6" width="13.875" style="0" customWidth="1"/>
    <col min="7" max="8" width="12.75390625" style="0" customWidth="1"/>
    <col min="9" max="9" width="12.00390625" style="0" customWidth="1"/>
    <col min="10" max="10" width="11.625" style="0" customWidth="1"/>
    <col min="11" max="11" width="13.75390625" style="0" customWidth="1"/>
    <col min="12" max="12" width="13.125" style="0" customWidth="1"/>
  </cols>
  <sheetData>
    <row r="4" ht="18" customHeight="1">
      <c r="A4" s="13" t="s">
        <v>522</v>
      </c>
    </row>
    <row r="5" ht="7.5" customHeight="1"/>
    <row r="6" ht="18">
      <c r="A6" s="4" t="s">
        <v>62</v>
      </c>
    </row>
    <row r="7" ht="18" customHeight="1"/>
    <row r="8" spans="1:11" ht="15.75" thickBot="1">
      <c r="A8" s="5" t="s">
        <v>0</v>
      </c>
      <c r="K8" s="23" t="s">
        <v>35</v>
      </c>
    </row>
    <row r="9" spans="1:11" ht="14.25" thickBot="1" thickTop="1">
      <c r="A9" s="6"/>
      <c r="B9" s="8"/>
      <c r="C9" s="8"/>
      <c r="D9" s="8" t="s">
        <v>37</v>
      </c>
      <c r="E9" s="22" t="s">
        <v>2</v>
      </c>
      <c r="F9" s="587" t="s">
        <v>58</v>
      </c>
      <c r="G9" s="588"/>
      <c r="H9" s="14" t="s">
        <v>57</v>
      </c>
      <c r="I9" s="14" t="s">
        <v>3</v>
      </c>
      <c r="J9" s="79" t="s">
        <v>95</v>
      </c>
      <c r="K9" s="80"/>
    </row>
    <row r="10" spans="1:12" ht="13.5" thickTop="1">
      <c r="A10" s="549" t="s">
        <v>68</v>
      </c>
      <c r="B10" s="550" t="s">
        <v>16</v>
      </c>
      <c r="C10" s="550" t="s">
        <v>1</v>
      </c>
      <c r="D10" s="551" t="s">
        <v>38</v>
      </c>
      <c r="E10" s="551" t="s">
        <v>4</v>
      </c>
      <c r="F10" s="552" t="s">
        <v>5</v>
      </c>
      <c r="G10" s="552" t="s">
        <v>5</v>
      </c>
      <c r="H10" s="550" t="s">
        <v>34</v>
      </c>
      <c r="I10" s="551" t="s">
        <v>6</v>
      </c>
      <c r="J10" s="552" t="s">
        <v>7</v>
      </c>
      <c r="K10" s="552" t="s">
        <v>8</v>
      </c>
      <c r="L10" s="64"/>
    </row>
    <row r="11" spans="1:12" ht="13.5" thickBot="1">
      <c r="A11" s="553"/>
      <c r="B11" s="553"/>
      <c r="C11" s="553"/>
      <c r="D11" s="554" t="s">
        <v>39</v>
      </c>
      <c r="E11" s="555">
        <v>2014</v>
      </c>
      <c r="F11" s="555" t="s">
        <v>9</v>
      </c>
      <c r="G11" s="555" t="s">
        <v>10</v>
      </c>
      <c r="H11" s="556" t="s">
        <v>40</v>
      </c>
      <c r="I11" s="555" t="s">
        <v>56</v>
      </c>
      <c r="J11" s="555">
        <v>2015</v>
      </c>
      <c r="K11" s="555" t="s">
        <v>11</v>
      </c>
      <c r="L11" s="64"/>
    </row>
    <row r="12" spans="1:12" ht="14.25" thickBot="1" thickTop="1">
      <c r="A12" s="557" t="s">
        <v>523</v>
      </c>
      <c r="B12" s="558">
        <v>75084076.31</v>
      </c>
      <c r="C12" s="558">
        <v>73573107.76</v>
      </c>
      <c r="D12" s="558">
        <v>1510968.549999997</v>
      </c>
      <c r="E12" s="558">
        <v>0</v>
      </c>
      <c r="F12" s="558">
        <v>0</v>
      </c>
      <c r="G12" s="558">
        <f>SUM(D12-H12)</f>
        <v>794037.029999997</v>
      </c>
      <c r="H12" s="558">
        <v>716931.52</v>
      </c>
      <c r="I12" s="558">
        <v>0</v>
      </c>
      <c r="J12" s="558">
        <v>0</v>
      </c>
      <c r="K12" s="559">
        <v>0</v>
      </c>
      <c r="L12" s="64"/>
    </row>
    <row r="13" spans="1:12" ht="13.5" thickBot="1">
      <c r="A13" s="560" t="s">
        <v>524</v>
      </c>
      <c r="B13" s="561">
        <v>14392843.81</v>
      </c>
      <c r="C13" s="561">
        <v>10202868</v>
      </c>
      <c r="D13" s="561">
        <f>SUM(B13-C13)</f>
        <v>4189975.8100000005</v>
      </c>
      <c r="E13" s="561">
        <v>0</v>
      </c>
      <c r="F13" s="561">
        <v>1000000</v>
      </c>
      <c r="G13" s="561">
        <v>3189975.8100000005</v>
      </c>
      <c r="H13" s="561">
        <v>0</v>
      </c>
      <c r="I13" s="561">
        <v>0</v>
      </c>
      <c r="J13" s="561">
        <v>0</v>
      </c>
      <c r="K13" s="562">
        <v>0</v>
      </c>
      <c r="L13" s="563"/>
    </row>
    <row r="14" spans="1:12" ht="13.5" thickTop="1">
      <c r="A14" s="64"/>
      <c r="B14" s="564"/>
      <c r="C14" s="565"/>
      <c r="D14" s="564"/>
      <c r="E14" s="64"/>
      <c r="F14" s="64"/>
      <c r="G14" s="64"/>
      <c r="H14" s="565"/>
      <c r="I14" s="64"/>
      <c r="J14" s="64"/>
      <c r="K14" s="64"/>
      <c r="L14" s="64"/>
    </row>
    <row r="15" spans="1:12" ht="12.75">
      <c r="A15" s="64"/>
      <c r="B15" s="564"/>
      <c r="C15" s="565"/>
      <c r="D15" s="564"/>
      <c r="E15" s="64"/>
      <c r="F15" s="565"/>
      <c r="G15" s="65"/>
      <c r="H15" s="66"/>
      <c r="I15" s="64"/>
      <c r="J15" s="64"/>
      <c r="K15" s="64"/>
      <c r="L15" s="64"/>
    </row>
    <row r="16" spans="1:12" ht="15.75">
      <c r="A16" s="64"/>
      <c r="B16" s="64"/>
      <c r="C16" s="565"/>
      <c r="D16" s="64"/>
      <c r="E16" s="565"/>
      <c r="F16" s="64"/>
      <c r="G16" s="66"/>
      <c r="H16" s="566"/>
      <c r="I16" s="64"/>
      <c r="J16" s="64"/>
      <c r="K16" s="64"/>
      <c r="L16" s="64"/>
    </row>
    <row r="17" spans="1:12" ht="15.75" thickBot="1">
      <c r="A17" s="5" t="s">
        <v>12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567" t="s">
        <v>35</v>
      </c>
    </row>
    <row r="18" spans="1:12" ht="14.25" thickBot="1" thickTop="1">
      <c r="A18" s="568"/>
      <c r="B18" s="569" t="s">
        <v>16</v>
      </c>
      <c r="C18" s="569" t="s">
        <v>13</v>
      </c>
      <c r="D18" s="570"/>
      <c r="E18" s="592" t="s">
        <v>32</v>
      </c>
      <c r="F18" s="593"/>
      <c r="G18" s="592" t="s">
        <v>60</v>
      </c>
      <c r="H18" s="625"/>
      <c r="I18" s="625"/>
      <c r="J18" s="593"/>
      <c r="K18" s="592" t="s">
        <v>65</v>
      </c>
      <c r="L18" s="593"/>
    </row>
    <row r="19" spans="1:12" ht="13.5" thickTop="1">
      <c r="A19" s="549" t="s">
        <v>68</v>
      </c>
      <c r="B19" s="551" t="s">
        <v>17</v>
      </c>
      <c r="C19" s="550" t="s">
        <v>15</v>
      </c>
      <c r="D19" s="551" t="s">
        <v>1</v>
      </c>
      <c r="E19" s="550" t="s">
        <v>42</v>
      </c>
      <c r="F19" s="551" t="s">
        <v>43</v>
      </c>
      <c r="G19" s="552" t="s">
        <v>18</v>
      </c>
      <c r="H19" s="569" t="s">
        <v>45</v>
      </c>
      <c r="I19" s="569" t="s">
        <v>33</v>
      </c>
      <c r="J19" s="551" t="s">
        <v>19</v>
      </c>
      <c r="K19" s="552" t="s">
        <v>7</v>
      </c>
      <c r="L19" s="552" t="s">
        <v>8</v>
      </c>
    </row>
    <row r="20" spans="1:12" ht="13.5" thickBot="1">
      <c r="A20" s="553"/>
      <c r="B20" s="553"/>
      <c r="C20" s="553"/>
      <c r="D20" s="555"/>
      <c r="E20" s="556" t="s">
        <v>41</v>
      </c>
      <c r="F20" s="554" t="s">
        <v>44</v>
      </c>
      <c r="G20" s="571"/>
      <c r="H20" s="555"/>
      <c r="I20" s="572" t="s">
        <v>64</v>
      </c>
      <c r="J20" s="556" t="s">
        <v>20</v>
      </c>
      <c r="K20" s="555">
        <v>2015</v>
      </c>
      <c r="L20" s="555" t="s">
        <v>11</v>
      </c>
    </row>
    <row r="21" spans="1:12" ht="14.25" thickBot="1" thickTop="1">
      <c r="A21" s="557" t="s">
        <v>523</v>
      </c>
      <c r="B21" s="558">
        <v>5990102.26</v>
      </c>
      <c r="C21" s="558">
        <v>5000000</v>
      </c>
      <c r="D21" s="558">
        <v>11849033.78</v>
      </c>
      <c r="E21" s="558">
        <v>-858931.5199999996</v>
      </c>
      <c r="F21" s="558">
        <v>0</v>
      </c>
      <c r="G21" s="558">
        <v>716931.52</v>
      </c>
      <c r="H21" s="558"/>
      <c r="I21" s="558">
        <v>142000</v>
      </c>
      <c r="J21" s="558">
        <v>0</v>
      </c>
      <c r="K21" s="558">
        <v>0</v>
      </c>
      <c r="L21" s="559">
        <v>0</v>
      </c>
    </row>
    <row r="22" spans="1:12" ht="13.5" thickBot="1">
      <c r="A22" s="560" t="s">
        <v>524</v>
      </c>
      <c r="B22" s="573">
        <v>58906078.81</v>
      </c>
      <c r="C22" s="561">
        <v>53239018.09</v>
      </c>
      <c r="D22" s="561">
        <v>109490894.22</v>
      </c>
      <c r="E22" s="561">
        <v>1571770.9900000072</v>
      </c>
      <c r="F22" s="561">
        <v>1082431.69</v>
      </c>
      <c r="G22" s="561">
        <v>0</v>
      </c>
      <c r="H22" s="561">
        <v>0</v>
      </c>
      <c r="I22" s="561">
        <v>0</v>
      </c>
      <c r="J22" s="561">
        <v>0</v>
      </c>
      <c r="K22" s="561">
        <v>0</v>
      </c>
      <c r="L22" s="562">
        <v>0</v>
      </c>
    </row>
    <row r="23" spans="1:12" ht="13.5" thickTop="1">
      <c r="A23" s="63"/>
      <c r="B23" s="565"/>
      <c r="C23" s="64"/>
      <c r="D23" s="64"/>
      <c r="E23" s="565"/>
      <c r="F23" s="64"/>
      <c r="G23" s="64"/>
      <c r="H23" s="565"/>
      <c r="I23" s="64"/>
      <c r="J23" s="64"/>
      <c r="K23" s="64"/>
      <c r="L23" s="64"/>
    </row>
    <row r="24" spans="1:12" ht="15.75">
      <c r="A24" s="297"/>
      <c r="B24" s="64"/>
      <c r="C24" s="307"/>
      <c r="D24" s="565"/>
      <c r="E24" s="565"/>
      <c r="F24" s="64"/>
      <c r="G24" s="565"/>
      <c r="H24" s="476"/>
      <c r="I24" s="64"/>
      <c r="J24" s="64"/>
      <c r="K24" s="64"/>
      <c r="L24" s="64"/>
    </row>
    <row r="25" spans="2:8" ht="12.75">
      <c r="B25" s="19"/>
      <c r="C25" s="19"/>
      <c r="D25" s="19"/>
      <c r="E25" s="19"/>
      <c r="F25" s="19"/>
      <c r="H25" s="19"/>
    </row>
    <row r="26" spans="1:11" ht="15.75" thickBot="1">
      <c r="A26" s="5" t="s">
        <v>12</v>
      </c>
      <c r="K26" s="23" t="s">
        <v>35</v>
      </c>
    </row>
    <row r="27" spans="1:11" ht="14.25" thickBot="1" thickTop="1">
      <c r="A27" s="1"/>
      <c r="B27" s="14" t="s">
        <v>21</v>
      </c>
      <c r="C27" s="589" t="s">
        <v>46</v>
      </c>
      <c r="D27" s="590"/>
      <c r="E27" s="14" t="s">
        <v>22</v>
      </c>
      <c r="F27" s="14" t="s">
        <v>22</v>
      </c>
      <c r="G27" s="14" t="s">
        <v>23</v>
      </c>
      <c r="H27" s="8" t="s">
        <v>51</v>
      </c>
      <c r="I27" s="14" t="s">
        <v>22</v>
      </c>
      <c r="J27" s="14" t="s">
        <v>31</v>
      </c>
      <c r="K27" s="14" t="s">
        <v>24</v>
      </c>
    </row>
    <row r="28" spans="1:11" ht="13.5" thickTop="1">
      <c r="A28" s="2" t="s">
        <v>68</v>
      </c>
      <c r="B28" s="15" t="s">
        <v>25</v>
      </c>
      <c r="C28" s="14" t="s">
        <v>47</v>
      </c>
      <c r="D28" s="14" t="s">
        <v>14</v>
      </c>
      <c r="E28" s="15" t="s">
        <v>49</v>
      </c>
      <c r="F28" s="15" t="s">
        <v>26</v>
      </c>
      <c r="G28" s="15" t="s">
        <v>43</v>
      </c>
      <c r="H28" s="9" t="s">
        <v>52</v>
      </c>
      <c r="I28" s="15" t="s">
        <v>53</v>
      </c>
      <c r="J28" s="15" t="s">
        <v>27</v>
      </c>
      <c r="K28" s="15" t="s">
        <v>4</v>
      </c>
    </row>
    <row r="29" spans="1:11" ht="13.5" thickBot="1">
      <c r="A29" s="3"/>
      <c r="B29" s="3"/>
      <c r="C29" s="12" t="s">
        <v>28</v>
      </c>
      <c r="D29" s="12" t="s">
        <v>48</v>
      </c>
      <c r="E29" s="12" t="s">
        <v>50</v>
      </c>
      <c r="F29" s="12"/>
      <c r="G29" s="12" t="s">
        <v>89</v>
      </c>
      <c r="H29" s="7"/>
      <c r="I29" s="12" t="s">
        <v>331</v>
      </c>
      <c r="J29" s="12"/>
      <c r="K29" s="15" t="s">
        <v>30</v>
      </c>
    </row>
    <row r="30" spans="1:11" ht="14.25" thickBot="1" thickTop="1">
      <c r="A30" s="81" t="s">
        <v>523</v>
      </c>
      <c r="B30" s="82">
        <v>0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4">
        <v>0</v>
      </c>
      <c r="J30" s="82">
        <v>0</v>
      </c>
      <c r="K30" s="575">
        <f>SUM(E30:J30)</f>
        <v>0</v>
      </c>
    </row>
    <row r="31" spans="1:11" ht="13.5" thickBot="1">
      <c r="A31" s="25" t="s">
        <v>524</v>
      </c>
      <c r="B31" s="19">
        <v>1571770.9900000072</v>
      </c>
      <c r="C31" s="26">
        <v>646943.64</v>
      </c>
      <c r="D31" s="26">
        <v>0</v>
      </c>
      <c r="E31" s="26" t="s">
        <v>525</v>
      </c>
      <c r="F31" s="26">
        <f>SUM(C31)</f>
        <v>646943.64</v>
      </c>
      <c r="G31" s="26">
        <v>0</v>
      </c>
      <c r="H31" s="26">
        <v>0</v>
      </c>
      <c r="I31" s="576">
        <v>0</v>
      </c>
      <c r="J31" s="26">
        <v>10.2</v>
      </c>
      <c r="K31" s="577">
        <v>3529476.24</v>
      </c>
    </row>
    <row r="32" spans="1:11" ht="14.25" thickBot="1" thickTop="1">
      <c r="A32" s="30" t="s">
        <v>29</v>
      </c>
      <c r="B32" s="33"/>
      <c r="C32" s="34"/>
      <c r="D32" s="35"/>
      <c r="E32" s="31">
        <v>2882522.4</v>
      </c>
      <c r="F32" s="31">
        <f>SUM(F30:F31)</f>
        <v>646943.64</v>
      </c>
      <c r="G32" s="31">
        <f>SUM(G30:G31)</f>
        <v>0</v>
      </c>
      <c r="H32" s="31">
        <f>SUM(H30:H31)</f>
        <v>0</v>
      </c>
      <c r="I32" s="578">
        <v>0</v>
      </c>
      <c r="J32" s="31">
        <f>SUM(J30:J31)</f>
        <v>10.2</v>
      </c>
      <c r="K32" s="32">
        <f>SUM(K30:K31)</f>
        <v>3529476.24</v>
      </c>
    </row>
    <row r="33" spans="1:6" ht="13.5" thickTop="1">
      <c r="A33" s="63" t="s">
        <v>516</v>
      </c>
      <c r="F33" s="19"/>
    </row>
    <row r="34" spans="1:11" ht="12.75">
      <c r="A34" s="21"/>
      <c r="B34" s="19"/>
      <c r="C34" s="19"/>
      <c r="D34" s="19"/>
      <c r="E34" s="66"/>
      <c r="F34" s="65"/>
      <c r="K34" s="19"/>
    </row>
    <row r="35" spans="1:10" ht="12.75">
      <c r="A35" s="21"/>
      <c r="B35" s="19"/>
      <c r="C35" s="19"/>
      <c r="D35" s="19"/>
      <c r="E35" s="66"/>
      <c r="F35" s="65"/>
      <c r="J35" s="19"/>
    </row>
    <row r="36" spans="2:8" ht="15.75">
      <c r="B36" s="579"/>
      <c r="D36" s="19"/>
      <c r="G36" s="19"/>
      <c r="H36" s="19"/>
    </row>
    <row r="37" spans="2:10" ht="12.75">
      <c r="B37" s="19"/>
      <c r="C37" s="19"/>
      <c r="J37" s="19"/>
    </row>
    <row r="38" spans="3:8" ht="12.75">
      <c r="C38" s="19"/>
      <c r="E38" s="19"/>
      <c r="G38" s="19"/>
      <c r="H38" s="19"/>
    </row>
    <row r="39" spans="3:6" ht="12.75">
      <c r="C39" s="19"/>
      <c r="E39" s="19"/>
      <c r="F39" s="19"/>
    </row>
    <row r="40" spans="3:7" ht="12.75">
      <c r="C40" s="19"/>
      <c r="G40" s="19"/>
    </row>
    <row r="41" ht="12.75">
      <c r="F41" s="19"/>
    </row>
    <row r="42" ht="12.75">
      <c r="E42" s="19"/>
    </row>
    <row r="67" ht="18" customHeight="1"/>
    <row r="81" ht="12.75" customHeight="1"/>
    <row r="82" ht="12.75" customHeight="1"/>
    <row r="83" ht="12.75" customHeight="1"/>
    <row r="84" ht="12.75" customHeight="1"/>
    <row r="85" ht="14.25" customHeight="1"/>
    <row r="86" ht="13.5" customHeight="1"/>
    <row r="87" ht="12.75" customHeight="1"/>
    <row r="88" ht="13.5" customHeight="1"/>
    <row r="89" ht="12.75" customHeight="1"/>
    <row r="93" ht="14.25" customHeight="1"/>
    <row r="94" ht="13.5" customHeight="1"/>
  </sheetData>
  <sheetProtection/>
  <mergeCells count="5">
    <mergeCell ref="F9:G9"/>
    <mergeCell ref="E18:F18"/>
    <mergeCell ref="G18:J18"/>
    <mergeCell ref="K18:L18"/>
    <mergeCell ref="C27:D27"/>
  </mergeCells>
  <printOptions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fin1285</dc:creator>
  <cp:keywords/>
  <dc:description/>
  <cp:lastModifiedBy>Himlová Hana (MHMP, ROZ)</cp:lastModifiedBy>
  <cp:lastPrinted>2016-05-16T07:43:16Z</cp:lastPrinted>
  <dcterms:created xsi:type="dcterms:W3CDTF">2001-02-15T08:41:48Z</dcterms:created>
  <dcterms:modified xsi:type="dcterms:W3CDTF">2016-05-18T08:01:26Z</dcterms:modified>
  <cp:category/>
  <cp:version/>
  <cp:contentType/>
  <cp:contentStatus/>
</cp:coreProperties>
</file>