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7439\Desktop\COVID\tiskovka\"/>
    </mc:Choice>
  </mc:AlternateContent>
  <bookViews>
    <workbookView xWindow="0" yWindow="0" windowWidth="24000" windowHeight="99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0" i="1"/>
  <c r="D26" i="1"/>
  <c r="D21" i="1"/>
  <c r="D20" i="1"/>
  <c r="D11" i="1"/>
  <c r="D8" i="1"/>
  <c r="D7" i="1"/>
  <c r="D6" i="1"/>
  <c r="D5" i="1"/>
</calcChain>
</file>

<file path=xl/sharedStrings.xml><?xml version="1.0" encoding="utf-8"?>
<sst xmlns="http://schemas.openxmlformats.org/spreadsheetml/2006/main" count="226" uniqueCount="114">
  <si>
    <t>Číslo objednávky</t>
  </si>
  <si>
    <t>Dodavatel</t>
  </si>
  <si>
    <t>Množství</t>
  </si>
  <si>
    <t>Předmět</t>
  </si>
  <si>
    <t>OBJ/ZDR/81/03/00002/2020</t>
  </si>
  <si>
    <t>Konrád Vladimír - Dermia</t>
  </si>
  <si>
    <t>700 ks</t>
  </si>
  <si>
    <t>NANO filtrační polomaska</t>
  </si>
  <si>
    <t>OBJ/ZDR/81/03/00003/2020</t>
  </si>
  <si>
    <t>1000 ks</t>
  </si>
  <si>
    <t>OBJ/ZDR/81/02/00004/2020</t>
  </si>
  <si>
    <t>48 ks x 100 ml</t>
  </si>
  <si>
    <t>deinfekce PURELL Advanced</t>
  </si>
  <si>
    <t>OBJ/ZDR/81/01/00005/2020</t>
  </si>
  <si>
    <t>Datura s.r.o.</t>
  </si>
  <si>
    <t>500.000 ks</t>
  </si>
  <si>
    <t>respirátor FFP2</t>
  </si>
  <si>
    <t>OBJ/ZDR/81/01/00006/2020</t>
  </si>
  <si>
    <t>ADLER Czech, a.s.</t>
  </si>
  <si>
    <t>130 tis. ks</t>
  </si>
  <si>
    <t>500 ks</t>
  </si>
  <si>
    <t>Anti-virus overalů</t>
  </si>
  <si>
    <t>OBJ/ZDR/81/01/00007/2020</t>
  </si>
  <si>
    <t>ČEPRO a.s.</t>
  </si>
  <si>
    <t>8 x 1000 l</t>
  </si>
  <si>
    <t>dezinfekce ANTICOVID</t>
  </si>
  <si>
    <t>OBJ/ZDR/81/02/00008/2020</t>
  </si>
  <si>
    <t>CVVI a.s.</t>
  </si>
  <si>
    <t>/</t>
  </si>
  <si>
    <t>Zajištění servisní podpory pro distribuci ochranných pomůcek</t>
  </si>
  <si>
    <t>OBJ/ZDR/81/02/00009/2020</t>
  </si>
  <si>
    <t>Plastiform s.r.o.</t>
  </si>
  <si>
    <t>320 ks</t>
  </si>
  <si>
    <t>5 l PET kanistry</t>
  </si>
  <si>
    <t>531 ks</t>
  </si>
  <si>
    <t>3 l PET lahve s madlem</t>
  </si>
  <si>
    <t>851 ks</t>
  </si>
  <si>
    <t>uzávěr a odnosné ucho pro 3 l a 5 l</t>
  </si>
  <si>
    <t>480 ks</t>
  </si>
  <si>
    <t>1,5 l PET lahve bílé</t>
  </si>
  <si>
    <t>144 ks</t>
  </si>
  <si>
    <t>1,01 PET lahve stříbrné</t>
  </si>
  <si>
    <t>520 ks</t>
  </si>
  <si>
    <t>0,5 l PET lahve hnědé</t>
  </si>
  <si>
    <t>1144 ks</t>
  </si>
  <si>
    <t>OBJ/ZDR/81/01/00010/2020</t>
  </si>
  <si>
    <t>Narran s.r.o.</t>
  </si>
  <si>
    <t>ochranných štítů</t>
  </si>
  <si>
    <t>OBJ/ZDR/81/01/00011/2020</t>
  </si>
  <si>
    <t>MEDISERVIS s.r.o.</t>
  </si>
  <si>
    <t>100.000 ks</t>
  </si>
  <si>
    <t>respirátory typu KN95</t>
  </si>
  <si>
    <t>OBJ/ZDR/81/03/00012/2020</t>
  </si>
  <si>
    <t>OBJ/ZDR/81/03/00013/2020</t>
  </si>
  <si>
    <t>ITDS Consulting, s.r.o.</t>
  </si>
  <si>
    <t>2000 ks</t>
  </si>
  <si>
    <t>Maska vč. příslušenství</t>
  </si>
  <si>
    <t>Filtr P3 R</t>
  </si>
  <si>
    <t>OBJ/ZDR/81/01/00014/2020</t>
  </si>
  <si>
    <t>WHB stavební, s.r.o.</t>
  </si>
  <si>
    <t>COVID štíty</t>
  </si>
  <si>
    <t>OBJ/ZDR/81/01/00015/2020</t>
  </si>
  <si>
    <t>AB-STORE s.r.o.</t>
  </si>
  <si>
    <t>150 ks</t>
  </si>
  <si>
    <t>PET kanistr 10 l</t>
  </si>
  <si>
    <t>OBJ/ZDR/81/01/00016/2020</t>
  </si>
  <si>
    <t>uzávěr a odnosné ucho 5 l</t>
  </si>
  <si>
    <t>ano</t>
  </si>
  <si>
    <t>Naskladněno ano/ne</t>
  </si>
  <si>
    <t>ne</t>
  </si>
  <si>
    <t>Cena bez DPH</t>
  </si>
  <si>
    <t>Cena s DPH</t>
  </si>
  <si>
    <t xml:space="preserve">Číslo smlouvy </t>
  </si>
  <si>
    <t>KUM/81/02/000299/2020</t>
  </si>
  <si>
    <t>KUM/81/01/000300/2020</t>
  </si>
  <si>
    <t>KUM/81/01/000302/2020</t>
  </si>
  <si>
    <t>KUM/81/01/000301/2020</t>
  </si>
  <si>
    <t>206 500,00 Kč včetně dopravy</t>
  </si>
  <si>
    <t>Zasmluvněno ano /ne</t>
  </si>
  <si>
    <t>Faktura proplacena ano /ne</t>
  </si>
  <si>
    <t>nebylo realizováno</t>
  </si>
  <si>
    <t>Faktura vydána/nevydána</t>
  </si>
  <si>
    <t>vydána</t>
  </si>
  <si>
    <t>nevydána</t>
  </si>
  <si>
    <t>Nákup ochranných pomůcek odbor ZDR</t>
  </si>
  <si>
    <t>OBJ/ZDR/81/03/00017/2020</t>
  </si>
  <si>
    <t>Alza.cz</t>
  </si>
  <si>
    <t>Digitální teploměr STX Bezkontaktní teploměr</t>
  </si>
  <si>
    <t>OBJ/ZDR/81/02/00018/2020</t>
  </si>
  <si>
    <t>OBJ/ZDR/81/01/00019/2020</t>
  </si>
  <si>
    <t>OMV Vision, s.r.o.</t>
  </si>
  <si>
    <t>100 ks</t>
  </si>
  <si>
    <t xml:space="preserve"> teploměr infračervený bezdotykový</t>
  </si>
  <si>
    <t xml:space="preserve">1 ks </t>
  </si>
  <si>
    <t>2 ks</t>
  </si>
  <si>
    <t>Plicní ventilátor Puritan Bennett 980</t>
  </si>
  <si>
    <t xml:space="preserve">Plicní ventilátor Newport </t>
  </si>
  <si>
    <t>KUM/81/02/000404/2020</t>
  </si>
  <si>
    <t>OBJ/ZDR/81/02/00020/2020</t>
  </si>
  <si>
    <t>TBA Plastové obaly s.r.o.</t>
  </si>
  <si>
    <t>300 ks</t>
  </si>
  <si>
    <t>100 tis ks</t>
  </si>
  <si>
    <t xml:space="preserve">vydána faktura na první část ve výši 955.900,- Kč </t>
  </si>
  <si>
    <t>Důvod nerealizace</t>
  </si>
  <si>
    <t>dodavatel nebyl schopen dopravit zboží v termínu</t>
  </si>
  <si>
    <t>200 ks</t>
  </si>
  <si>
    <t>dodavatel nebyl schopen dodržet termín dodání stanovený objednávkou</t>
  </si>
  <si>
    <t>Cena za 1/ks bez DPH</t>
  </si>
  <si>
    <t>x</t>
  </si>
  <si>
    <t>5.000 ks</t>
  </si>
  <si>
    <t>Fartrade s.r.o.</t>
  </si>
  <si>
    <t>3.000.000 ks</t>
  </si>
  <si>
    <t>3 vrstvá ústenka</t>
  </si>
  <si>
    <t>uzávěr univerzální pro 0,5˃1,5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</si>
</sst>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Book Antiqua"/>
      <family val="1"/>
      <charset val="238"/>
    </font>
    <font>
      <sz val="10"/>
      <name val="Book Antiqua"/>
      <family val="1"/>
      <charset val="238"/>
    </font>
    <font>
      <b/>
      <i/>
      <sz val="10"/>
      <color theme="1"/>
      <name val="Book Antiqua"/>
      <family val="1"/>
      <charset val="238"/>
    </font>
    <font>
      <b/>
      <i/>
      <sz val="20"/>
      <color theme="1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BA7A7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1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44" fontId="3" fillId="0" borderId="1" xfId="0" applyNumberFormat="1" applyFont="1" applyBorder="1" applyAlignment="1">
      <alignment horizontal="right" vertical="center"/>
    </xf>
    <xf numFmtId="8" fontId="3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8" fontId="3" fillId="0" borderId="2" xfId="0" applyNumberFormat="1" applyFont="1" applyBorder="1" applyAlignment="1">
      <alignment horizontal="right" vertical="center"/>
    </xf>
    <xf numFmtId="8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8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8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44" fontId="3" fillId="0" borderId="1" xfId="0" applyNumberFormat="1" applyFont="1" applyFill="1" applyBorder="1" applyAlignment="1">
      <alignment horizontal="right" vertical="center"/>
    </xf>
    <xf numFmtId="8" fontId="3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4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0" xfId="0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/>
    <xf numFmtId="0" fontId="3" fillId="0" borderId="20" xfId="0" applyFont="1" applyBorder="1" applyAlignment="1">
      <alignment horizontal="right"/>
    </xf>
    <xf numFmtId="44" fontId="3" fillId="0" borderId="20" xfId="0" applyNumberFormat="1" applyFont="1" applyBorder="1" applyAlignment="1">
      <alignment horizontal="right"/>
    </xf>
    <xf numFmtId="0" fontId="3" fillId="0" borderId="21" xfId="0" applyFont="1" applyBorder="1"/>
    <xf numFmtId="0" fontId="3" fillId="3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wrapText="1"/>
    </xf>
    <xf numFmtId="8" fontId="3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wrapText="1"/>
    </xf>
    <xf numFmtId="0" fontId="5" fillId="4" borderId="1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8" fontId="3" fillId="0" borderId="1" xfId="0" applyNumberFormat="1" applyFont="1" applyBorder="1" applyAlignment="1">
      <alignment vertical="center"/>
    </xf>
    <xf numFmtId="8" fontId="3" fillId="3" borderId="1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B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9" zoomScale="89" zoomScaleNormal="89" workbookViewId="0">
      <selection activeCell="P23" sqref="P23"/>
    </sheetView>
  </sheetViews>
  <sheetFormatPr defaultRowHeight="15" x14ac:dyDescent="0.25"/>
  <cols>
    <col min="1" max="1" width="27.5703125" bestFit="1" customWidth="1"/>
    <col min="2" max="2" width="24.28515625" bestFit="1" customWidth="1"/>
    <col min="3" max="3" width="14.140625" bestFit="1" customWidth="1"/>
    <col min="4" max="4" width="16.5703125" customWidth="1"/>
    <col min="5" max="5" width="32.5703125" bestFit="1" customWidth="1"/>
    <col min="6" max="6" width="17.7109375" bestFit="1" customWidth="1"/>
    <col min="7" max="8" width="18.85546875" bestFit="1" customWidth="1"/>
    <col min="9" max="9" width="16.42578125" customWidth="1"/>
    <col min="10" max="10" width="25" bestFit="1" customWidth="1"/>
    <col min="11" max="11" width="11.5703125" customWidth="1"/>
    <col min="12" max="12" width="17.85546875" bestFit="1" customWidth="1"/>
    <col min="13" max="13" width="23.5703125" customWidth="1"/>
  </cols>
  <sheetData>
    <row r="1" spans="1:13" ht="15.75" thickBot="1" x14ac:dyDescent="0.3"/>
    <row r="2" spans="1:13" ht="14.25" customHeight="1" x14ac:dyDescent="0.25">
      <c r="A2" s="89" t="s">
        <v>84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43"/>
      <c r="M2" s="44"/>
    </row>
    <row r="3" spans="1:13" ht="14.25" customHeight="1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45"/>
      <c r="M3" s="46"/>
    </row>
    <row r="4" spans="1:13" ht="40.5" x14ac:dyDescent="0.25">
      <c r="A4" s="85" t="s">
        <v>0</v>
      </c>
      <c r="B4" s="86" t="s">
        <v>1</v>
      </c>
      <c r="C4" s="86" t="s">
        <v>2</v>
      </c>
      <c r="D4" s="87" t="s">
        <v>107</v>
      </c>
      <c r="E4" s="86" t="s">
        <v>3</v>
      </c>
      <c r="F4" s="87" t="s">
        <v>68</v>
      </c>
      <c r="G4" s="86" t="s">
        <v>70</v>
      </c>
      <c r="H4" s="86" t="s">
        <v>71</v>
      </c>
      <c r="I4" s="87" t="s">
        <v>78</v>
      </c>
      <c r="J4" s="86" t="s">
        <v>72</v>
      </c>
      <c r="K4" s="87" t="s">
        <v>81</v>
      </c>
      <c r="L4" s="87" t="s">
        <v>79</v>
      </c>
      <c r="M4" s="88" t="s">
        <v>103</v>
      </c>
    </row>
    <row r="5" spans="1:13" x14ac:dyDescent="0.25">
      <c r="A5" s="48" t="s">
        <v>4</v>
      </c>
      <c r="B5" s="7" t="s">
        <v>5</v>
      </c>
      <c r="C5" s="8" t="s">
        <v>6</v>
      </c>
      <c r="D5" s="9">
        <f>167195/700</f>
        <v>238.85</v>
      </c>
      <c r="E5" s="7" t="s">
        <v>7</v>
      </c>
      <c r="F5" s="6" t="s">
        <v>67</v>
      </c>
      <c r="G5" s="10">
        <v>167195</v>
      </c>
      <c r="H5" s="10">
        <v>202300</v>
      </c>
      <c r="I5" s="6" t="s">
        <v>69</v>
      </c>
      <c r="J5" s="6" t="s">
        <v>28</v>
      </c>
      <c r="K5" s="6" t="s">
        <v>82</v>
      </c>
      <c r="L5" s="6" t="s">
        <v>67</v>
      </c>
      <c r="M5" s="49"/>
    </row>
    <row r="6" spans="1:13" x14ac:dyDescent="0.25">
      <c r="A6" s="48" t="s">
        <v>8</v>
      </c>
      <c r="B6" s="7" t="s">
        <v>5</v>
      </c>
      <c r="C6" s="8" t="s">
        <v>9</v>
      </c>
      <c r="D6" s="9">
        <f>238850/1000</f>
        <v>238.85</v>
      </c>
      <c r="E6" s="7" t="s">
        <v>7</v>
      </c>
      <c r="F6" s="6" t="s">
        <v>67</v>
      </c>
      <c r="G6" s="10">
        <v>238850</v>
      </c>
      <c r="H6" s="10">
        <v>289008.5</v>
      </c>
      <c r="I6" s="6" t="s">
        <v>69</v>
      </c>
      <c r="J6" s="6" t="s">
        <v>28</v>
      </c>
      <c r="K6" s="6" t="s">
        <v>82</v>
      </c>
      <c r="L6" s="6" t="s">
        <v>67</v>
      </c>
      <c r="M6" s="49"/>
    </row>
    <row r="7" spans="1:13" x14ac:dyDescent="0.25">
      <c r="A7" s="48" t="s">
        <v>10</v>
      </c>
      <c r="B7" s="7" t="s">
        <v>5</v>
      </c>
      <c r="C7" s="8" t="s">
        <v>11</v>
      </c>
      <c r="D7" s="9">
        <f>5117.28/48</f>
        <v>106.61</v>
      </c>
      <c r="E7" s="7" t="s">
        <v>12</v>
      </c>
      <c r="F7" s="6" t="s">
        <v>67</v>
      </c>
      <c r="G7" s="10">
        <v>5117.28</v>
      </c>
      <c r="H7" s="10">
        <v>6191.91</v>
      </c>
      <c r="I7" s="6" t="s">
        <v>69</v>
      </c>
      <c r="J7" s="6" t="s">
        <v>28</v>
      </c>
      <c r="K7" s="6" t="s">
        <v>82</v>
      </c>
      <c r="L7" s="6" t="s">
        <v>67</v>
      </c>
      <c r="M7" s="49"/>
    </row>
    <row r="8" spans="1:13" x14ac:dyDescent="0.25">
      <c r="A8" s="48" t="s">
        <v>13</v>
      </c>
      <c r="B8" s="7" t="s">
        <v>14</v>
      </c>
      <c r="C8" s="8" t="s">
        <v>15</v>
      </c>
      <c r="D8" s="9">
        <f>45000000/500000</f>
        <v>90</v>
      </c>
      <c r="E8" s="7" t="s">
        <v>16</v>
      </c>
      <c r="F8" s="6" t="s">
        <v>69</v>
      </c>
      <c r="G8" s="10">
        <v>45000000</v>
      </c>
      <c r="H8" s="12">
        <v>54450000</v>
      </c>
      <c r="I8" s="6" t="s">
        <v>67</v>
      </c>
      <c r="J8" s="6" t="s">
        <v>73</v>
      </c>
      <c r="K8" s="3" t="s">
        <v>82</v>
      </c>
      <c r="L8" s="6" t="s">
        <v>67</v>
      </c>
      <c r="M8" s="49"/>
    </row>
    <row r="9" spans="1:13" x14ac:dyDescent="0.25">
      <c r="A9" s="50" t="s">
        <v>17</v>
      </c>
      <c r="B9" s="14" t="s">
        <v>18</v>
      </c>
      <c r="C9" s="8" t="s">
        <v>19</v>
      </c>
      <c r="D9" s="9">
        <v>79</v>
      </c>
      <c r="E9" s="7" t="s">
        <v>16</v>
      </c>
      <c r="F9" s="15" t="s">
        <v>67</v>
      </c>
      <c r="G9" s="16">
        <v>10595000</v>
      </c>
      <c r="H9" s="17">
        <v>12819950</v>
      </c>
      <c r="I9" s="13" t="s">
        <v>67</v>
      </c>
      <c r="J9" s="13" t="s">
        <v>74</v>
      </c>
      <c r="K9" s="18" t="s">
        <v>82</v>
      </c>
      <c r="L9" s="18" t="s">
        <v>67</v>
      </c>
      <c r="M9" s="51"/>
    </row>
    <row r="10" spans="1:13" x14ac:dyDescent="0.25">
      <c r="A10" s="52"/>
      <c r="B10" s="20"/>
      <c r="C10" s="8" t="s">
        <v>20</v>
      </c>
      <c r="D10" s="9">
        <v>650</v>
      </c>
      <c r="E10" s="7" t="s">
        <v>21</v>
      </c>
      <c r="F10" s="3" t="s">
        <v>67</v>
      </c>
      <c r="G10" s="21"/>
      <c r="H10" s="19"/>
      <c r="I10" s="19"/>
      <c r="J10" s="19"/>
      <c r="K10" s="22"/>
      <c r="L10" s="22"/>
      <c r="M10" s="53"/>
    </row>
    <row r="11" spans="1:13" x14ac:dyDescent="0.25">
      <c r="A11" s="48" t="s">
        <v>22</v>
      </c>
      <c r="B11" s="7" t="s">
        <v>23</v>
      </c>
      <c r="C11" s="8" t="s">
        <v>24</v>
      </c>
      <c r="D11" s="9">
        <f>175200/8000</f>
        <v>21.9</v>
      </c>
      <c r="E11" s="7" t="s">
        <v>25</v>
      </c>
      <c r="F11" s="3" t="s">
        <v>67</v>
      </c>
      <c r="G11" s="10">
        <v>175200</v>
      </c>
      <c r="H11" s="10">
        <v>211992</v>
      </c>
      <c r="I11" s="6" t="s">
        <v>69</v>
      </c>
      <c r="J11" s="6" t="s">
        <v>28</v>
      </c>
      <c r="K11" s="6" t="s">
        <v>82</v>
      </c>
      <c r="L11" s="6" t="s">
        <v>67</v>
      </c>
      <c r="M11" s="49"/>
    </row>
    <row r="12" spans="1:13" ht="67.5" x14ac:dyDescent="0.25">
      <c r="A12" s="54" t="s">
        <v>26</v>
      </c>
      <c r="B12" s="24" t="s">
        <v>27</v>
      </c>
      <c r="C12" s="8" t="s">
        <v>28</v>
      </c>
      <c r="D12" s="6" t="s">
        <v>108</v>
      </c>
      <c r="E12" s="25" t="s">
        <v>29</v>
      </c>
      <c r="F12" s="3" t="s">
        <v>28</v>
      </c>
      <c r="G12" s="26">
        <v>960000</v>
      </c>
      <c r="H12" s="26">
        <v>1161600</v>
      </c>
      <c r="I12" s="23" t="s">
        <v>69</v>
      </c>
      <c r="J12" s="23" t="s">
        <v>28</v>
      </c>
      <c r="K12" s="5" t="s">
        <v>102</v>
      </c>
      <c r="L12" s="27" t="s">
        <v>67</v>
      </c>
      <c r="M12" s="49"/>
    </row>
    <row r="13" spans="1:13" x14ac:dyDescent="0.25">
      <c r="A13" s="50" t="s">
        <v>30</v>
      </c>
      <c r="B13" s="14" t="s">
        <v>31</v>
      </c>
      <c r="C13" s="8" t="s">
        <v>32</v>
      </c>
      <c r="D13" s="28">
        <v>10.4</v>
      </c>
      <c r="E13" s="7" t="s">
        <v>33</v>
      </c>
      <c r="F13" s="6" t="s">
        <v>67</v>
      </c>
      <c r="G13" s="16">
        <v>14326.7</v>
      </c>
      <c r="H13" s="16">
        <v>17335.310000000001</v>
      </c>
      <c r="I13" s="13" t="s">
        <v>69</v>
      </c>
      <c r="J13" s="13" t="s">
        <v>28</v>
      </c>
      <c r="K13" s="13" t="s">
        <v>82</v>
      </c>
      <c r="L13" s="13" t="s">
        <v>67</v>
      </c>
      <c r="M13" s="51"/>
    </row>
    <row r="14" spans="1:13" x14ac:dyDescent="0.25">
      <c r="A14" s="55"/>
      <c r="B14" s="30"/>
      <c r="C14" s="8" t="s">
        <v>34</v>
      </c>
      <c r="D14" s="28">
        <v>9.4</v>
      </c>
      <c r="E14" s="7" t="s">
        <v>35</v>
      </c>
      <c r="F14" s="6" t="s">
        <v>67</v>
      </c>
      <c r="G14" s="31"/>
      <c r="H14" s="31"/>
      <c r="I14" s="29"/>
      <c r="J14" s="29"/>
      <c r="K14" s="29"/>
      <c r="L14" s="29"/>
      <c r="M14" s="56"/>
    </row>
    <row r="15" spans="1:13" x14ac:dyDescent="0.25">
      <c r="A15" s="55"/>
      <c r="B15" s="30"/>
      <c r="C15" s="8" t="s">
        <v>36</v>
      </c>
      <c r="D15" s="28">
        <v>1.5</v>
      </c>
      <c r="E15" s="7" t="s">
        <v>37</v>
      </c>
      <c r="F15" s="6" t="s">
        <v>67</v>
      </c>
      <c r="G15" s="31"/>
      <c r="H15" s="31"/>
      <c r="I15" s="29"/>
      <c r="J15" s="29"/>
      <c r="K15" s="29"/>
      <c r="L15" s="29"/>
      <c r="M15" s="56"/>
    </row>
    <row r="16" spans="1:13" x14ac:dyDescent="0.25">
      <c r="A16" s="55"/>
      <c r="B16" s="30"/>
      <c r="C16" s="8" t="s">
        <v>38</v>
      </c>
      <c r="D16" s="28">
        <v>3.8</v>
      </c>
      <c r="E16" s="7" t="s">
        <v>39</v>
      </c>
      <c r="F16" s="6" t="s">
        <v>67</v>
      </c>
      <c r="G16" s="31"/>
      <c r="H16" s="31"/>
      <c r="I16" s="29"/>
      <c r="J16" s="29"/>
      <c r="K16" s="29"/>
      <c r="L16" s="29"/>
      <c r="M16" s="56"/>
    </row>
    <row r="17" spans="1:13" x14ac:dyDescent="0.25">
      <c r="A17" s="55"/>
      <c r="B17" s="30"/>
      <c r="C17" s="8" t="s">
        <v>40</v>
      </c>
      <c r="D17" s="28">
        <v>3.8</v>
      </c>
      <c r="E17" s="7" t="s">
        <v>41</v>
      </c>
      <c r="F17" s="6" t="s">
        <v>67</v>
      </c>
      <c r="G17" s="31"/>
      <c r="H17" s="31"/>
      <c r="I17" s="29"/>
      <c r="J17" s="29"/>
      <c r="K17" s="29"/>
      <c r="L17" s="29"/>
      <c r="M17" s="56"/>
    </row>
    <row r="18" spans="1:13" x14ac:dyDescent="0.25">
      <c r="A18" s="55"/>
      <c r="B18" s="30"/>
      <c r="C18" s="8" t="s">
        <v>42</v>
      </c>
      <c r="D18" s="28">
        <v>3.2</v>
      </c>
      <c r="E18" s="7" t="s">
        <v>43</v>
      </c>
      <c r="F18" s="6" t="s">
        <v>67</v>
      </c>
      <c r="G18" s="31"/>
      <c r="H18" s="31"/>
      <c r="I18" s="29"/>
      <c r="J18" s="29"/>
      <c r="K18" s="29"/>
      <c r="L18" s="29"/>
      <c r="M18" s="56"/>
    </row>
    <row r="19" spans="1:13" x14ac:dyDescent="0.25">
      <c r="A19" s="52"/>
      <c r="B19" s="20"/>
      <c r="C19" s="8" t="s">
        <v>44</v>
      </c>
      <c r="D19" s="28">
        <v>0.3</v>
      </c>
      <c r="E19" s="7" t="s">
        <v>113</v>
      </c>
      <c r="F19" s="6" t="s">
        <v>67</v>
      </c>
      <c r="G19" s="21"/>
      <c r="H19" s="21"/>
      <c r="I19" s="19"/>
      <c r="J19" s="19"/>
      <c r="K19" s="19"/>
      <c r="L19" s="19"/>
      <c r="M19" s="53"/>
    </row>
    <row r="20" spans="1:13" x14ac:dyDescent="0.25">
      <c r="A20" s="48" t="s">
        <v>45</v>
      </c>
      <c r="B20" s="7" t="s">
        <v>46</v>
      </c>
      <c r="C20" s="8" t="s">
        <v>109</v>
      </c>
      <c r="D20" s="28">
        <f>653500/5000</f>
        <v>130.69999999999999</v>
      </c>
      <c r="E20" s="7" t="s">
        <v>47</v>
      </c>
      <c r="F20" s="3" t="s">
        <v>67</v>
      </c>
      <c r="G20" s="12">
        <v>653500</v>
      </c>
      <c r="H20" s="32">
        <v>790735</v>
      </c>
      <c r="I20" s="6" t="s">
        <v>69</v>
      </c>
      <c r="J20" s="6" t="s">
        <v>28</v>
      </c>
      <c r="K20" s="6" t="s">
        <v>82</v>
      </c>
      <c r="L20" s="6" t="s">
        <v>67</v>
      </c>
      <c r="M20" s="49"/>
    </row>
    <row r="21" spans="1:13" x14ac:dyDescent="0.25">
      <c r="A21" s="48" t="s">
        <v>48</v>
      </c>
      <c r="B21" s="7" t="s">
        <v>49</v>
      </c>
      <c r="C21" s="8" t="s">
        <v>50</v>
      </c>
      <c r="D21" s="28">
        <f>9000000/100000</f>
        <v>90</v>
      </c>
      <c r="E21" s="7" t="s">
        <v>51</v>
      </c>
      <c r="F21" s="4" t="s">
        <v>101</v>
      </c>
      <c r="G21" s="10">
        <v>9000000</v>
      </c>
      <c r="H21" s="10">
        <v>10890000</v>
      </c>
      <c r="I21" s="6" t="s">
        <v>67</v>
      </c>
      <c r="J21" s="6" t="s">
        <v>75</v>
      </c>
      <c r="K21" s="4" t="s">
        <v>82</v>
      </c>
      <c r="L21" s="6" t="s">
        <v>67</v>
      </c>
      <c r="M21" s="49"/>
    </row>
    <row r="22" spans="1:13" ht="21" customHeight="1" x14ac:dyDescent="0.25">
      <c r="A22" s="61" t="s">
        <v>52</v>
      </c>
      <c r="B22" s="62" t="s">
        <v>110</v>
      </c>
      <c r="C22" s="63" t="s">
        <v>15</v>
      </c>
      <c r="D22" s="64">
        <v>135</v>
      </c>
      <c r="E22" s="65" t="s">
        <v>16</v>
      </c>
      <c r="F22" s="66" t="s">
        <v>69</v>
      </c>
      <c r="G22" s="67">
        <v>123300000</v>
      </c>
      <c r="H22" s="67">
        <v>149193000</v>
      </c>
      <c r="I22" s="68" t="s">
        <v>69</v>
      </c>
      <c r="J22" s="68" t="s">
        <v>28</v>
      </c>
      <c r="K22" s="68" t="s">
        <v>28</v>
      </c>
      <c r="L22" s="68" t="s">
        <v>80</v>
      </c>
      <c r="M22" s="69" t="s">
        <v>106</v>
      </c>
    </row>
    <row r="23" spans="1:13" ht="25.5" customHeight="1" x14ac:dyDescent="0.25">
      <c r="A23" s="70"/>
      <c r="B23" s="71"/>
      <c r="C23" s="63" t="s">
        <v>111</v>
      </c>
      <c r="D23" s="64">
        <v>18.600000000000001</v>
      </c>
      <c r="E23" s="65" t="s">
        <v>112</v>
      </c>
      <c r="F23" s="66" t="s">
        <v>69</v>
      </c>
      <c r="G23" s="72"/>
      <c r="H23" s="72"/>
      <c r="I23" s="73"/>
      <c r="J23" s="73"/>
      <c r="K23" s="73"/>
      <c r="L23" s="73"/>
      <c r="M23" s="74"/>
    </row>
    <row r="24" spans="1:13" x14ac:dyDescent="0.25">
      <c r="A24" s="61" t="s">
        <v>53</v>
      </c>
      <c r="B24" s="62" t="s">
        <v>54</v>
      </c>
      <c r="C24" s="63" t="s">
        <v>55</v>
      </c>
      <c r="D24" s="66" t="s">
        <v>108</v>
      </c>
      <c r="E24" s="65" t="s">
        <v>56</v>
      </c>
      <c r="F24" s="66" t="s">
        <v>28</v>
      </c>
      <c r="G24" s="75">
        <v>2350000</v>
      </c>
      <c r="H24" s="75">
        <v>2843500</v>
      </c>
      <c r="I24" s="68" t="s">
        <v>67</v>
      </c>
      <c r="J24" s="68" t="s">
        <v>76</v>
      </c>
      <c r="K24" s="68" t="s">
        <v>28</v>
      </c>
      <c r="L24" s="76" t="s">
        <v>80</v>
      </c>
      <c r="M24" s="77" t="s">
        <v>104</v>
      </c>
    </row>
    <row r="25" spans="1:13" x14ac:dyDescent="0.25">
      <c r="A25" s="70"/>
      <c r="B25" s="71"/>
      <c r="C25" s="63" t="s">
        <v>55</v>
      </c>
      <c r="D25" s="66" t="s">
        <v>108</v>
      </c>
      <c r="E25" s="65" t="s">
        <v>57</v>
      </c>
      <c r="F25" s="66" t="s">
        <v>28</v>
      </c>
      <c r="G25" s="78"/>
      <c r="H25" s="78"/>
      <c r="I25" s="73"/>
      <c r="J25" s="73"/>
      <c r="K25" s="73"/>
      <c r="L25" s="79"/>
      <c r="M25" s="77"/>
    </row>
    <row r="26" spans="1:13" ht="27" x14ac:dyDescent="0.25">
      <c r="A26" s="48" t="s">
        <v>58</v>
      </c>
      <c r="B26" s="7" t="s">
        <v>59</v>
      </c>
      <c r="C26" s="8" t="s">
        <v>9</v>
      </c>
      <c r="D26" s="9">
        <f>170000/1000</f>
        <v>170</v>
      </c>
      <c r="E26" s="7" t="s">
        <v>60</v>
      </c>
      <c r="F26" s="6" t="s">
        <v>67</v>
      </c>
      <c r="G26" s="33">
        <v>170000</v>
      </c>
      <c r="H26" s="34" t="s">
        <v>77</v>
      </c>
      <c r="I26" s="6" t="s">
        <v>69</v>
      </c>
      <c r="J26" s="6" t="s">
        <v>28</v>
      </c>
      <c r="K26" s="6" t="s">
        <v>82</v>
      </c>
      <c r="L26" s="6" t="s">
        <v>67</v>
      </c>
      <c r="M26" s="49"/>
    </row>
    <row r="27" spans="1:13" x14ac:dyDescent="0.25">
      <c r="A27" s="48" t="s">
        <v>61</v>
      </c>
      <c r="B27" s="7" t="s">
        <v>62</v>
      </c>
      <c r="C27" s="8" t="s">
        <v>63</v>
      </c>
      <c r="D27" s="9">
        <v>71</v>
      </c>
      <c r="E27" s="7" t="s">
        <v>64</v>
      </c>
      <c r="F27" s="4" t="s">
        <v>67</v>
      </c>
      <c r="G27" s="10">
        <v>10650</v>
      </c>
      <c r="H27" s="10">
        <v>12886.5</v>
      </c>
      <c r="I27" s="6" t="s">
        <v>69</v>
      </c>
      <c r="J27" s="6" t="s">
        <v>28</v>
      </c>
      <c r="K27" s="6" t="s">
        <v>82</v>
      </c>
      <c r="L27" s="6" t="s">
        <v>67</v>
      </c>
      <c r="M27" s="49"/>
    </row>
    <row r="28" spans="1:13" x14ac:dyDescent="0.25">
      <c r="A28" s="50" t="s">
        <v>65</v>
      </c>
      <c r="B28" s="14" t="s">
        <v>31</v>
      </c>
      <c r="C28" s="35" t="s">
        <v>32</v>
      </c>
      <c r="D28" s="36">
        <v>10.4</v>
      </c>
      <c r="E28" s="7" t="s">
        <v>33</v>
      </c>
      <c r="F28" s="6" t="s">
        <v>67</v>
      </c>
      <c r="G28" s="37">
        <v>3808</v>
      </c>
      <c r="H28" s="37">
        <v>4608</v>
      </c>
      <c r="I28" s="13" t="s">
        <v>69</v>
      </c>
      <c r="J28" s="13" t="s">
        <v>28</v>
      </c>
      <c r="K28" s="13" t="s">
        <v>82</v>
      </c>
      <c r="L28" s="13" t="s">
        <v>67</v>
      </c>
      <c r="M28" s="51"/>
    </row>
    <row r="29" spans="1:13" x14ac:dyDescent="0.25">
      <c r="A29" s="52"/>
      <c r="B29" s="20"/>
      <c r="C29" s="35" t="s">
        <v>32</v>
      </c>
      <c r="D29" s="36">
        <v>1.5</v>
      </c>
      <c r="E29" s="7" t="s">
        <v>66</v>
      </c>
      <c r="F29" s="6" t="s">
        <v>67</v>
      </c>
      <c r="G29" s="38"/>
      <c r="H29" s="38"/>
      <c r="I29" s="19"/>
      <c r="J29" s="19"/>
      <c r="K29" s="19"/>
      <c r="L29" s="19"/>
      <c r="M29" s="53"/>
    </row>
    <row r="30" spans="1:13" ht="27" x14ac:dyDescent="0.25">
      <c r="A30" s="47" t="s">
        <v>85</v>
      </c>
      <c r="B30" s="11" t="s">
        <v>86</v>
      </c>
      <c r="C30" s="39" t="s">
        <v>105</v>
      </c>
      <c r="D30" s="40">
        <f>280827/200</f>
        <v>1404.135</v>
      </c>
      <c r="E30" s="41" t="s">
        <v>87</v>
      </c>
      <c r="F30" s="3" t="s">
        <v>67</v>
      </c>
      <c r="G30" s="95">
        <v>280827</v>
      </c>
      <c r="H30" s="95">
        <v>339801</v>
      </c>
      <c r="I30" s="6" t="s">
        <v>69</v>
      </c>
      <c r="J30" s="6" t="s">
        <v>28</v>
      </c>
      <c r="K30" s="3" t="s">
        <v>82</v>
      </c>
      <c r="L30" s="3" t="s">
        <v>67</v>
      </c>
      <c r="M30" s="49"/>
    </row>
    <row r="31" spans="1:13" x14ac:dyDescent="0.25">
      <c r="A31" s="50" t="s">
        <v>88</v>
      </c>
      <c r="B31" s="14" t="s">
        <v>49</v>
      </c>
      <c r="C31" s="39" t="s">
        <v>93</v>
      </c>
      <c r="D31" s="40">
        <v>219008.2</v>
      </c>
      <c r="E31" s="11" t="s">
        <v>96</v>
      </c>
      <c r="F31" s="18" t="s">
        <v>67</v>
      </c>
      <c r="G31" s="13" t="s">
        <v>28</v>
      </c>
      <c r="H31" s="16">
        <v>1039000</v>
      </c>
      <c r="I31" s="13" t="s">
        <v>67</v>
      </c>
      <c r="J31" s="13" t="s">
        <v>97</v>
      </c>
      <c r="K31" s="18" t="s">
        <v>82</v>
      </c>
      <c r="L31" s="18" t="s">
        <v>67</v>
      </c>
      <c r="M31" s="51"/>
    </row>
    <row r="32" spans="1:13" x14ac:dyDescent="0.25">
      <c r="A32" s="52"/>
      <c r="B32" s="20"/>
      <c r="C32" s="39" t="s">
        <v>94</v>
      </c>
      <c r="D32" s="40">
        <v>319834.7</v>
      </c>
      <c r="E32" s="11" t="s">
        <v>95</v>
      </c>
      <c r="F32" s="22"/>
      <c r="G32" s="19"/>
      <c r="H32" s="21"/>
      <c r="I32" s="19"/>
      <c r="J32" s="19"/>
      <c r="K32" s="22"/>
      <c r="L32" s="22"/>
      <c r="M32" s="53"/>
    </row>
    <row r="33" spans="1:13" ht="40.5" x14ac:dyDescent="0.25">
      <c r="A33" s="93" t="s">
        <v>89</v>
      </c>
      <c r="B33" s="80" t="s">
        <v>90</v>
      </c>
      <c r="C33" s="81" t="s">
        <v>91</v>
      </c>
      <c r="D33" s="82" t="s">
        <v>108</v>
      </c>
      <c r="E33" s="80" t="s">
        <v>92</v>
      </c>
      <c r="F33" s="66" t="s">
        <v>69</v>
      </c>
      <c r="G33" s="96">
        <v>125000</v>
      </c>
      <c r="H33" s="96">
        <v>151200</v>
      </c>
      <c r="I33" s="66" t="s">
        <v>69</v>
      </c>
      <c r="J33" s="66" t="s">
        <v>28</v>
      </c>
      <c r="K33" s="66" t="s">
        <v>83</v>
      </c>
      <c r="L33" s="83" t="s">
        <v>80</v>
      </c>
      <c r="M33" s="84" t="s">
        <v>106</v>
      </c>
    </row>
    <row r="34" spans="1:13" ht="45.75" customHeight="1" thickBot="1" x14ac:dyDescent="0.3">
      <c r="A34" s="94" t="s">
        <v>98</v>
      </c>
      <c r="B34" s="57" t="s">
        <v>99</v>
      </c>
      <c r="C34" s="58" t="s">
        <v>100</v>
      </c>
      <c r="D34" s="59">
        <f>4720/300</f>
        <v>15.733333333333333</v>
      </c>
      <c r="E34" s="57" t="s">
        <v>33</v>
      </c>
      <c r="F34" s="97" t="s">
        <v>67</v>
      </c>
      <c r="G34" s="98">
        <v>4720</v>
      </c>
      <c r="H34" s="98">
        <v>5711.2</v>
      </c>
      <c r="I34" s="97" t="s">
        <v>69</v>
      </c>
      <c r="J34" s="97" t="s">
        <v>28</v>
      </c>
      <c r="K34" s="97" t="s">
        <v>82</v>
      </c>
      <c r="L34" s="97" t="s">
        <v>67</v>
      </c>
      <c r="M34" s="60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2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3" x14ac:dyDescent="0.25">
      <c r="F37" s="1"/>
    </row>
  </sheetData>
  <mergeCells count="58">
    <mergeCell ref="A22:A23"/>
    <mergeCell ref="G22:G23"/>
    <mergeCell ref="H22:H23"/>
    <mergeCell ref="I22:I23"/>
    <mergeCell ref="M24:M25"/>
    <mergeCell ref="B24:B25"/>
    <mergeCell ref="J22:J23"/>
    <mergeCell ref="K22:K23"/>
    <mergeCell ref="L22:L23"/>
    <mergeCell ref="M22:M23"/>
    <mergeCell ref="B22:B23"/>
    <mergeCell ref="L2:L3"/>
    <mergeCell ref="M31:M32"/>
    <mergeCell ref="M28:M29"/>
    <mergeCell ref="M13:M19"/>
    <mergeCell ref="M2:M3"/>
    <mergeCell ref="M9:M10"/>
    <mergeCell ref="A2:K3"/>
    <mergeCell ref="L9:L10"/>
    <mergeCell ref="L13:L19"/>
    <mergeCell ref="L24:L25"/>
    <mergeCell ref="L28:L29"/>
    <mergeCell ref="K9:K10"/>
    <mergeCell ref="K24:K25"/>
    <mergeCell ref="K13:K19"/>
    <mergeCell ref="K28:K29"/>
    <mergeCell ref="G24:G25"/>
    <mergeCell ref="H24:H25"/>
    <mergeCell ref="I24:I25"/>
    <mergeCell ref="J24:J25"/>
    <mergeCell ref="G28:G29"/>
    <mergeCell ref="H28:H29"/>
    <mergeCell ref="I28:I29"/>
    <mergeCell ref="J28:J29"/>
    <mergeCell ref="A28:A29"/>
    <mergeCell ref="B28:B29"/>
    <mergeCell ref="G9:G10"/>
    <mergeCell ref="H9:H10"/>
    <mergeCell ref="I9:I10"/>
    <mergeCell ref="J9:J10"/>
    <mergeCell ref="G13:G19"/>
    <mergeCell ref="H13:H19"/>
    <mergeCell ref="I13:I19"/>
    <mergeCell ref="J13:J19"/>
    <mergeCell ref="A9:A10"/>
    <mergeCell ref="B9:B10"/>
    <mergeCell ref="A13:A19"/>
    <mergeCell ref="B13:B19"/>
    <mergeCell ref="A24:A25"/>
    <mergeCell ref="I31:I32"/>
    <mergeCell ref="J31:J32"/>
    <mergeCell ref="K31:K32"/>
    <mergeCell ref="L31:L32"/>
    <mergeCell ref="A31:A32"/>
    <mergeCell ref="B31:B32"/>
    <mergeCell ref="F31:F32"/>
    <mergeCell ref="G31:G32"/>
    <mergeCell ref="H31:H32"/>
  </mergeCells>
  <pageMargins left="0.7" right="0.7" top="0.78740157499999996" bottom="0.78740157499999996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Šafránková Jana (MHMP, SCZ)</dc:creator>
  <cp:lastModifiedBy>Syřínková Věra (MHMP, ZSP)</cp:lastModifiedBy>
  <cp:lastPrinted>2020-05-13T12:43:59Z</cp:lastPrinted>
  <dcterms:created xsi:type="dcterms:W3CDTF">2020-04-09T08:10:22Z</dcterms:created>
  <dcterms:modified xsi:type="dcterms:W3CDTF">2020-05-20T15:01:50Z</dcterms:modified>
</cp:coreProperties>
</file>