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E6E45440-E67B-4E24-83BE-6897A6C59845}" xr6:coauthVersionLast="46" xr6:coauthVersionMax="46" xr10:uidLastSave="{00000000-0000-0000-0000-000000000000}"/>
  <bookViews>
    <workbookView showHorizontalScroll="0" showVerticalScroll="0" showSheetTabs="0" xWindow="2340" yWindow="2340" windowWidth="21600" windowHeight="11385" xr2:uid="{00000000-000D-0000-FFFF-FFFF00000000}"/>
  </bookViews>
  <sheets>
    <sheet name="Příloha usnesení MČ PVSS celkem" sheetId="1" r:id="rId1"/>
  </sheets>
  <definedNames>
    <definedName name="_xlnm.Print_Titles" localSheetId="0">'Příloha usnesení MČ PVSS celkem'!$6:$9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10" i="1"/>
  <c r="K30" i="1" l="1"/>
  <c r="K28" i="1"/>
  <c r="K26" i="1"/>
  <c r="K24" i="1"/>
  <c r="K22" i="1"/>
  <c r="K20" i="1"/>
  <c r="K18" i="1"/>
  <c r="K16" i="1"/>
  <c r="K14" i="1"/>
  <c r="K31" i="1"/>
  <c r="K29" i="1"/>
  <c r="K27" i="1"/>
  <c r="K25" i="1"/>
  <c r="K23" i="1"/>
  <c r="K21" i="1"/>
  <c r="K19" i="1"/>
  <c r="K17" i="1"/>
  <c r="K15" i="1"/>
  <c r="K13" i="1"/>
  <c r="K11" i="1"/>
  <c r="K12" i="1"/>
  <c r="C67" i="1"/>
  <c r="H67" i="1"/>
  <c r="O67" i="1" l="1"/>
  <c r="N67" i="1"/>
  <c r="M67" i="1"/>
  <c r="G67" i="1"/>
  <c r="F67" i="1"/>
  <c r="E67" i="1"/>
  <c r="D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P50" i="1" s="1"/>
  <c r="L49" i="1"/>
  <c r="P49" i="1" s="1"/>
  <c r="L48" i="1"/>
  <c r="P48" i="1" s="1"/>
  <c r="L47" i="1"/>
  <c r="P47" i="1" s="1"/>
  <c r="Q47" i="1" s="1"/>
  <c r="L46" i="1"/>
  <c r="P46" i="1" s="1"/>
  <c r="Q46" i="1" s="1"/>
  <c r="L45" i="1"/>
  <c r="P45" i="1" s="1"/>
  <c r="L44" i="1"/>
  <c r="L43" i="1"/>
  <c r="L42" i="1"/>
  <c r="P42" i="1" s="1"/>
  <c r="L41" i="1"/>
  <c r="P41" i="1" s="1"/>
  <c r="L40" i="1"/>
  <c r="P40" i="1" s="1"/>
  <c r="Q40" i="1" s="1"/>
  <c r="L39" i="1"/>
  <c r="P39" i="1" s="1"/>
  <c r="L38" i="1"/>
  <c r="L37" i="1"/>
  <c r="L36" i="1"/>
  <c r="P36" i="1" s="1"/>
  <c r="L35" i="1"/>
  <c r="P35" i="1" s="1"/>
  <c r="Q35" i="1" s="1"/>
  <c r="L34" i="1"/>
  <c r="P34" i="1" s="1"/>
  <c r="Q34" i="1" s="1"/>
  <c r="L33" i="1"/>
  <c r="P33" i="1" s="1"/>
  <c r="L32" i="1"/>
  <c r="P32" i="1" s="1"/>
  <c r="L31" i="1"/>
  <c r="P31" i="1" s="1"/>
  <c r="L30" i="1"/>
  <c r="P30" i="1" s="1"/>
  <c r="L29" i="1"/>
  <c r="P29" i="1" s="1"/>
  <c r="L28" i="1"/>
  <c r="P28" i="1" s="1"/>
  <c r="L27" i="1"/>
  <c r="P27" i="1" s="1"/>
  <c r="L26" i="1"/>
  <c r="P26" i="1" s="1"/>
  <c r="L25" i="1"/>
  <c r="P25" i="1" s="1"/>
  <c r="L24" i="1"/>
  <c r="P24" i="1" s="1"/>
  <c r="L23" i="1"/>
  <c r="P23" i="1" s="1"/>
  <c r="L22" i="1"/>
  <c r="P22" i="1" s="1"/>
  <c r="L21" i="1"/>
  <c r="P21" i="1" s="1"/>
  <c r="L20" i="1"/>
  <c r="P20" i="1" s="1"/>
  <c r="L19" i="1"/>
  <c r="P19" i="1" s="1"/>
  <c r="L18" i="1"/>
  <c r="P18" i="1" s="1"/>
  <c r="L17" i="1"/>
  <c r="P17" i="1" s="1"/>
  <c r="L16" i="1"/>
  <c r="P16" i="1" s="1"/>
  <c r="L15" i="1"/>
  <c r="P15" i="1" s="1"/>
  <c r="L14" i="1"/>
  <c r="P14" i="1" s="1"/>
  <c r="L13" i="1"/>
  <c r="P13" i="1" s="1"/>
  <c r="L12" i="1"/>
  <c r="P12" i="1" s="1"/>
  <c r="L11" i="1"/>
  <c r="P11" i="1" s="1"/>
  <c r="L10" i="1"/>
  <c r="J10" i="1"/>
  <c r="P51" i="1" l="1"/>
  <c r="P52" i="1"/>
  <c r="P53" i="1"/>
  <c r="Q53" i="1" s="1"/>
  <c r="P54" i="1"/>
  <c r="P55" i="1"/>
  <c r="Q55" i="1" s="1"/>
  <c r="P56" i="1"/>
  <c r="Q56" i="1" s="1"/>
  <c r="P57" i="1"/>
  <c r="Q57" i="1" s="1"/>
  <c r="P58" i="1"/>
  <c r="P59" i="1"/>
  <c r="P60" i="1"/>
  <c r="P61" i="1"/>
  <c r="Q61" i="1" s="1"/>
  <c r="P62" i="1"/>
  <c r="P63" i="1"/>
  <c r="P64" i="1"/>
  <c r="P65" i="1"/>
  <c r="P66" i="1"/>
  <c r="P37" i="1"/>
  <c r="Q37" i="1" s="1"/>
  <c r="P44" i="1"/>
  <c r="Q44" i="1" s="1"/>
  <c r="P38" i="1"/>
  <c r="Q38" i="1" s="1"/>
  <c r="P43" i="1"/>
  <c r="Q43" i="1" s="1"/>
  <c r="Q29" i="1"/>
  <c r="Q49" i="1"/>
  <c r="Q52" i="1"/>
  <c r="Q58" i="1"/>
  <c r="Q62" i="1"/>
  <c r="Q64" i="1"/>
  <c r="Q65" i="1"/>
  <c r="Q14" i="1"/>
  <c r="Q17" i="1"/>
  <c r="Q20" i="1"/>
  <c r="Q13" i="1"/>
  <c r="Q16" i="1"/>
  <c r="Q19" i="1"/>
  <c r="Q22" i="1"/>
  <c r="I67" i="1"/>
  <c r="Q11" i="1"/>
  <c r="Q23" i="1"/>
  <c r="Q25" i="1"/>
  <c r="Q26" i="1"/>
  <c r="Q28" i="1"/>
  <c r="Q31" i="1"/>
  <c r="Q32" i="1"/>
  <c r="Q41" i="1"/>
  <c r="Q50" i="1"/>
  <c r="Q59" i="1"/>
  <c r="Q21" i="1"/>
  <c r="Q12" i="1"/>
  <c r="Q15" i="1"/>
  <c r="Q30" i="1"/>
  <c r="Q36" i="1"/>
  <c r="Q45" i="1"/>
  <c r="Q54" i="1"/>
  <c r="Q63" i="1"/>
  <c r="J67" i="1"/>
  <c r="Q48" i="1"/>
  <c r="Q66" i="1"/>
  <c r="L67" i="1"/>
  <c r="Q24" i="1"/>
  <c r="Q27" i="1"/>
  <c r="Q33" i="1"/>
  <c r="Q42" i="1"/>
  <c r="Q51" i="1"/>
  <c r="Q60" i="1"/>
  <c r="Q18" i="1"/>
  <c r="Q39" i="1"/>
  <c r="K10" i="1"/>
  <c r="K67" i="1" l="1"/>
  <c r="P10" i="1"/>
  <c r="P67" i="1" l="1"/>
  <c r="Q67" i="1" s="1"/>
  <c r="Q10" i="1"/>
</calcChain>
</file>

<file path=xl/sharedStrings.xml><?xml version="1.0" encoding="utf-8"?>
<sst xmlns="http://schemas.openxmlformats.org/spreadsheetml/2006/main" count="90" uniqueCount="88">
  <si>
    <t>v tis. Kč</t>
  </si>
  <si>
    <t>Městská část</t>
  </si>
  <si>
    <t>Ukazatele:</t>
  </si>
  <si>
    <t>počet  žádostí o vydání OP</t>
  </si>
  <si>
    <t>počet aktivací při vydání OP</t>
  </si>
  <si>
    <t>počet opatrovanců</t>
  </si>
  <si>
    <t>počet živnostenských avíz</t>
  </si>
  <si>
    <t>obecný příspěvek na výkon státní správy</t>
  </si>
  <si>
    <t>na agendu občanských průkazů</t>
  </si>
  <si>
    <t>na veřejné  opatrovnictví</t>
  </si>
  <si>
    <t>na jednotná kontaktní místa</t>
  </si>
  <si>
    <t>na financování  matričních úřadů</t>
  </si>
  <si>
    <t>na financování živnosten. úřadů 343 Kč / avízo</t>
  </si>
  <si>
    <t xml:space="preserve">žádosti </t>
  </si>
  <si>
    <t>aktivace</t>
  </si>
  <si>
    <t>celkem</t>
  </si>
  <si>
    <t>141 Kč /žádost</t>
  </si>
  <si>
    <t>35 Kč/ aktivace</t>
  </si>
  <si>
    <t>agenda OP</t>
  </si>
  <si>
    <t xml:space="preserve"> 30,5 tis. Kč/ opatrovanec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</si>
  <si>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</si>
  <si>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</si>
  <si>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</si>
  <si>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</si>
  <si>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</si>
  <si>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</si>
  <si>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</si>
  <si>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</si>
  <si>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</si>
  <si>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</si>
  <si>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</si>
  <si>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</si>
  <si>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</si>
  <si>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</si>
  <si>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</si>
  <si>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</si>
  <si>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</si>
  <si>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</si>
  <si>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</si>
  <si>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</si>
  <si>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</si>
  <si>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</si>
  <si>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Běchovice</t>
  </si>
  <si>
    <t>Benice</t>
  </si>
  <si>
    <t>Březiněves</t>
  </si>
  <si>
    <t>Čakovice</t>
  </si>
  <si>
    <t>Ďáblice</t>
  </si>
  <si>
    <t>Dolní Chabry</t>
  </si>
  <si>
    <t>Dolní Měcholupy</t>
  </si>
  <si>
    <t>Dolní Počernice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</si>
  <si>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</si>
  <si>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</si>
  <si>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</si>
  <si>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</si>
  <si>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</si>
  <si>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</si>
  <si>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</si>
  <si>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</si>
  <si>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</si>
  <si>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</si>
  <si>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</si>
  <si>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</si>
  <si>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</si>
  <si>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</si>
  <si>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Přední Kopanina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</si>
  <si>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</si>
  <si>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</si>
  <si>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</si>
  <si>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</si>
  <si>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</si>
  <si>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</si>
  <si>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</si>
  <si>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</si>
  <si>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</si>
  <si>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</si>
  <si>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</si>
  <si>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</si>
  <si>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Celkem MČ HMP</t>
  </si>
  <si>
    <t>k 1. 1. 2024</t>
  </si>
  <si>
    <t xml:space="preserve"> 1.1.-31.12. 2023</t>
  </si>
  <si>
    <t>k 31.3. 2024</t>
  </si>
  <si>
    <t>Rozdíl PVSS r.2025-r.2024</t>
  </si>
  <si>
    <t>Rozdělení příspěvku na výkon státní správy ze státního rozpočtu městským částem hl. m. Prahy na rok 2025</t>
  </si>
  <si>
    <t>počet          obyvatel dle RO MV</t>
  </si>
  <si>
    <t xml:space="preserve"> Celkem příspěvek na výkon státní správy na rok 2024</t>
  </si>
  <si>
    <t>Příspěvek ze státního rozpočtu na výkon státní správy na rok 2025</t>
  </si>
  <si>
    <t xml:space="preserve"> Celkem příspěvek na výkon státní správy na rok 2025</t>
  </si>
  <si>
    <t>Příloha č. 9 k usnesení Zastupitelstva HMP 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</si>
</sst>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#,##0.0"/>
    <numFmt numFmtId="166" formatCode="#,##0_ ;\-#,##0\ "/>
    <numFmt numFmtId="167" formatCode="#,##0.0000"/>
    <numFmt numFmtId="168" formatCode="#,##0.000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u/>
      <sz val="11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u/>
      <sz val="9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9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3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165" fontId="4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5" fontId="7" fillId="0" borderId="11" xfId="0" applyNumberFormat="1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indent="1"/>
    </xf>
    <xf numFmtId="4" fontId="6" fillId="0" borderId="18" xfId="0" applyNumberFormat="1" applyFont="1" applyBorder="1" applyAlignment="1">
      <alignment horizontal="right" indent="1"/>
    </xf>
    <xf numFmtId="4" fontId="6" fillId="2" borderId="16" xfId="0" applyNumberFormat="1" applyFont="1" applyFill="1" applyBorder="1"/>
    <xf numFmtId="3" fontId="6" fillId="2" borderId="19" xfId="0" applyNumberFormat="1" applyFont="1" applyFill="1" applyBorder="1"/>
    <xf numFmtId="166" fontId="7" fillId="0" borderId="12" xfId="1" applyNumberFormat="1" applyFont="1" applyBorder="1" applyAlignment="1">
      <alignment horizontal="right"/>
    </xf>
    <xf numFmtId="166" fontId="7" fillId="0" borderId="20" xfId="1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 indent="1"/>
    </xf>
    <xf numFmtId="4" fontId="6" fillId="2" borderId="19" xfId="0" applyNumberFormat="1" applyFont="1" applyFill="1" applyBorder="1"/>
    <xf numFmtId="4" fontId="7" fillId="0" borderId="22" xfId="0" applyNumberFormat="1" applyFont="1" applyBorder="1" applyAlignment="1">
      <alignment horizontal="right" indent="1"/>
    </xf>
    <xf numFmtId="3" fontId="6" fillId="2" borderId="23" xfId="0" applyNumberFormat="1" applyFont="1" applyFill="1" applyBorder="1"/>
    <xf numFmtId="166" fontId="7" fillId="0" borderId="24" xfId="1" applyNumberFormat="1" applyFont="1" applyBorder="1" applyAlignment="1">
      <alignment horizontal="right"/>
    </xf>
    <xf numFmtId="4" fontId="6" fillId="0" borderId="27" xfId="0" applyNumberFormat="1" applyFont="1" applyBorder="1" applyAlignment="1">
      <alignment horizontal="right" indent="1"/>
    </xf>
    <xf numFmtId="4" fontId="6" fillId="2" borderId="23" xfId="0" applyNumberFormat="1" applyFont="1" applyFill="1" applyBorder="1"/>
    <xf numFmtId="4" fontId="7" fillId="0" borderId="28" xfId="0" applyNumberFormat="1" applyFont="1" applyBorder="1" applyAlignment="1">
      <alignment horizontal="right" indent="1"/>
    </xf>
    <xf numFmtId="3" fontId="6" fillId="2" borderId="14" xfId="0" applyNumberFormat="1" applyFont="1" applyFill="1" applyBorder="1"/>
    <xf numFmtId="166" fontId="7" fillId="0" borderId="13" xfId="1" applyNumberFormat="1" applyFont="1" applyBorder="1" applyAlignment="1">
      <alignment horizontal="right"/>
    </xf>
    <xf numFmtId="4" fontId="6" fillId="2" borderId="14" xfId="0" applyNumberFormat="1" applyFont="1" applyFill="1" applyBorder="1"/>
    <xf numFmtId="4" fontId="7" fillId="0" borderId="29" xfId="0" applyNumberFormat="1" applyFont="1" applyBorder="1" applyAlignment="1">
      <alignment horizontal="right" indent="1"/>
    </xf>
    <xf numFmtId="166" fontId="7" fillId="0" borderId="30" xfId="1" applyNumberFormat="1" applyFont="1" applyBorder="1" applyAlignment="1">
      <alignment horizontal="right"/>
    </xf>
    <xf numFmtId="166" fontId="7" fillId="0" borderId="32" xfId="1" applyNumberFormat="1" applyFont="1" applyBorder="1" applyAlignment="1">
      <alignment horizontal="right"/>
    </xf>
    <xf numFmtId="166" fontId="7" fillId="0" borderId="9" xfId="1" applyNumberFormat="1" applyFont="1" applyBorder="1" applyAlignment="1">
      <alignment horizontal="right"/>
    </xf>
    <xf numFmtId="166" fontId="7" fillId="0" borderId="10" xfId="1" applyNumberFormat="1" applyFont="1" applyBorder="1" applyAlignment="1">
      <alignment horizontal="right"/>
    </xf>
    <xf numFmtId="4" fontId="6" fillId="2" borderId="15" xfId="0" applyNumberFormat="1" applyFont="1" applyFill="1" applyBorder="1"/>
    <xf numFmtId="4" fontId="7" fillId="0" borderId="33" xfId="0" applyNumberFormat="1" applyFont="1" applyBorder="1" applyAlignment="1">
      <alignment horizontal="right" indent="1"/>
    </xf>
    <xf numFmtId="3" fontId="3" fillId="2" borderId="34" xfId="0" applyNumberFormat="1" applyFont="1" applyFill="1" applyBorder="1"/>
    <xf numFmtId="3" fontId="6" fillId="0" borderId="36" xfId="0" applyNumberFormat="1" applyFont="1" applyBorder="1" applyAlignment="1">
      <alignment horizontal="right" indent="1"/>
    </xf>
    <xf numFmtId="4" fontId="6" fillId="0" borderId="37" xfId="0" applyNumberFormat="1" applyFont="1" applyBorder="1" applyAlignment="1">
      <alignment horizontal="right" indent="1"/>
    </xf>
    <xf numFmtId="4" fontId="6" fillId="0" borderId="36" xfId="0" applyNumberFormat="1" applyFont="1" applyBorder="1" applyAlignment="1">
      <alignment horizontal="right" indent="1"/>
    </xf>
    <xf numFmtId="4" fontId="6" fillId="0" borderId="34" xfId="0" applyNumberFormat="1" applyFont="1" applyBorder="1" applyAlignment="1">
      <alignment horizontal="right" indent="1"/>
    </xf>
    <xf numFmtId="0" fontId="9" fillId="0" borderId="0" xfId="0" applyFont="1"/>
    <xf numFmtId="167" fontId="4" fillId="0" borderId="0" xfId="0" applyNumberFormat="1" applyFont="1"/>
    <xf numFmtId="166" fontId="7" fillId="0" borderId="44" xfId="1" applyNumberFormat="1" applyFont="1" applyBorder="1" applyAlignment="1">
      <alignment horizontal="right"/>
    </xf>
    <xf numFmtId="3" fontId="6" fillId="0" borderId="37" xfId="0" applyNumberFormat="1" applyFont="1" applyBorder="1" applyAlignment="1">
      <alignment horizontal="right" indent="1"/>
    </xf>
    <xf numFmtId="166" fontId="7" fillId="0" borderId="46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4" fontId="6" fillId="0" borderId="0" xfId="0" applyNumberFormat="1" applyFont="1" applyAlignment="1">
      <alignment horizontal="right" indent="1"/>
    </xf>
    <xf numFmtId="168" fontId="0" fillId="0" borderId="0" xfId="0" applyNumberFormat="1"/>
    <xf numFmtId="4" fontId="6" fillId="0" borderId="21" xfId="0" applyNumberFormat="1" applyFont="1" applyBorder="1" applyAlignment="1">
      <alignment horizontal="right" indent="1"/>
    </xf>
    <xf numFmtId="4" fontId="6" fillId="0" borderId="25" xfId="0" applyNumberFormat="1" applyFont="1" applyBorder="1" applyAlignment="1">
      <alignment horizontal="right" indent="1"/>
    </xf>
    <xf numFmtId="166" fontId="7" fillId="0" borderId="11" xfId="1" applyNumberFormat="1" applyFont="1" applyBorder="1" applyAlignment="1">
      <alignment horizontal="right"/>
    </xf>
    <xf numFmtId="166" fontId="7" fillId="0" borderId="43" xfId="1" applyNumberFormat="1" applyFont="1" applyBorder="1" applyAlignment="1">
      <alignment horizontal="right"/>
    </xf>
    <xf numFmtId="4" fontId="6" fillId="2" borderId="35" xfId="0" applyNumberFormat="1" applyFont="1" applyFill="1" applyBorder="1"/>
    <xf numFmtId="4" fontId="6" fillId="0" borderId="35" xfId="0" applyNumberFormat="1" applyFont="1" applyBorder="1" applyAlignment="1">
      <alignment horizontal="right" indent="1"/>
    </xf>
    <xf numFmtId="4" fontId="6" fillId="0" borderId="38" xfId="0" applyNumberFormat="1" applyFont="1" applyBorder="1" applyAlignment="1">
      <alignment horizontal="right" indent="1"/>
    </xf>
    <xf numFmtId="4" fontId="6" fillId="0" borderId="14" xfId="0" applyNumberFormat="1" applyFont="1" applyBorder="1" applyAlignment="1">
      <alignment horizontal="right" indent="1"/>
    </xf>
    <xf numFmtId="4" fontId="6" fillId="0" borderId="26" xfId="0" applyNumberFormat="1" applyFont="1" applyBorder="1" applyAlignment="1">
      <alignment horizontal="right" indent="1"/>
    </xf>
    <xf numFmtId="4" fontId="7" fillId="0" borderId="20" xfId="0" applyNumberFormat="1" applyFont="1" applyBorder="1" applyAlignment="1">
      <alignment horizontal="right" indent="1"/>
    </xf>
    <xf numFmtId="4" fontId="6" fillId="0" borderId="47" xfId="0" applyNumberFormat="1" applyFont="1" applyBorder="1" applyAlignment="1">
      <alignment horizontal="right" indent="1"/>
    </xf>
    <xf numFmtId="3" fontId="6" fillId="0" borderId="43" xfId="0" applyNumberFormat="1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49" fontId="6" fillId="0" borderId="48" xfId="0" applyNumberFormat="1" applyFont="1" applyBorder="1" applyAlignment="1">
      <alignment horizontal="center" wrapText="1"/>
    </xf>
    <xf numFmtId="4" fontId="6" fillId="0" borderId="49" xfId="0" applyNumberFormat="1" applyFont="1" applyBorder="1" applyAlignment="1">
      <alignment horizontal="right" indent="1"/>
    </xf>
    <xf numFmtId="4" fontId="6" fillId="0" borderId="29" xfId="0" applyNumberFormat="1" applyFont="1" applyBorder="1" applyAlignment="1">
      <alignment horizontal="right" indent="1"/>
    </xf>
    <xf numFmtId="165" fontId="7" fillId="0" borderId="49" xfId="0" applyNumberFormat="1" applyFont="1" applyBorder="1" applyAlignment="1">
      <alignment horizontal="right" indent="1"/>
    </xf>
    <xf numFmtId="4" fontId="7" fillId="0" borderId="48" xfId="0" applyNumberFormat="1" applyFont="1" applyBorder="1" applyAlignment="1">
      <alignment horizontal="right" indent="1"/>
    </xf>
    <xf numFmtId="4" fontId="7" fillId="0" borderId="50" xfId="0" applyNumberFormat="1" applyFont="1" applyBorder="1" applyAlignment="1">
      <alignment horizontal="right" indent="1"/>
    </xf>
    <xf numFmtId="165" fontId="7" fillId="0" borderId="50" xfId="0" applyNumberFormat="1" applyFont="1" applyBorder="1" applyAlignment="1">
      <alignment horizontal="right" indent="1"/>
    </xf>
    <xf numFmtId="4" fontId="7" fillId="0" borderId="51" xfId="0" applyNumberFormat="1" applyFont="1" applyBorder="1" applyAlignment="1">
      <alignment horizontal="right" indent="1"/>
    </xf>
    <xf numFmtId="4" fontId="7" fillId="0" borderId="46" xfId="0" applyNumberFormat="1" applyFont="1" applyBorder="1" applyAlignment="1">
      <alignment horizontal="right" indent="1"/>
    </xf>
    <xf numFmtId="4" fontId="6" fillId="0" borderId="52" xfId="0" applyNumberFormat="1" applyFont="1" applyBorder="1" applyAlignment="1">
      <alignment horizontal="right" indent="1"/>
    </xf>
    <xf numFmtId="4" fontId="7" fillId="0" borderId="53" xfId="0" applyNumberFormat="1" applyFont="1" applyBorder="1" applyAlignment="1">
      <alignment horizontal="right" indent="1"/>
    </xf>
    <xf numFmtId="165" fontId="7" fillId="0" borderId="54" xfId="0" applyNumberFormat="1" applyFont="1" applyBorder="1" applyAlignment="1">
      <alignment horizontal="right" indent="1"/>
    </xf>
    <xf numFmtId="4" fontId="6" fillId="0" borderId="55" xfId="0" applyNumberFormat="1" applyFont="1" applyBorder="1" applyAlignment="1">
      <alignment horizontal="right" indent="1"/>
    </xf>
    <xf numFmtId="4" fontId="6" fillId="0" borderId="48" xfId="0" applyNumberFormat="1" applyFont="1" applyBorder="1" applyAlignment="1">
      <alignment horizontal="right" indent="1"/>
    </xf>
    <xf numFmtId="4" fontId="6" fillId="2" borderId="26" xfId="0" applyNumberFormat="1" applyFont="1" applyFill="1" applyBorder="1"/>
    <xf numFmtId="4" fontId="6" fillId="0" borderId="16" xfId="0" applyNumberFormat="1" applyFont="1" applyBorder="1" applyAlignment="1">
      <alignment horizontal="right" indent="1"/>
    </xf>
    <xf numFmtId="4" fontId="6" fillId="0" borderId="19" xfId="0" applyNumberFormat="1" applyFont="1" applyBorder="1" applyAlignment="1">
      <alignment horizontal="right" indent="1"/>
    </xf>
    <xf numFmtId="165" fontId="6" fillId="0" borderId="19" xfId="0" applyNumberFormat="1" applyFont="1" applyBorder="1" applyAlignment="1">
      <alignment horizontal="right" indent="1"/>
    </xf>
    <xf numFmtId="165" fontId="6" fillId="0" borderId="23" xfId="0" applyNumberFormat="1" applyFont="1" applyBorder="1" applyAlignment="1">
      <alignment horizontal="right" indent="1"/>
    </xf>
    <xf numFmtId="165" fontId="6" fillId="0" borderId="14" xfId="0" applyNumberFormat="1" applyFont="1" applyBorder="1" applyAlignment="1">
      <alignment horizontal="right" indent="1"/>
    </xf>
    <xf numFmtId="4" fontId="6" fillId="0" borderId="23" xfId="0" applyNumberFormat="1" applyFont="1" applyBorder="1" applyAlignment="1">
      <alignment horizontal="right" indent="1"/>
    </xf>
    <xf numFmtId="165" fontId="6" fillId="0" borderId="56" xfId="0" applyNumberFormat="1" applyFont="1" applyBorder="1" applyAlignment="1">
      <alignment horizontal="center" wrapText="1"/>
    </xf>
    <xf numFmtId="165" fontId="6" fillId="0" borderId="9" xfId="0" applyNumberFormat="1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3" fontId="6" fillId="0" borderId="15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right" indent="1"/>
    </xf>
    <xf numFmtId="165" fontId="7" fillId="0" borderId="20" xfId="0" applyNumberFormat="1" applyFont="1" applyBorder="1" applyAlignment="1">
      <alignment horizontal="right" indent="1"/>
    </xf>
    <xf numFmtId="4" fontId="7" fillId="0" borderId="54" xfId="0" applyNumberFormat="1" applyFont="1" applyBorder="1" applyAlignment="1">
      <alignment horizontal="right" indent="1"/>
    </xf>
    <xf numFmtId="4" fontId="6" fillId="0" borderId="31" xfId="0" applyNumberFormat="1" applyFont="1" applyBorder="1" applyAlignment="1">
      <alignment horizontal="right" indent="1"/>
    </xf>
    <xf numFmtId="166" fontId="7" fillId="0" borderId="48" xfId="1" applyNumberFormat="1" applyFont="1" applyBorder="1" applyAlignment="1">
      <alignment horizontal="right"/>
    </xf>
    <xf numFmtId="166" fontId="7" fillId="0" borderId="57" xfId="1" applyNumberFormat="1" applyFont="1" applyBorder="1" applyAlignment="1">
      <alignment horizontal="right"/>
    </xf>
    <xf numFmtId="166" fontId="7" fillId="0" borderId="58" xfId="1" applyNumberFormat="1" applyFont="1" applyBorder="1" applyAlignment="1">
      <alignment horizontal="right"/>
    </xf>
    <xf numFmtId="166" fontId="7" fillId="0" borderId="16" xfId="1" applyNumberFormat="1" applyFont="1" applyBorder="1" applyAlignment="1">
      <alignment horizontal="right"/>
    </xf>
    <xf numFmtId="166" fontId="7" fillId="0" borderId="14" xfId="1" applyNumberFormat="1" applyFont="1" applyBorder="1" applyAlignment="1">
      <alignment horizontal="right"/>
    </xf>
    <xf numFmtId="166" fontId="7" fillId="0" borderId="26" xfId="1" applyNumberFormat="1" applyFont="1" applyBorder="1" applyAlignment="1">
      <alignment horizontal="right"/>
    </xf>
    <xf numFmtId="166" fontId="6" fillId="0" borderId="45" xfId="1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wrapText="1"/>
    </xf>
    <xf numFmtId="3" fontId="7" fillId="0" borderId="8" xfId="0" applyNumberFormat="1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5"/>
  <sheetViews>
    <sheetView tabSelected="1" zoomScaleNormal="100" workbookViewId="0"/>
  </sheetViews>
  <sheetFormatPr defaultRowHeight="12.75" x14ac:dyDescent="0.2"/>
  <cols>
    <col min="1" max="1" width="14.140625" style="7" customWidth="1"/>
    <col min="2" max="2" width="10.42578125" style="7" customWidth="1"/>
    <col min="3" max="3" width="8.85546875" style="6" customWidth="1"/>
    <col min="4" max="5" width="9.140625" style="7" customWidth="1"/>
    <col min="6" max="6" width="6.5703125" style="7" customWidth="1"/>
    <col min="7" max="7" width="8.28515625" style="7" customWidth="1"/>
    <col min="8" max="8" width="10.5703125" style="8" customWidth="1"/>
    <col min="9" max="9" width="8.85546875" style="9" customWidth="1"/>
    <col min="10" max="10" width="8.5703125" style="9" customWidth="1"/>
    <col min="11" max="11" width="9.7109375" style="9" customWidth="1"/>
    <col min="12" max="12" width="11.140625" style="9" customWidth="1"/>
    <col min="13" max="13" width="8.5703125" style="9" customWidth="1"/>
    <col min="14" max="14" width="10.7109375" style="10" customWidth="1"/>
    <col min="15" max="15" width="10.85546875" style="10" customWidth="1"/>
    <col min="16" max="16" width="10.5703125" style="10" customWidth="1"/>
    <col min="17" max="17" width="10.5703125" style="4" customWidth="1"/>
    <col min="18" max="18" width="18.42578125" customWidth="1"/>
    <col min="19" max="19" width="13.5703125" customWidth="1"/>
    <col min="20" max="20" width="13.28515625" customWidth="1"/>
    <col min="21" max="21" width="15.42578125" customWidth="1"/>
  </cols>
  <sheetData>
    <row r="1" spans="1:21" ht="15.75" x14ac:dyDescent="0.25">
      <c r="A1" s="134" t="s">
        <v>87</v>
      </c>
      <c r="B1"/>
      <c r="C1" s="1"/>
      <c r="D1"/>
      <c r="E1"/>
      <c r="F1"/>
      <c r="G1"/>
      <c r="H1" s="1"/>
      <c r="I1" s="2"/>
      <c r="J1" s="2"/>
      <c r="K1" s="2"/>
      <c r="L1" s="2"/>
      <c r="M1" s="2"/>
      <c r="N1" s="3"/>
      <c r="O1" s="3"/>
      <c r="P1" s="3"/>
    </row>
    <row r="3" spans="1:21" ht="15" x14ac:dyDescent="0.25">
      <c r="A3" s="5" t="s">
        <v>82</v>
      </c>
      <c r="B3" s="5"/>
    </row>
    <row r="4" spans="1:21" x14ac:dyDescent="0.2">
      <c r="A4" s="11"/>
      <c r="B4" s="11"/>
    </row>
    <row r="5" spans="1:21" ht="16.149999999999999" customHeight="1" thickBot="1" x14ac:dyDescent="0.25">
      <c r="P5" s="12"/>
      <c r="Q5" s="13" t="s">
        <v>0</v>
      </c>
    </row>
    <row r="6" spans="1:21" ht="18" customHeight="1" thickBot="1" x14ac:dyDescent="0.25">
      <c r="A6" s="129" t="s">
        <v>1</v>
      </c>
      <c r="B6" s="129" t="s">
        <v>84</v>
      </c>
      <c r="C6" s="127" t="s">
        <v>2</v>
      </c>
      <c r="D6" s="126"/>
      <c r="E6" s="126"/>
      <c r="F6" s="126"/>
      <c r="G6" s="128"/>
      <c r="H6" s="125" t="s">
        <v>85</v>
      </c>
      <c r="I6" s="126"/>
      <c r="J6" s="126"/>
      <c r="K6" s="126"/>
      <c r="L6" s="126"/>
      <c r="M6" s="126"/>
      <c r="N6" s="126"/>
      <c r="O6" s="126"/>
      <c r="P6" s="132" t="s">
        <v>86</v>
      </c>
      <c r="Q6" s="103" t="s">
        <v>81</v>
      </c>
    </row>
    <row r="7" spans="1:21" ht="15.6" customHeight="1" x14ac:dyDescent="0.2">
      <c r="A7" s="113"/>
      <c r="B7" s="130"/>
      <c r="C7" s="106" t="s">
        <v>83</v>
      </c>
      <c r="D7" s="108" t="s">
        <v>3</v>
      </c>
      <c r="E7" s="108" t="s">
        <v>4</v>
      </c>
      <c r="F7" s="108" t="s">
        <v>5</v>
      </c>
      <c r="G7" s="111" t="s">
        <v>6</v>
      </c>
      <c r="H7" s="103" t="s">
        <v>7</v>
      </c>
      <c r="I7" s="115" t="s">
        <v>8</v>
      </c>
      <c r="J7" s="116"/>
      <c r="K7" s="117"/>
      <c r="L7" s="118" t="s">
        <v>9</v>
      </c>
      <c r="M7" s="120" t="s">
        <v>10</v>
      </c>
      <c r="N7" s="122" t="s">
        <v>11</v>
      </c>
      <c r="O7" s="122" t="s">
        <v>12</v>
      </c>
      <c r="P7" s="133"/>
      <c r="Q7" s="104"/>
    </row>
    <row r="8" spans="1:21" ht="36" customHeight="1" x14ac:dyDescent="0.2">
      <c r="A8" s="113"/>
      <c r="B8" s="130"/>
      <c r="C8" s="107"/>
      <c r="D8" s="109"/>
      <c r="E8" s="110"/>
      <c r="F8" s="109"/>
      <c r="G8" s="112"/>
      <c r="H8" s="113"/>
      <c r="I8" s="14" t="s">
        <v>13</v>
      </c>
      <c r="J8" s="15" t="s">
        <v>14</v>
      </c>
      <c r="K8" s="16" t="s">
        <v>15</v>
      </c>
      <c r="L8" s="119"/>
      <c r="M8" s="121"/>
      <c r="N8" s="123"/>
      <c r="O8" s="123"/>
      <c r="P8" s="133"/>
      <c r="Q8" s="104"/>
    </row>
    <row r="9" spans="1:21" ht="37.5" customHeight="1" thickBot="1" x14ac:dyDescent="0.25">
      <c r="A9" s="114"/>
      <c r="B9" s="131"/>
      <c r="C9" s="65" t="s">
        <v>78</v>
      </c>
      <c r="D9" s="66" t="s">
        <v>79</v>
      </c>
      <c r="E9" s="66" t="s">
        <v>79</v>
      </c>
      <c r="F9" s="67" t="s">
        <v>80</v>
      </c>
      <c r="G9" s="66" t="s">
        <v>79</v>
      </c>
      <c r="H9" s="114"/>
      <c r="I9" s="88" t="s">
        <v>16</v>
      </c>
      <c r="J9" s="89" t="s">
        <v>17</v>
      </c>
      <c r="K9" s="90" t="s">
        <v>18</v>
      </c>
      <c r="L9" s="91" t="s">
        <v>19</v>
      </c>
      <c r="M9" s="121"/>
      <c r="N9" s="124"/>
      <c r="O9" s="124"/>
      <c r="P9" s="133"/>
      <c r="Q9" s="105"/>
    </row>
    <row r="10" spans="1:21" s="1" customFormat="1" x14ac:dyDescent="0.2">
      <c r="A10" s="31" t="s">
        <v>20</v>
      </c>
      <c r="B10" s="33">
        <v>35925.599999999999</v>
      </c>
      <c r="C10" s="56">
        <v>32821</v>
      </c>
      <c r="D10" s="22">
        <v>5598</v>
      </c>
      <c r="E10" s="21">
        <v>1216</v>
      </c>
      <c r="F10" s="99">
        <v>26</v>
      </c>
      <c r="G10" s="97">
        <v>34448</v>
      </c>
      <c r="H10" s="64">
        <v>18745.3</v>
      </c>
      <c r="I10" s="74">
        <f>D10*0.141</f>
        <v>789.31799999999987</v>
      </c>
      <c r="J10" s="17">
        <f t="shared" ref="J10:J31" si="0">E10*0.035</f>
        <v>42.56</v>
      </c>
      <c r="K10" s="18">
        <f t="shared" ref="K10:K27" si="1">ROUND(I10+J10,1)</f>
        <v>831.9</v>
      </c>
      <c r="L10" s="95">
        <f t="shared" ref="L10:L41" si="2">F10*30.5</f>
        <v>793</v>
      </c>
      <c r="M10" s="82">
        <v>2808</v>
      </c>
      <c r="N10" s="82">
        <v>2917.9</v>
      </c>
      <c r="O10" s="82">
        <v>11815.7</v>
      </c>
      <c r="P10" s="19">
        <f t="shared" ref="P10:P41" si="3">H10+K10+L10+M10+N10+O10</f>
        <v>37911.800000000003</v>
      </c>
      <c r="Q10" s="34">
        <f t="shared" ref="Q10:Q41" si="4">P10-B10</f>
        <v>1986.2000000000044</v>
      </c>
      <c r="R10" s="3"/>
      <c r="S10" s="52"/>
      <c r="T10" s="53"/>
      <c r="U10" s="2"/>
    </row>
    <row r="11" spans="1:21" s="1" customFormat="1" x14ac:dyDescent="0.2">
      <c r="A11" s="20" t="s">
        <v>21</v>
      </c>
      <c r="B11" s="24">
        <v>44508.7</v>
      </c>
      <c r="C11" s="56">
        <v>56865</v>
      </c>
      <c r="D11" s="22">
        <v>7518</v>
      </c>
      <c r="E11" s="21">
        <v>822</v>
      </c>
      <c r="F11" s="100">
        <v>46</v>
      </c>
      <c r="G11" s="97">
        <v>15922</v>
      </c>
      <c r="H11" s="64">
        <v>31560.9</v>
      </c>
      <c r="I11" s="75">
        <f t="shared" ref="I11:I66" si="5">D11*0.141</f>
        <v>1060.038</v>
      </c>
      <c r="J11" s="72">
        <f t="shared" si="0"/>
        <v>28.770000000000003</v>
      </c>
      <c r="K11" s="76">
        <f t="shared" si="1"/>
        <v>1088.8</v>
      </c>
      <c r="L11" s="95">
        <f t="shared" si="2"/>
        <v>1403</v>
      </c>
      <c r="M11" s="83"/>
      <c r="N11" s="83">
        <v>4999.2</v>
      </c>
      <c r="O11" s="83">
        <v>5461.2</v>
      </c>
      <c r="P11" s="24">
        <f t="shared" si="3"/>
        <v>44513.099999999991</v>
      </c>
      <c r="Q11" s="25">
        <f t="shared" si="4"/>
        <v>4.3999999999941792</v>
      </c>
      <c r="R11" s="3"/>
      <c r="S11" s="52"/>
      <c r="T11" s="53"/>
      <c r="U11" s="2"/>
    </row>
    <row r="12" spans="1:21" s="1" customFormat="1" x14ac:dyDescent="0.2">
      <c r="A12" s="20" t="s">
        <v>22</v>
      </c>
      <c r="B12" s="24">
        <v>57677.2</v>
      </c>
      <c r="C12" s="56">
        <v>88063</v>
      </c>
      <c r="D12" s="22">
        <v>8402</v>
      </c>
      <c r="E12" s="21">
        <v>122</v>
      </c>
      <c r="F12" s="100">
        <v>50</v>
      </c>
      <c r="G12" s="97">
        <v>18167</v>
      </c>
      <c r="H12" s="64">
        <v>48876.5</v>
      </c>
      <c r="I12" s="75">
        <f t="shared" si="5"/>
        <v>1184.6819999999998</v>
      </c>
      <c r="J12" s="72">
        <f t="shared" si="0"/>
        <v>4.2700000000000005</v>
      </c>
      <c r="K12" s="76">
        <f t="shared" si="1"/>
        <v>1189</v>
      </c>
      <c r="L12" s="95">
        <f t="shared" si="2"/>
        <v>1525</v>
      </c>
      <c r="M12" s="83"/>
      <c r="N12" s="83">
        <v>1026.3</v>
      </c>
      <c r="O12" s="83">
        <v>6231.3</v>
      </c>
      <c r="P12" s="24">
        <f t="shared" si="3"/>
        <v>58848.100000000006</v>
      </c>
      <c r="Q12" s="25">
        <f t="shared" si="4"/>
        <v>1170.9000000000087</v>
      </c>
      <c r="R12" s="3"/>
      <c r="S12" s="52"/>
      <c r="T12" s="53"/>
      <c r="U12" s="2"/>
    </row>
    <row r="13" spans="1:21" s="1" customFormat="1" x14ac:dyDescent="0.2">
      <c r="A13" s="20" t="s">
        <v>23</v>
      </c>
      <c r="B13" s="24">
        <v>114603.5</v>
      </c>
      <c r="C13" s="56">
        <v>144029</v>
      </c>
      <c r="D13" s="22">
        <v>17243</v>
      </c>
      <c r="E13" s="21">
        <v>348</v>
      </c>
      <c r="F13" s="100">
        <v>152</v>
      </c>
      <c r="G13" s="97">
        <v>20882</v>
      </c>
      <c r="H13" s="64">
        <v>89268.4</v>
      </c>
      <c r="I13" s="92">
        <f t="shared" si="5"/>
        <v>2431.2629999999999</v>
      </c>
      <c r="J13" s="63">
        <f t="shared" si="0"/>
        <v>12.180000000000001</v>
      </c>
      <c r="K13" s="23">
        <f t="shared" si="1"/>
        <v>2443.4</v>
      </c>
      <c r="L13" s="54">
        <f t="shared" si="2"/>
        <v>4636</v>
      </c>
      <c r="M13" s="61"/>
      <c r="N13" s="61">
        <v>8193.2999999999993</v>
      </c>
      <c r="O13" s="61">
        <v>7162.5</v>
      </c>
      <c r="P13" s="33">
        <f t="shared" si="3"/>
        <v>111703.59999999999</v>
      </c>
      <c r="Q13" s="25">
        <f t="shared" si="4"/>
        <v>-2899.9000000000087</v>
      </c>
      <c r="R13" s="3"/>
      <c r="S13" s="52"/>
      <c r="T13" s="53"/>
      <c r="U13" s="2"/>
    </row>
    <row r="14" spans="1:21" s="1" customFormat="1" x14ac:dyDescent="0.2">
      <c r="A14" s="20" t="s">
        <v>24</v>
      </c>
      <c r="B14" s="24">
        <v>76640.699999999983</v>
      </c>
      <c r="C14" s="56">
        <v>102828</v>
      </c>
      <c r="D14" s="22">
        <v>10702</v>
      </c>
      <c r="E14" s="21">
        <v>1323</v>
      </c>
      <c r="F14" s="100">
        <v>43</v>
      </c>
      <c r="G14" s="97">
        <v>18344</v>
      </c>
      <c r="H14" s="64">
        <v>63807.3</v>
      </c>
      <c r="I14" s="75">
        <f t="shared" si="5"/>
        <v>1508.9819999999997</v>
      </c>
      <c r="J14" s="72">
        <f t="shared" si="0"/>
        <v>46.305000000000007</v>
      </c>
      <c r="K14" s="76">
        <f t="shared" si="1"/>
        <v>1555.3</v>
      </c>
      <c r="L14" s="54">
        <f t="shared" si="2"/>
        <v>1311.5</v>
      </c>
      <c r="M14" s="83"/>
      <c r="N14" s="61">
        <v>4324.8999999999996</v>
      </c>
      <c r="O14" s="83">
        <v>6292</v>
      </c>
      <c r="P14" s="24">
        <f t="shared" si="3"/>
        <v>77291</v>
      </c>
      <c r="Q14" s="25">
        <f t="shared" si="4"/>
        <v>650.30000000001746</v>
      </c>
      <c r="R14" s="3"/>
      <c r="S14" s="52"/>
      <c r="T14" s="53"/>
      <c r="U14" s="2"/>
    </row>
    <row r="15" spans="1:21" s="1" customFormat="1" x14ac:dyDescent="0.2">
      <c r="A15" s="20" t="s">
        <v>25</v>
      </c>
      <c r="B15" s="24">
        <v>92785.5</v>
      </c>
      <c r="C15" s="56">
        <v>116839</v>
      </c>
      <c r="D15" s="22">
        <v>15654</v>
      </c>
      <c r="E15" s="21">
        <v>1415</v>
      </c>
      <c r="F15" s="100">
        <v>77</v>
      </c>
      <c r="G15" s="97">
        <v>16085</v>
      </c>
      <c r="H15" s="64">
        <v>79472.800000000003</v>
      </c>
      <c r="I15" s="75">
        <f t="shared" si="5"/>
        <v>2207.2139999999999</v>
      </c>
      <c r="J15" s="72">
        <f t="shared" si="0"/>
        <v>49.525000000000006</v>
      </c>
      <c r="K15" s="76">
        <f t="shared" si="1"/>
        <v>2256.6999999999998</v>
      </c>
      <c r="L15" s="54">
        <f t="shared" si="2"/>
        <v>2348.5</v>
      </c>
      <c r="M15" s="83"/>
      <c r="N15" s="61">
        <v>2389.5</v>
      </c>
      <c r="O15" s="83">
        <v>5517.2</v>
      </c>
      <c r="P15" s="24">
        <f t="shared" si="3"/>
        <v>91984.7</v>
      </c>
      <c r="Q15" s="25">
        <f t="shared" si="4"/>
        <v>-800.80000000000291</v>
      </c>
      <c r="R15" s="3"/>
      <c r="S15" s="52"/>
      <c r="T15" s="53"/>
      <c r="U15" s="2"/>
    </row>
    <row r="16" spans="1:21" s="1" customFormat="1" x14ac:dyDescent="0.2">
      <c r="A16" s="20" t="s">
        <v>26</v>
      </c>
      <c r="B16" s="24">
        <v>36870.799999999996</v>
      </c>
      <c r="C16" s="56">
        <v>51230</v>
      </c>
      <c r="D16" s="22">
        <v>5830</v>
      </c>
      <c r="E16" s="21">
        <v>486</v>
      </c>
      <c r="F16" s="100">
        <v>36</v>
      </c>
      <c r="G16" s="97">
        <v>9221</v>
      </c>
      <c r="H16" s="64">
        <v>30428</v>
      </c>
      <c r="I16" s="75">
        <f t="shared" si="5"/>
        <v>822.03</v>
      </c>
      <c r="J16" s="72">
        <f t="shared" si="0"/>
        <v>17.010000000000002</v>
      </c>
      <c r="K16" s="76">
        <f t="shared" si="1"/>
        <v>839</v>
      </c>
      <c r="L16" s="54">
        <f t="shared" si="2"/>
        <v>1098</v>
      </c>
      <c r="M16" s="83">
        <v>1152</v>
      </c>
      <c r="N16" s="61">
        <v>630.5</v>
      </c>
      <c r="O16" s="83">
        <v>3162.8</v>
      </c>
      <c r="P16" s="24">
        <f t="shared" si="3"/>
        <v>37310.300000000003</v>
      </c>
      <c r="Q16" s="25">
        <f t="shared" si="4"/>
        <v>439.50000000000728</v>
      </c>
      <c r="R16" s="3"/>
      <c r="S16" s="52"/>
      <c r="T16" s="53"/>
      <c r="U16" s="2"/>
    </row>
    <row r="17" spans="1:21" s="1" customFormat="1" x14ac:dyDescent="0.2">
      <c r="A17" s="20" t="s">
        <v>27</v>
      </c>
      <c r="B17" s="24">
        <v>94665.799999999988</v>
      </c>
      <c r="C17" s="56">
        <v>117724</v>
      </c>
      <c r="D17" s="22">
        <v>11315</v>
      </c>
      <c r="E17" s="21">
        <v>1108</v>
      </c>
      <c r="F17" s="100">
        <v>113</v>
      </c>
      <c r="G17" s="97">
        <v>20264</v>
      </c>
      <c r="H17" s="64">
        <v>76546.8</v>
      </c>
      <c r="I17" s="75">
        <f t="shared" si="5"/>
        <v>1595.4149999999997</v>
      </c>
      <c r="J17" s="72">
        <f t="shared" si="0"/>
        <v>38.78</v>
      </c>
      <c r="K17" s="76">
        <f t="shared" si="1"/>
        <v>1634.2</v>
      </c>
      <c r="L17" s="54">
        <f t="shared" si="2"/>
        <v>3446.5</v>
      </c>
      <c r="M17" s="84"/>
      <c r="N17" s="61">
        <v>5542.1</v>
      </c>
      <c r="O17" s="83">
        <v>6950.5</v>
      </c>
      <c r="P17" s="24">
        <f t="shared" si="3"/>
        <v>94120.1</v>
      </c>
      <c r="Q17" s="25">
        <f t="shared" si="4"/>
        <v>-545.69999999998254</v>
      </c>
      <c r="R17" s="52"/>
      <c r="T17" s="53"/>
      <c r="U17" s="2"/>
    </row>
    <row r="18" spans="1:21" s="1" customFormat="1" x14ac:dyDescent="0.2">
      <c r="A18" s="20" t="s">
        <v>28</v>
      </c>
      <c r="B18" s="24">
        <v>46903.1</v>
      </c>
      <c r="C18" s="56">
        <v>71254</v>
      </c>
      <c r="D18" s="22">
        <v>7080</v>
      </c>
      <c r="E18" s="21">
        <v>577</v>
      </c>
      <c r="F18" s="100">
        <v>51</v>
      </c>
      <c r="G18" s="97">
        <v>9125</v>
      </c>
      <c r="H18" s="64">
        <v>40913.300000000003</v>
      </c>
      <c r="I18" s="75">
        <f t="shared" si="5"/>
        <v>998.27999999999986</v>
      </c>
      <c r="J18" s="72">
        <f t="shared" si="0"/>
        <v>20.195</v>
      </c>
      <c r="K18" s="76">
        <f t="shared" si="1"/>
        <v>1018.5</v>
      </c>
      <c r="L18" s="54">
        <f t="shared" si="2"/>
        <v>1555.5</v>
      </c>
      <c r="M18" s="84"/>
      <c r="N18" s="61">
        <v>788</v>
      </c>
      <c r="O18" s="83">
        <v>3129.9</v>
      </c>
      <c r="P18" s="24">
        <f t="shared" si="3"/>
        <v>47405.200000000004</v>
      </c>
      <c r="Q18" s="25">
        <f t="shared" si="4"/>
        <v>502.10000000000582</v>
      </c>
      <c r="R18" s="52"/>
      <c r="T18" s="53"/>
      <c r="U18" s="2"/>
    </row>
    <row r="19" spans="1:21" s="1" customFormat="1" x14ac:dyDescent="0.2">
      <c r="A19" s="20" t="s">
        <v>29</v>
      </c>
      <c r="B19" s="24">
        <v>86244.5</v>
      </c>
      <c r="C19" s="56">
        <v>125708</v>
      </c>
      <c r="D19" s="22">
        <v>12712</v>
      </c>
      <c r="E19" s="21">
        <v>3041</v>
      </c>
      <c r="F19" s="100">
        <v>89</v>
      </c>
      <c r="G19" s="97">
        <v>18720</v>
      </c>
      <c r="H19" s="64">
        <v>71354.399999999994</v>
      </c>
      <c r="I19" s="75">
        <f t="shared" si="5"/>
        <v>1792.3919999999998</v>
      </c>
      <c r="J19" s="72">
        <f t="shared" si="0"/>
        <v>106.43500000000002</v>
      </c>
      <c r="K19" s="76">
        <f t="shared" si="1"/>
        <v>1898.8</v>
      </c>
      <c r="L19" s="54">
        <f t="shared" si="2"/>
        <v>2714.5</v>
      </c>
      <c r="M19" s="84"/>
      <c r="N19" s="61">
        <v>3731.7</v>
      </c>
      <c r="O19" s="83">
        <v>6421</v>
      </c>
      <c r="P19" s="24">
        <f t="shared" si="3"/>
        <v>86120.4</v>
      </c>
      <c r="Q19" s="25">
        <f t="shared" si="4"/>
        <v>-124.10000000000582</v>
      </c>
      <c r="R19" s="52"/>
      <c r="T19" s="53"/>
      <c r="U19" s="2"/>
    </row>
    <row r="20" spans="1:21" s="1" customFormat="1" x14ac:dyDescent="0.2">
      <c r="A20" s="20" t="s">
        <v>30</v>
      </c>
      <c r="B20" s="24">
        <v>58940.100000000006</v>
      </c>
      <c r="C20" s="56">
        <v>84331</v>
      </c>
      <c r="D20" s="22">
        <v>8369</v>
      </c>
      <c r="E20" s="21">
        <v>772</v>
      </c>
      <c r="F20" s="100">
        <v>42</v>
      </c>
      <c r="G20" s="97">
        <v>7034</v>
      </c>
      <c r="H20" s="64">
        <v>53875</v>
      </c>
      <c r="I20" s="75">
        <f t="shared" si="5"/>
        <v>1180.029</v>
      </c>
      <c r="J20" s="72">
        <f t="shared" si="0"/>
        <v>27.020000000000003</v>
      </c>
      <c r="K20" s="76">
        <f t="shared" si="1"/>
        <v>1207</v>
      </c>
      <c r="L20" s="54">
        <f t="shared" si="2"/>
        <v>1281</v>
      </c>
      <c r="M20" s="84"/>
      <c r="N20" s="61">
        <v>778.2</v>
      </c>
      <c r="O20" s="83">
        <v>2412.6999999999998</v>
      </c>
      <c r="P20" s="24">
        <f t="shared" si="3"/>
        <v>59553.899999999994</v>
      </c>
      <c r="Q20" s="25">
        <f t="shared" si="4"/>
        <v>613.79999999998836</v>
      </c>
      <c r="R20" s="52"/>
      <c r="T20" s="53"/>
      <c r="U20" s="2"/>
    </row>
    <row r="21" spans="1:21" s="1" customFormat="1" x14ac:dyDescent="0.2">
      <c r="A21" s="20" t="s">
        <v>31</v>
      </c>
      <c r="B21" s="24">
        <v>51015.399999999994</v>
      </c>
      <c r="C21" s="56">
        <v>62824</v>
      </c>
      <c r="D21" s="22">
        <v>8104</v>
      </c>
      <c r="E21" s="21">
        <v>627</v>
      </c>
      <c r="F21" s="100">
        <v>50</v>
      </c>
      <c r="G21" s="97">
        <v>6546</v>
      </c>
      <c r="H21" s="64">
        <v>44747.3</v>
      </c>
      <c r="I21" s="75">
        <f t="shared" si="5"/>
        <v>1142.664</v>
      </c>
      <c r="J21" s="72">
        <f t="shared" si="0"/>
        <v>21.945000000000004</v>
      </c>
      <c r="K21" s="76">
        <f t="shared" si="1"/>
        <v>1164.5999999999999</v>
      </c>
      <c r="L21" s="54">
        <f t="shared" si="2"/>
        <v>1525</v>
      </c>
      <c r="M21" s="84"/>
      <c r="N21" s="61">
        <v>622.6</v>
      </c>
      <c r="O21" s="83">
        <v>2245.3000000000002</v>
      </c>
      <c r="P21" s="24">
        <f t="shared" si="3"/>
        <v>50304.800000000003</v>
      </c>
      <c r="Q21" s="25">
        <f t="shared" si="4"/>
        <v>-710.59999999999127</v>
      </c>
      <c r="R21" s="52"/>
      <c r="T21" s="53"/>
      <c r="U21" s="2"/>
    </row>
    <row r="22" spans="1:21" s="1" customFormat="1" x14ac:dyDescent="0.2">
      <c r="A22" s="20" t="s">
        <v>32</v>
      </c>
      <c r="B22" s="24">
        <v>50886.5</v>
      </c>
      <c r="C22" s="56">
        <v>69370</v>
      </c>
      <c r="D22" s="22">
        <v>8841</v>
      </c>
      <c r="E22" s="21">
        <v>990</v>
      </c>
      <c r="F22" s="100">
        <v>32</v>
      </c>
      <c r="G22" s="97">
        <v>8730</v>
      </c>
      <c r="H22" s="64">
        <v>44785.1</v>
      </c>
      <c r="I22" s="75">
        <f t="shared" si="5"/>
        <v>1246.5809999999999</v>
      </c>
      <c r="J22" s="72">
        <f t="shared" si="0"/>
        <v>34.650000000000006</v>
      </c>
      <c r="K22" s="76">
        <f t="shared" si="1"/>
        <v>1281.2</v>
      </c>
      <c r="L22" s="54">
        <f t="shared" si="2"/>
        <v>976</v>
      </c>
      <c r="M22" s="84"/>
      <c r="N22" s="61">
        <v>939</v>
      </c>
      <c r="O22" s="83">
        <v>2994.4</v>
      </c>
      <c r="P22" s="24">
        <f t="shared" si="3"/>
        <v>50975.7</v>
      </c>
      <c r="Q22" s="25">
        <f t="shared" si="4"/>
        <v>89.19999999999709</v>
      </c>
      <c r="R22" s="3"/>
      <c r="S22" s="52"/>
      <c r="T22" s="53"/>
      <c r="U22" s="2"/>
    </row>
    <row r="23" spans="1:21" s="1" customFormat="1" x14ac:dyDescent="0.2">
      <c r="A23" s="20" t="s">
        <v>33</v>
      </c>
      <c r="B23" s="24">
        <v>39213.300000000003</v>
      </c>
      <c r="C23" s="56">
        <v>52817</v>
      </c>
      <c r="D23" s="22">
        <v>5163</v>
      </c>
      <c r="E23" s="21">
        <v>983</v>
      </c>
      <c r="F23" s="100">
        <v>61</v>
      </c>
      <c r="G23" s="97">
        <v>5289</v>
      </c>
      <c r="H23" s="64">
        <v>33526.5</v>
      </c>
      <c r="I23" s="75">
        <f t="shared" si="5"/>
        <v>727.98299999999995</v>
      </c>
      <c r="J23" s="72">
        <f t="shared" si="0"/>
        <v>34.405000000000001</v>
      </c>
      <c r="K23" s="76">
        <f t="shared" si="1"/>
        <v>762.4</v>
      </c>
      <c r="L23" s="54">
        <f t="shared" si="2"/>
        <v>1860.5</v>
      </c>
      <c r="M23" s="84"/>
      <c r="N23" s="61">
        <v>540.9</v>
      </c>
      <c r="O23" s="83">
        <v>1814.1</v>
      </c>
      <c r="P23" s="24">
        <f t="shared" si="3"/>
        <v>38504.400000000001</v>
      </c>
      <c r="Q23" s="25">
        <f t="shared" si="4"/>
        <v>-708.90000000000146</v>
      </c>
      <c r="R23" s="3"/>
      <c r="S23" s="52"/>
      <c r="T23" s="53"/>
      <c r="U23" s="2"/>
    </row>
    <row r="24" spans="1:21" s="1" customFormat="1" x14ac:dyDescent="0.2">
      <c r="A24" s="20" t="s">
        <v>34</v>
      </c>
      <c r="B24" s="24">
        <v>39548.1</v>
      </c>
      <c r="C24" s="56">
        <v>37327</v>
      </c>
      <c r="D24" s="22">
        <v>4970</v>
      </c>
      <c r="E24" s="21">
        <v>485</v>
      </c>
      <c r="F24" s="100">
        <v>20</v>
      </c>
      <c r="G24" s="97">
        <v>8419</v>
      </c>
      <c r="H24" s="64">
        <v>34066.1</v>
      </c>
      <c r="I24" s="75">
        <f t="shared" si="5"/>
        <v>700.77</v>
      </c>
      <c r="J24" s="72">
        <f t="shared" si="0"/>
        <v>16.975000000000001</v>
      </c>
      <c r="K24" s="76">
        <f t="shared" si="1"/>
        <v>717.7</v>
      </c>
      <c r="L24" s="54">
        <f t="shared" si="2"/>
        <v>610</v>
      </c>
      <c r="M24" s="84"/>
      <c r="N24" s="61">
        <v>533.5</v>
      </c>
      <c r="O24" s="83">
        <v>2887.7</v>
      </c>
      <c r="P24" s="24">
        <f t="shared" si="3"/>
        <v>38814.999999999993</v>
      </c>
      <c r="Q24" s="25">
        <f t="shared" si="4"/>
        <v>-733.10000000000582</v>
      </c>
      <c r="R24" s="3"/>
      <c r="S24" s="52"/>
      <c r="T24" s="53"/>
      <c r="U24" s="2"/>
    </row>
    <row r="25" spans="1:21" s="1" customFormat="1" x14ac:dyDescent="0.2">
      <c r="A25" s="20" t="s">
        <v>35</v>
      </c>
      <c r="B25" s="24">
        <v>22886.5</v>
      </c>
      <c r="C25" s="56">
        <v>9110</v>
      </c>
      <c r="D25" s="22">
        <v>3639</v>
      </c>
      <c r="E25" s="21">
        <v>286</v>
      </c>
      <c r="F25" s="100">
        <v>16</v>
      </c>
      <c r="G25" s="97">
        <v>2872</v>
      </c>
      <c r="H25" s="64">
        <v>20216.900000000001</v>
      </c>
      <c r="I25" s="75">
        <f t="shared" si="5"/>
        <v>513.09899999999993</v>
      </c>
      <c r="J25" s="72">
        <f t="shared" si="0"/>
        <v>10.010000000000002</v>
      </c>
      <c r="K25" s="76">
        <f t="shared" si="1"/>
        <v>523.1</v>
      </c>
      <c r="L25" s="54">
        <f t="shared" si="2"/>
        <v>488</v>
      </c>
      <c r="M25" s="84"/>
      <c r="N25" s="61">
        <v>320.8</v>
      </c>
      <c r="O25" s="83">
        <v>985.1</v>
      </c>
      <c r="P25" s="24">
        <f t="shared" si="3"/>
        <v>22533.899999999998</v>
      </c>
      <c r="Q25" s="25">
        <f t="shared" si="4"/>
        <v>-352.60000000000218</v>
      </c>
      <c r="R25" s="3"/>
      <c r="S25" s="52"/>
      <c r="T25" s="53"/>
      <c r="U25" s="2"/>
    </row>
    <row r="26" spans="1:21" s="1" customFormat="1" x14ac:dyDescent="0.2">
      <c r="A26" s="20" t="s">
        <v>36</v>
      </c>
      <c r="B26" s="24">
        <v>22978.399999999998</v>
      </c>
      <c r="C26" s="56">
        <v>25298</v>
      </c>
      <c r="D26" s="22">
        <v>3918</v>
      </c>
      <c r="E26" s="21">
        <v>142</v>
      </c>
      <c r="F26" s="100">
        <v>20</v>
      </c>
      <c r="G26" s="97">
        <v>3080</v>
      </c>
      <c r="H26" s="64">
        <v>20142.900000000001</v>
      </c>
      <c r="I26" s="75">
        <f t="shared" si="5"/>
        <v>552.43799999999999</v>
      </c>
      <c r="J26" s="72">
        <f t="shared" si="0"/>
        <v>4.9700000000000006</v>
      </c>
      <c r="K26" s="76">
        <f t="shared" si="1"/>
        <v>557.4</v>
      </c>
      <c r="L26" s="54">
        <f t="shared" si="2"/>
        <v>610</v>
      </c>
      <c r="M26" s="84"/>
      <c r="N26" s="61">
        <v>244</v>
      </c>
      <c r="O26" s="83">
        <v>1056.4000000000001</v>
      </c>
      <c r="P26" s="24">
        <f t="shared" si="3"/>
        <v>22610.700000000004</v>
      </c>
      <c r="Q26" s="25">
        <f t="shared" si="4"/>
        <v>-367.69999999999345</v>
      </c>
      <c r="R26" s="3"/>
      <c r="S26" s="52"/>
      <c r="T26" s="53"/>
      <c r="U26" s="2"/>
    </row>
    <row r="27" spans="1:21" s="1" customFormat="1" x14ac:dyDescent="0.2">
      <c r="A27" s="20" t="s">
        <v>37</v>
      </c>
      <c r="B27" s="24">
        <v>25931.099999999995</v>
      </c>
      <c r="C27" s="56">
        <v>24377</v>
      </c>
      <c r="D27" s="22">
        <v>4033</v>
      </c>
      <c r="E27" s="21">
        <v>452</v>
      </c>
      <c r="F27" s="100">
        <v>27</v>
      </c>
      <c r="G27" s="97">
        <v>3784</v>
      </c>
      <c r="H27" s="64">
        <v>22537.8</v>
      </c>
      <c r="I27" s="75">
        <f t="shared" si="5"/>
        <v>568.65299999999991</v>
      </c>
      <c r="J27" s="72">
        <f t="shared" si="0"/>
        <v>15.820000000000002</v>
      </c>
      <c r="K27" s="76">
        <f t="shared" si="1"/>
        <v>584.5</v>
      </c>
      <c r="L27" s="54">
        <f t="shared" si="2"/>
        <v>823.5</v>
      </c>
      <c r="M27" s="84"/>
      <c r="N27" s="61">
        <v>323.3</v>
      </c>
      <c r="O27" s="83">
        <v>1297.9000000000001</v>
      </c>
      <c r="P27" s="24">
        <f t="shared" si="3"/>
        <v>25567</v>
      </c>
      <c r="Q27" s="25">
        <f t="shared" si="4"/>
        <v>-364.09999999999491</v>
      </c>
      <c r="R27" s="3"/>
      <c r="S27" s="52"/>
      <c r="T27" s="53"/>
      <c r="U27" s="2"/>
    </row>
    <row r="28" spans="1:21" s="1" customFormat="1" x14ac:dyDescent="0.2">
      <c r="A28" s="20" t="s">
        <v>38</v>
      </c>
      <c r="B28" s="24">
        <v>12234</v>
      </c>
      <c r="C28" s="56">
        <v>7881</v>
      </c>
      <c r="D28" s="22">
        <v>1858</v>
      </c>
      <c r="E28" s="21">
        <v>644</v>
      </c>
      <c r="F28" s="100">
        <v>1</v>
      </c>
      <c r="G28" s="97">
        <v>1343</v>
      </c>
      <c r="H28" s="64">
        <v>10866.5</v>
      </c>
      <c r="I28" s="75">
        <f t="shared" si="5"/>
        <v>261.97799999999995</v>
      </c>
      <c r="J28" s="72">
        <f t="shared" si="0"/>
        <v>22.540000000000003</v>
      </c>
      <c r="K28" s="76">
        <f>ROUND(I28+J28,1)+0.1</f>
        <v>284.60000000000002</v>
      </c>
      <c r="L28" s="54">
        <f t="shared" si="2"/>
        <v>30.5</v>
      </c>
      <c r="M28" s="84"/>
      <c r="N28" s="61">
        <v>281.89999999999998</v>
      </c>
      <c r="O28" s="83">
        <v>460.6</v>
      </c>
      <c r="P28" s="24">
        <f t="shared" si="3"/>
        <v>11924.1</v>
      </c>
      <c r="Q28" s="25">
        <f t="shared" si="4"/>
        <v>-309.89999999999964</v>
      </c>
      <c r="R28" s="3"/>
      <c r="S28" s="52"/>
      <c r="T28" s="53"/>
      <c r="U28" s="2"/>
    </row>
    <row r="29" spans="1:21" s="1" customFormat="1" x14ac:dyDescent="0.2">
      <c r="A29" s="20" t="s">
        <v>39</v>
      </c>
      <c r="B29" s="24">
        <v>15339.6</v>
      </c>
      <c r="C29" s="56">
        <v>18825</v>
      </c>
      <c r="D29" s="22">
        <v>2611</v>
      </c>
      <c r="E29" s="21">
        <v>227</v>
      </c>
      <c r="F29" s="100">
        <v>18</v>
      </c>
      <c r="G29" s="97">
        <v>1838</v>
      </c>
      <c r="H29" s="64">
        <v>13083.8</v>
      </c>
      <c r="I29" s="75">
        <f t="shared" si="5"/>
        <v>368.15099999999995</v>
      </c>
      <c r="J29" s="72">
        <f t="shared" si="0"/>
        <v>7.9450000000000012</v>
      </c>
      <c r="K29" s="76">
        <f t="shared" ref="K29:K66" si="6">ROUND(I29+J29,1)</f>
        <v>376.1</v>
      </c>
      <c r="L29" s="54">
        <f t="shared" si="2"/>
        <v>549</v>
      </c>
      <c r="M29" s="84"/>
      <c r="N29" s="61">
        <v>447.5</v>
      </c>
      <c r="O29" s="83">
        <v>630.4</v>
      </c>
      <c r="P29" s="24">
        <f t="shared" si="3"/>
        <v>15086.8</v>
      </c>
      <c r="Q29" s="25">
        <f t="shared" si="4"/>
        <v>-252.80000000000109</v>
      </c>
      <c r="R29" s="3"/>
      <c r="S29" s="52"/>
      <c r="T29" s="53"/>
      <c r="U29" s="2"/>
    </row>
    <row r="30" spans="1:21" s="1" customFormat="1" x14ac:dyDescent="0.2">
      <c r="A30" s="20" t="s">
        <v>40</v>
      </c>
      <c r="B30" s="24">
        <v>17150.3</v>
      </c>
      <c r="C30" s="56">
        <v>11348</v>
      </c>
      <c r="D30" s="22">
        <v>3248</v>
      </c>
      <c r="E30" s="21">
        <v>400</v>
      </c>
      <c r="F30" s="100">
        <v>4</v>
      </c>
      <c r="G30" s="97">
        <v>2192</v>
      </c>
      <c r="H30" s="64">
        <v>15036.5</v>
      </c>
      <c r="I30" s="75">
        <f t="shared" si="5"/>
        <v>457.96799999999996</v>
      </c>
      <c r="J30" s="72">
        <f t="shared" si="0"/>
        <v>14.000000000000002</v>
      </c>
      <c r="K30" s="76">
        <f t="shared" si="6"/>
        <v>472</v>
      </c>
      <c r="L30" s="54">
        <f t="shared" si="2"/>
        <v>122</v>
      </c>
      <c r="M30" s="84"/>
      <c r="N30" s="61">
        <v>228.6</v>
      </c>
      <c r="O30" s="83">
        <v>751.9</v>
      </c>
      <c r="P30" s="24">
        <f t="shared" si="3"/>
        <v>16611</v>
      </c>
      <c r="Q30" s="25">
        <f t="shared" si="4"/>
        <v>-539.29999999999927</v>
      </c>
      <c r="R30" s="3"/>
      <c r="S30" s="52"/>
      <c r="T30" s="53"/>
      <c r="U30" s="2"/>
    </row>
    <row r="31" spans="1:21" s="1" customFormat="1" ht="13.5" thickBot="1" x14ac:dyDescent="0.25">
      <c r="A31" s="26" t="s">
        <v>41</v>
      </c>
      <c r="B31" s="29">
        <v>19142.900000000001</v>
      </c>
      <c r="C31" s="57">
        <v>15040</v>
      </c>
      <c r="D31" s="27">
        <v>2409</v>
      </c>
      <c r="E31" s="96">
        <v>400</v>
      </c>
      <c r="F31" s="101">
        <v>11</v>
      </c>
      <c r="G31" s="98">
        <v>2135</v>
      </c>
      <c r="H31" s="68">
        <v>16819.600000000002</v>
      </c>
      <c r="I31" s="77">
        <f t="shared" si="5"/>
        <v>339.66899999999998</v>
      </c>
      <c r="J31" s="94">
        <f t="shared" si="0"/>
        <v>14.000000000000002</v>
      </c>
      <c r="K31" s="79">
        <f t="shared" si="6"/>
        <v>353.7</v>
      </c>
      <c r="L31" s="55">
        <f t="shared" si="2"/>
        <v>335.5</v>
      </c>
      <c r="M31" s="85"/>
      <c r="N31" s="62">
        <v>525.79999999999995</v>
      </c>
      <c r="O31" s="87">
        <v>732.3</v>
      </c>
      <c r="P31" s="29">
        <f t="shared" si="3"/>
        <v>18766.900000000001</v>
      </c>
      <c r="Q31" s="30">
        <f t="shared" si="4"/>
        <v>-376</v>
      </c>
      <c r="R31" s="3"/>
      <c r="S31" s="52"/>
      <c r="T31" s="53"/>
      <c r="U31" s="2"/>
    </row>
    <row r="32" spans="1:21" s="1" customFormat="1" x14ac:dyDescent="0.2">
      <c r="A32" s="31" t="s">
        <v>42</v>
      </c>
      <c r="B32" s="33">
        <v>83.9</v>
      </c>
      <c r="C32" s="22">
        <v>2735</v>
      </c>
      <c r="D32" s="21"/>
      <c r="E32" s="21"/>
      <c r="F32" s="22"/>
      <c r="G32" s="32"/>
      <c r="H32" s="64">
        <v>82.2</v>
      </c>
      <c r="I32" s="92">
        <f t="shared" si="5"/>
        <v>0</v>
      </c>
      <c r="J32" s="93"/>
      <c r="K32" s="23">
        <f t="shared" si="6"/>
        <v>0</v>
      </c>
      <c r="L32" s="69">
        <f t="shared" si="2"/>
        <v>0</v>
      </c>
      <c r="M32" s="86"/>
      <c r="N32" s="61">
        <v>0</v>
      </c>
      <c r="O32" s="61">
        <v>0</v>
      </c>
      <c r="P32" s="19">
        <f t="shared" si="3"/>
        <v>82.2</v>
      </c>
      <c r="Q32" s="34">
        <f t="shared" si="4"/>
        <v>-1.7000000000000028</v>
      </c>
      <c r="R32" s="3"/>
      <c r="S32" s="2"/>
      <c r="U32" s="3"/>
    </row>
    <row r="33" spans="1:18" s="1" customFormat="1" x14ac:dyDescent="0.2">
      <c r="A33" s="20" t="s">
        <v>43</v>
      </c>
      <c r="B33" s="24">
        <v>24.4</v>
      </c>
      <c r="C33" s="22">
        <v>772</v>
      </c>
      <c r="D33" s="35"/>
      <c r="E33" s="21"/>
      <c r="F33" s="22"/>
      <c r="G33" s="32"/>
      <c r="H33" s="64">
        <v>23.2</v>
      </c>
      <c r="I33" s="75">
        <f t="shared" si="5"/>
        <v>0</v>
      </c>
      <c r="J33" s="73"/>
      <c r="K33" s="76">
        <f t="shared" si="6"/>
        <v>0</v>
      </c>
      <c r="L33" s="69">
        <f t="shared" si="2"/>
        <v>0</v>
      </c>
      <c r="M33" s="84"/>
      <c r="N33" s="61">
        <v>0</v>
      </c>
      <c r="O33" s="83">
        <v>0</v>
      </c>
      <c r="P33" s="24">
        <f t="shared" si="3"/>
        <v>23.2</v>
      </c>
      <c r="Q33" s="34">
        <f t="shared" si="4"/>
        <v>-1.1999999999999993</v>
      </c>
      <c r="R33" s="3"/>
    </row>
    <row r="34" spans="1:18" s="1" customFormat="1" x14ac:dyDescent="0.2">
      <c r="A34" s="20" t="s">
        <v>44</v>
      </c>
      <c r="B34" s="24">
        <v>64.400000000000006</v>
      </c>
      <c r="C34" s="22">
        <v>2222</v>
      </c>
      <c r="D34" s="35"/>
      <c r="E34" s="21"/>
      <c r="F34" s="22"/>
      <c r="G34" s="32"/>
      <c r="H34" s="64">
        <v>66.7</v>
      </c>
      <c r="I34" s="75">
        <f t="shared" si="5"/>
        <v>0</v>
      </c>
      <c r="J34" s="73"/>
      <c r="K34" s="76">
        <f t="shared" si="6"/>
        <v>0</v>
      </c>
      <c r="L34" s="69">
        <f t="shared" si="2"/>
        <v>0</v>
      </c>
      <c r="M34" s="84"/>
      <c r="N34" s="61">
        <v>0</v>
      </c>
      <c r="O34" s="83">
        <v>0</v>
      </c>
      <c r="P34" s="24">
        <f t="shared" si="3"/>
        <v>66.7</v>
      </c>
      <c r="Q34" s="34">
        <f t="shared" si="4"/>
        <v>2.2999999999999972</v>
      </c>
      <c r="R34" s="3"/>
    </row>
    <row r="35" spans="1:18" s="1" customFormat="1" x14ac:dyDescent="0.2">
      <c r="A35" s="20" t="s">
        <v>45</v>
      </c>
      <c r="B35" s="24">
        <v>397.6</v>
      </c>
      <c r="C35" s="22">
        <v>12949</v>
      </c>
      <c r="D35" s="35"/>
      <c r="E35" s="21"/>
      <c r="F35" s="22"/>
      <c r="G35" s="32"/>
      <c r="H35" s="64">
        <v>389</v>
      </c>
      <c r="I35" s="75">
        <f t="shared" si="5"/>
        <v>0</v>
      </c>
      <c r="J35" s="73"/>
      <c r="K35" s="76">
        <f t="shared" si="6"/>
        <v>0</v>
      </c>
      <c r="L35" s="69">
        <f t="shared" si="2"/>
        <v>0</v>
      </c>
      <c r="M35" s="84"/>
      <c r="N35" s="61">
        <v>0</v>
      </c>
      <c r="O35" s="83">
        <v>0</v>
      </c>
      <c r="P35" s="24">
        <f t="shared" si="3"/>
        <v>389</v>
      </c>
      <c r="Q35" s="34">
        <f t="shared" si="4"/>
        <v>-8.6000000000000227</v>
      </c>
      <c r="R35" s="3"/>
    </row>
    <row r="36" spans="1:18" s="1" customFormat="1" x14ac:dyDescent="0.2">
      <c r="A36" s="20" t="s">
        <v>46</v>
      </c>
      <c r="B36" s="24">
        <v>129.30000000000001</v>
      </c>
      <c r="C36" s="22">
        <v>4276</v>
      </c>
      <c r="D36" s="35"/>
      <c r="E36" s="21"/>
      <c r="F36" s="22"/>
      <c r="G36" s="32"/>
      <c r="H36" s="64">
        <v>128.5</v>
      </c>
      <c r="I36" s="75">
        <f t="shared" si="5"/>
        <v>0</v>
      </c>
      <c r="J36" s="73"/>
      <c r="K36" s="76">
        <f t="shared" si="6"/>
        <v>0</v>
      </c>
      <c r="L36" s="69">
        <f t="shared" si="2"/>
        <v>0</v>
      </c>
      <c r="M36" s="84"/>
      <c r="N36" s="61">
        <v>0</v>
      </c>
      <c r="O36" s="83">
        <v>0</v>
      </c>
      <c r="P36" s="24">
        <f t="shared" si="3"/>
        <v>128.5</v>
      </c>
      <c r="Q36" s="34">
        <f t="shared" si="4"/>
        <v>-0.80000000000001137</v>
      </c>
      <c r="R36" s="3"/>
    </row>
    <row r="37" spans="1:18" s="1" customFormat="1" x14ac:dyDescent="0.2">
      <c r="A37" s="20" t="s">
        <v>47</v>
      </c>
      <c r="B37" s="24">
        <v>170.7</v>
      </c>
      <c r="C37" s="22">
        <v>5822</v>
      </c>
      <c r="D37" s="35"/>
      <c r="E37" s="21"/>
      <c r="F37" s="22"/>
      <c r="G37" s="32"/>
      <c r="H37" s="64">
        <v>174.9</v>
      </c>
      <c r="I37" s="75">
        <f t="shared" si="5"/>
        <v>0</v>
      </c>
      <c r="J37" s="73"/>
      <c r="K37" s="76">
        <f t="shared" si="6"/>
        <v>0</v>
      </c>
      <c r="L37" s="69">
        <f t="shared" si="2"/>
        <v>0</v>
      </c>
      <c r="M37" s="84"/>
      <c r="N37" s="61">
        <v>0</v>
      </c>
      <c r="O37" s="83">
        <v>0</v>
      </c>
      <c r="P37" s="24">
        <f t="shared" si="3"/>
        <v>174.9</v>
      </c>
      <c r="Q37" s="34">
        <f t="shared" si="4"/>
        <v>4.2000000000000171</v>
      </c>
      <c r="R37" s="3"/>
    </row>
    <row r="38" spans="1:18" s="1" customFormat="1" x14ac:dyDescent="0.2">
      <c r="A38" s="20" t="s">
        <v>48</v>
      </c>
      <c r="B38" s="24">
        <v>131.1</v>
      </c>
      <c r="C38" s="22">
        <v>4328</v>
      </c>
      <c r="D38" s="35"/>
      <c r="E38" s="21"/>
      <c r="F38" s="22"/>
      <c r="G38" s="32"/>
      <c r="H38" s="64">
        <v>130</v>
      </c>
      <c r="I38" s="75">
        <f t="shared" si="5"/>
        <v>0</v>
      </c>
      <c r="J38" s="73"/>
      <c r="K38" s="76">
        <f t="shared" si="6"/>
        <v>0</v>
      </c>
      <c r="L38" s="69">
        <f t="shared" si="2"/>
        <v>0</v>
      </c>
      <c r="M38" s="84"/>
      <c r="N38" s="61">
        <v>0</v>
      </c>
      <c r="O38" s="83">
        <v>0</v>
      </c>
      <c r="P38" s="24">
        <f t="shared" si="3"/>
        <v>130</v>
      </c>
      <c r="Q38" s="34">
        <f t="shared" si="4"/>
        <v>-1.0999999999999943</v>
      </c>
      <c r="R38" s="3"/>
    </row>
    <row r="39" spans="1:18" s="1" customFormat="1" x14ac:dyDescent="0.2">
      <c r="A39" s="20" t="s">
        <v>49</v>
      </c>
      <c r="B39" s="24">
        <v>97.6</v>
      </c>
      <c r="C39" s="22">
        <v>3126</v>
      </c>
      <c r="D39" s="35"/>
      <c r="E39" s="21"/>
      <c r="F39" s="22"/>
      <c r="G39" s="32"/>
      <c r="H39" s="64">
        <v>93.9</v>
      </c>
      <c r="I39" s="75">
        <f t="shared" si="5"/>
        <v>0</v>
      </c>
      <c r="J39" s="73"/>
      <c r="K39" s="76">
        <f t="shared" si="6"/>
        <v>0</v>
      </c>
      <c r="L39" s="69">
        <f t="shared" si="2"/>
        <v>0</v>
      </c>
      <c r="M39" s="84"/>
      <c r="N39" s="61">
        <v>0</v>
      </c>
      <c r="O39" s="83">
        <v>0</v>
      </c>
      <c r="P39" s="24">
        <f t="shared" si="3"/>
        <v>93.9</v>
      </c>
      <c r="Q39" s="34">
        <f t="shared" si="4"/>
        <v>-3.6999999999999886</v>
      </c>
      <c r="R39" s="3"/>
    </row>
    <row r="40" spans="1:18" s="1" customFormat="1" x14ac:dyDescent="0.2">
      <c r="A40" s="20" t="s">
        <v>50</v>
      </c>
      <c r="B40" s="24">
        <v>136.4</v>
      </c>
      <c r="C40" s="22">
        <v>4318</v>
      </c>
      <c r="D40" s="35"/>
      <c r="E40" s="21"/>
      <c r="F40" s="22"/>
      <c r="G40" s="32"/>
      <c r="H40" s="64">
        <v>129.69999999999999</v>
      </c>
      <c r="I40" s="75">
        <f t="shared" si="5"/>
        <v>0</v>
      </c>
      <c r="J40" s="73"/>
      <c r="K40" s="76">
        <f t="shared" si="6"/>
        <v>0</v>
      </c>
      <c r="L40" s="69">
        <f t="shared" si="2"/>
        <v>0</v>
      </c>
      <c r="M40" s="84"/>
      <c r="N40" s="61">
        <v>0</v>
      </c>
      <c r="O40" s="83">
        <v>0</v>
      </c>
      <c r="P40" s="24">
        <f t="shared" si="3"/>
        <v>129.69999999999999</v>
      </c>
      <c r="Q40" s="34">
        <f t="shared" si="4"/>
        <v>-6.7000000000000171</v>
      </c>
      <c r="R40" s="3"/>
    </row>
    <row r="41" spans="1:18" s="1" customFormat="1" x14ac:dyDescent="0.2">
      <c r="A41" s="20" t="s">
        <v>51</v>
      </c>
      <c r="B41" s="24">
        <v>126.3</v>
      </c>
      <c r="C41" s="22">
        <v>4018</v>
      </c>
      <c r="D41" s="35"/>
      <c r="E41" s="21"/>
      <c r="F41" s="22"/>
      <c r="G41" s="32"/>
      <c r="H41" s="64">
        <v>120.7</v>
      </c>
      <c r="I41" s="75">
        <f t="shared" si="5"/>
        <v>0</v>
      </c>
      <c r="J41" s="73"/>
      <c r="K41" s="76">
        <f t="shared" si="6"/>
        <v>0</v>
      </c>
      <c r="L41" s="69">
        <f t="shared" si="2"/>
        <v>0</v>
      </c>
      <c r="M41" s="84"/>
      <c r="N41" s="61">
        <v>0</v>
      </c>
      <c r="O41" s="83">
        <v>0</v>
      </c>
      <c r="P41" s="24">
        <f t="shared" si="3"/>
        <v>120.7</v>
      </c>
      <c r="Q41" s="34">
        <f t="shared" si="4"/>
        <v>-5.5999999999999943</v>
      </c>
      <c r="R41" s="3"/>
    </row>
    <row r="42" spans="1:18" s="1" customFormat="1" x14ac:dyDescent="0.2">
      <c r="A42" s="20" t="s">
        <v>52</v>
      </c>
      <c r="B42" s="24">
        <v>54.8</v>
      </c>
      <c r="C42" s="22">
        <v>1766</v>
      </c>
      <c r="D42" s="35"/>
      <c r="E42" s="21"/>
      <c r="F42" s="22"/>
      <c r="G42" s="32"/>
      <c r="H42" s="64">
        <v>53.1</v>
      </c>
      <c r="I42" s="75">
        <f t="shared" si="5"/>
        <v>0</v>
      </c>
      <c r="J42" s="73"/>
      <c r="K42" s="76">
        <f t="shared" si="6"/>
        <v>0</v>
      </c>
      <c r="L42" s="69">
        <f t="shared" ref="L42:L66" si="7">F42*30.5</f>
        <v>0</v>
      </c>
      <c r="M42" s="84"/>
      <c r="N42" s="61">
        <v>0</v>
      </c>
      <c r="O42" s="83">
        <v>0</v>
      </c>
      <c r="P42" s="24">
        <f t="shared" ref="P42:P66" si="8">H42+K42+L42+M42+N42+O42</f>
        <v>53.1</v>
      </c>
      <c r="Q42" s="34">
        <f t="shared" ref="Q42:Q67" si="9">P42-B42</f>
        <v>-1.6999999999999957</v>
      </c>
      <c r="R42" s="3"/>
    </row>
    <row r="43" spans="1:18" s="1" customFormat="1" x14ac:dyDescent="0.2">
      <c r="A43" s="20" t="s">
        <v>53</v>
      </c>
      <c r="B43" s="24">
        <v>129.80000000000001</v>
      </c>
      <c r="C43" s="22">
        <v>4128</v>
      </c>
      <c r="D43" s="35"/>
      <c r="E43" s="21"/>
      <c r="F43" s="22"/>
      <c r="G43" s="32"/>
      <c r="H43" s="64">
        <v>124</v>
      </c>
      <c r="I43" s="75">
        <f t="shared" si="5"/>
        <v>0</v>
      </c>
      <c r="J43" s="73"/>
      <c r="K43" s="76">
        <f t="shared" si="6"/>
        <v>0</v>
      </c>
      <c r="L43" s="69">
        <f t="shared" si="7"/>
        <v>0</v>
      </c>
      <c r="M43" s="84"/>
      <c r="N43" s="61">
        <v>0</v>
      </c>
      <c r="O43" s="83">
        <v>0</v>
      </c>
      <c r="P43" s="24">
        <f t="shared" si="8"/>
        <v>124</v>
      </c>
      <c r="Q43" s="34">
        <f t="shared" si="9"/>
        <v>-5.8000000000000114</v>
      </c>
      <c r="R43" s="3"/>
    </row>
    <row r="44" spans="1:18" s="1" customFormat="1" x14ac:dyDescent="0.2">
      <c r="A44" s="20" t="s">
        <v>54</v>
      </c>
      <c r="B44" s="24">
        <v>14.8</v>
      </c>
      <c r="C44" s="22">
        <v>475</v>
      </c>
      <c r="D44" s="35"/>
      <c r="E44" s="21"/>
      <c r="F44" s="22"/>
      <c r="G44" s="32"/>
      <c r="H44" s="64">
        <v>14.3</v>
      </c>
      <c r="I44" s="75">
        <f t="shared" si="5"/>
        <v>0</v>
      </c>
      <c r="J44" s="73"/>
      <c r="K44" s="76">
        <f t="shared" si="6"/>
        <v>0</v>
      </c>
      <c r="L44" s="69">
        <f t="shared" si="7"/>
        <v>0</v>
      </c>
      <c r="M44" s="84"/>
      <c r="N44" s="61">
        <v>0</v>
      </c>
      <c r="O44" s="83">
        <v>0</v>
      </c>
      <c r="P44" s="24">
        <f t="shared" si="8"/>
        <v>14.3</v>
      </c>
      <c r="Q44" s="34">
        <f t="shared" si="9"/>
        <v>-0.5</v>
      </c>
      <c r="R44" s="3"/>
    </row>
    <row r="45" spans="1:18" s="1" customFormat="1" x14ac:dyDescent="0.2">
      <c r="A45" s="20" t="s">
        <v>55</v>
      </c>
      <c r="B45" s="24">
        <v>36.5</v>
      </c>
      <c r="C45" s="22">
        <v>1178</v>
      </c>
      <c r="D45" s="35"/>
      <c r="E45" s="21"/>
      <c r="F45" s="22"/>
      <c r="G45" s="32"/>
      <c r="H45" s="64">
        <v>35.4</v>
      </c>
      <c r="I45" s="75">
        <f t="shared" si="5"/>
        <v>0</v>
      </c>
      <c r="J45" s="73"/>
      <c r="K45" s="76">
        <f t="shared" si="6"/>
        <v>0</v>
      </c>
      <c r="L45" s="69">
        <f t="shared" si="7"/>
        <v>0</v>
      </c>
      <c r="M45" s="84"/>
      <c r="N45" s="61">
        <v>0</v>
      </c>
      <c r="O45" s="83">
        <v>0</v>
      </c>
      <c r="P45" s="24">
        <f t="shared" si="8"/>
        <v>35.4</v>
      </c>
      <c r="Q45" s="34">
        <f t="shared" si="9"/>
        <v>-1.1000000000000014</v>
      </c>
      <c r="R45" s="3"/>
    </row>
    <row r="46" spans="1:18" s="1" customFormat="1" x14ac:dyDescent="0.2">
      <c r="A46" s="20" t="s">
        <v>56</v>
      </c>
      <c r="B46" s="24">
        <v>339.2</v>
      </c>
      <c r="C46" s="22">
        <v>11031</v>
      </c>
      <c r="D46" s="35"/>
      <c r="E46" s="21"/>
      <c r="F46" s="22"/>
      <c r="G46" s="32"/>
      <c r="H46" s="64">
        <v>331.4</v>
      </c>
      <c r="I46" s="75">
        <f t="shared" si="5"/>
        <v>0</v>
      </c>
      <c r="J46" s="73"/>
      <c r="K46" s="76">
        <f t="shared" si="6"/>
        <v>0</v>
      </c>
      <c r="L46" s="69">
        <f t="shared" si="7"/>
        <v>0</v>
      </c>
      <c r="M46" s="84"/>
      <c r="N46" s="61">
        <v>0</v>
      </c>
      <c r="O46" s="83">
        <v>0</v>
      </c>
      <c r="P46" s="24">
        <f t="shared" si="8"/>
        <v>331.4</v>
      </c>
      <c r="Q46" s="34">
        <f t="shared" si="9"/>
        <v>-7.8000000000000114</v>
      </c>
      <c r="R46" s="3"/>
    </row>
    <row r="47" spans="1:18" s="1" customFormat="1" x14ac:dyDescent="0.2">
      <c r="A47" s="20" t="s">
        <v>57</v>
      </c>
      <c r="B47" s="24">
        <v>343.9</v>
      </c>
      <c r="C47" s="22">
        <v>11364</v>
      </c>
      <c r="D47" s="35"/>
      <c r="E47" s="21"/>
      <c r="F47" s="22"/>
      <c r="G47" s="32"/>
      <c r="H47" s="64">
        <v>341.4</v>
      </c>
      <c r="I47" s="75">
        <f t="shared" si="5"/>
        <v>0</v>
      </c>
      <c r="J47" s="73"/>
      <c r="K47" s="76">
        <f t="shared" si="6"/>
        <v>0</v>
      </c>
      <c r="L47" s="69">
        <f t="shared" si="7"/>
        <v>0</v>
      </c>
      <c r="M47" s="84"/>
      <c r="N47" s="61">
        <v>0</v>
      </c>
      <c r="O47" s="83">
        <v>0</v>
      </c>
      <c r="P47" s="24">
        <f t="shared" si="8"/>
        <v>341.4</v>
      </c>
      <c r="Q47" s="34">
        <f t="shared" si="9"/>
        <v>-2.5</v>
      </c>
      <c r="R47" s="3"/>
    </row>
    <row r="48" spans="1:18" s="1" customFormat="1" x14ac:dyDescent="0.2">
      <c r="A48" s="20" t="s">
        <v>58</v>
      </c>
      <c r="B48" s="24">
        <v>99.7</v>
      </c>
      <c r="C48" s="22">
        <v>3244</v>
      </c>
      <c r="D48" s="35"/>
      <c r="E48" s="21"/>
      <c r="F48" s="22"/>
      <c r="G48" s="32"/>
      <c r="H48" s="64">
        <v>97.5</v>
      </c>
      <c r="I48" s="75">
        <f t="shared" si="5"/>
        <v>0</v>
      </c>
      <c r="J48" s="73"/>
      <c r="K48" s="76">
        <f t="shared" si="6"/>
        <v>0</v>
      </c>
      <c r="L48" s="69">
        <f t="shared" si="7"/>
        <v>0</v>
      </c>
      <c r="M48" s="84"/>
      <c r="N48" s="61">
        <v>0</v>
      </c>
      <c r="O48" s="83">
        <v>0</v>
      </c>
      <c r="P48" s="24">
        <f t="shared" si="8"/>
        <v>97.5</v>
      </c>
      <c r="Q48" s="34">
        <f t="shared" si="9"/>
        <v>-2.2000000000000028</v>
      </c>
      <c r="R48" s="3"/>
    </row>
    <row r="49" spans="1:18" s="1" customFormat="1" x14ac:dyDescent="0.2">
      <c r="A49" s="20" t="s">
        <v>59</v>
      </c>
      <c r="B49" s="24">
        <v>27.7</v>
      </c>
      <c r="C49" s="22">
        <v>861</v>
      </c>
      <c r="D49" s="35"/>
      <c r="E49" s="21"/>
      <c r="F49" s="22"/>
      <c r="G49" s="32"/>
      <c r="H49" s="64">
        <v>25.9</v>
      </c>
      <c r="I49" s="75">
        <f t="shared" si="5"/>
        <v>0</v>
      </c>
      <c r="J49" s="73"/>
      <c r="K49" s="76">
        <f t="shared" si="6"/>
        <v>0</v>
      </c>
      <c r="L49" s="69">
        <f t="shared" si="7"/>
        <v>0</v>
      </c>
      <c r="M49" s="84"/>
      <c r="N49" s="61">
        <v>0</v>
      </c>
      <c r="O49" s="83">
        <v>0</v>
      </c>
      <c r="P49" s="24">
        <f t="shared" si="8"/>
        <v>25.9</v>
      </c>
      <c r="Q49" s="34">
        <f t="shared" si="9"/>
        <v>-1.8000000000000007</v>
      </c>
      <c r="R49" s="3"/>
    </row>
    <row r="50" spans="1:18" s="1" customFormat="1" x14ac:dyDescent="0.2">
      <c r="A50" s="20" t="s">
        <v>60</v>
      </c>
      <c r="B50" s="24">
        <v>48.2</v>
      </c>
      <c r="C50" s="22">
        <v>1605</v>
      </c>
      <c r="D50" s="35"/>
      <c r="E50" s="21"/>
      <c r="F50" s="22"/>
      <c r="G50" s="32"/>
      <c r="H50" s="64">
        <v>48.2</v>
      </c>
      <c r="I50" s="75">
        <f t="shared" si="5"/>
        <v>0</v>
      </c>
      <c r="J50" s="73"/>
      <c r="K50" s="76">
        <f t="shared" si="6"/>
        <v>0</v>
      </c>
      <c r="L50" s="69">
        <f t="shared" si="7"/>
        <v>0</v>
      </c>
      <c r="M50" s="84"/>
      <c r="N50" s="61">
        <v>0</v>
      </c>
      <c r="O50" s="83">
        <v>0</v>
      </c>
      <c r="P50" s="24">
        <f t="shared" si="8"/>
        <v>48.2</v>
      </c>
      <c r="Q50" s="34">
        <f t="shared" si="9"/>
        <v>0</v>
      </c>
      <c r="R50" s="3"/>
    </row>
    <row r="51" spans="1:18" s="1" customFormat="1" x14ac:dyDescent="0.2">
      <c r="A51" s="20" t="s">
        <v>61</v>
      </c>
      <c r="B51" s="24">
        <v>91.5</v>
      </c>
      <c r="C51" s="22">
        <v>3213</v>
      </c>
      <c r="D51" s="35"/>
      <c r="E51" s="21"/>
      <c r="F51" s="22"/>
      <c r="G51" s="32"/>
      <c r="H51" s="64">
        <v>96.5</v>
      </c>
      <c r="I51" s="75">
        <f t="shared" si="5"/>
        <v>0</v>
      </c>
      <c r="J51" s="73"/>
      <c r="K51" s="76">
        <f t="shared" si="6"/>
        <v>0</v>
      </c>
      <c r="L51" s="69">
        <f t="shared" si="7"/>
        <v>0</v>
      </c>
      <c r="M51" s="84"/>
      <c r="N51" s="61">
        <v>0</v>
      </c>
      <c r="O51" s="83">
        <v>0</v>
      </c>
      <c r="P51" s="24">
        <f t="shared" si="8"/>
        <v>96.5</v>
      </c>
      <c r="Q51" s="34">
        <f t="shared" si="9"/>
        <v>5</v>
      </c>
      <c r="R51" s="3"/>
    </row>
    <row r="52" spans="1:18" s="1" customFormat="1" x14ac:dyDescent="0.2">
      <c r="A52" s="20" t="s">
        <v>62</v>
      </c>
      <c r="B52" s="24">
        <v>11.9</v>
      </c>
      <c r="C52" s="22">
        <v>392</v>
      </c>
      <c r="D52" s="35"/>
      <c r="E52" s="21"/>
      <c r="F52" s="22"/>
      <c r="G52" s="32"/>
      <c r="H52" s="64">
        <v>11.8</v>
      </c>
      <c r="I52" s="75">
        <f t="shared" si="5"/>
        <v>0</v>
      </c>
      <c r="J52" s="73"/>
      <c r="K52" s="76">
        <f t="shared" si="6"/>
        <v>0</v>
      </c>
      <c r="L52" s="69">
        <f t="shared" si="7"/>
        <v>0</v>
      </c>
      <c r="M52" s="84"/>
      <c r="N52" s="61">
        <v>0</v>
      </c>
      <c r="O52" s="83">
        <v>0</v>
      </c>
      <c r="P52" s="24">
        <f t="shared" si="8"/>
        <v>11.8</v>
      </c>
      <c r="Q52" s="34">
        <f t="shared" si="9"/>
        <v>-9.9999999999999645E-2</v>
      </c>
      <c r="R52" s="3"/>
    </row>
    <row r="53" spans="1:18" s="1" customFormat="1" x14ac:dyDescent="0.2">
      <c r="A53" s="20" t="s">
        <v>63</v>
      </c>
      <c r="B53" s="24">
        <v>228.9</v>
      </c>
      <c r="C53" s="50">
        <v>6267</v>
      </c>
      <c r="D53" s="35"/>
      <c r="E53" s="21"/>
      <c r="F53" s="22">
        <v>1</v>
      </c>
      <c r="G53" s="32"/>
      <c r="H53" s="64">
        <v>188.3</v>
      </c>
      <c r="I53" s="75">
        <f t="shared" si="5"/>
        <v>0</v>
      </c>
      <c r="J53" s="73"/>
      <c r="K53" s="76">
        <f t="shared" si="6"/>
        <v>0</v>
      </c>
      <c r="L53" s="69">
        <f t="shared" si="7"/>
        <v>30.5</v>
      </c>
      <c r="M53" s="84"/>
      <c r="N53" s="61">
        <v>0</v>
      </c>
      <c r="O53" s="83">
        <v>0</v>
      </c>
      <c r="P53" s="24">
        <f t="shared" si="8"/>
        <v>218.8</v>
      </c>
      <c r="Q53" s="34">
        <f t="shared" si="9"/>
        <v>-10.099999999999994</v>
      </c>
      <c r="R53" s="3"/>
    </row>
    <row r="54" spans="1:18" s="1" customFormat="1" x14ac:dyDescent="0.2">
      <c r="A54" s="20" t="s">
        <v>64</v>
      </c>
      <c r="B54" s="24">
        <v>21.1</v>
      </c>
      <c r="C54" s="22">
        <v>696</v>
      </c>
      <c r="D54" s="35"/>
      <c r="E54" s="21"/>
      <c r="F54" s="22"/>
      <c r="G54" s="32"/>
      <c r="H54" s="64">
        <v>20.9</v>
      </c>
      <c r="I54" s="75">
        <f t="shared" si="5"/>
        <v>0</v>
      </c>
      <c r="J54" s="73"/>
      <c r="K54" s="76">
        <f t="shared" si="6"/>
        <v>0</v>
      </c>
      <c r="L54" s="69">
        <f t="shared" si="7"/>
        <v>0</v>
      </c>
      <c r="M54" s="84"/>
      <c r="N54" s="61">
        <v>0</v>
      </c>
      <c r="O54" s="83">
        <v>0</v>
      </c>
      <c r="P54" s="24">
        <f t="shared" si="8"/>
        <v>20.9</v>
      </c>
      <c r="Q54" s="34">
        <f t="shared" si="9"/>
        <v>-0.20000000000000284</v>
      </c>
      <c r="R54" s="3"/>
    </row>
    <row r="55" spans="1:18" s="1" customFormat="1" x14ac:dyDescent="0.2">
      <c r="A55" s="20" t="s">
        <v>65</v>
      </c>
      <c r="B55" s="24">
        <v>188.7</v>
      </c>
      <c r="C55" s="22">
        <v>6311</v>
      </c>
      <c r="D55" s="35"/>
      <c r="E55" s="21"/>
      <c r="F55" s="22"/>
      <c r="G55" s="32"/>
      <c r="H55" s="64">
        <v>189.6</v>
      </c>
      <c r="I55" s="75">
        <f t="shared" si="5"/>
        <v>0</v>
      </c>
      <c r="J55" s="73"/>
      <c r="K55" s="76">
        <f t="shared" si="6"/>
        <v>0</v>
      </c>
      <c r="L55" s="69">
        <f t="shared" si="7"/>
        <v>0</v>
      </c>
      <c r="M55" s="84"/>
      <c r="N55" s="61">
        <v>0</v>
      </c>
      <c r="O55" s="83">
        <v>0</v>
      </c>
      <c r="P55" s="24">
        <f t="shared" si="8"/>
        <v>189.6</v>
      </c>
      <c r="Q55" s="34">
        <f t="shared" si="9"/>
        <v>0.90000000000000568</v>
      </c>
      <c r="R55" s="3"/>
    </row>
    <row r="56" spans="1:18" s="1" customFormat="1" x14ac:dyDescent="0.2">
      <c r="A56" s="20" t="s">
        <v>66</v>
      </c>
      <c r="B56" s="24">
        <v>85.199999999999989</v>
      </c>
      <c r="C56" s="22">
        <v>2836</v>
      </c>
      <c r="D56" s="35"/>
      <c r="E56" s="21"/>
      <c r="F56" s="22"/>
      <c r="G56" s="32"/>
      <c r="H56" s="64">
        <v>85.2</v>
      </c>
      <c r="I56" s="75">
        <f t="shared" si="5"/>
        <v>0</v>
      </c>
      <c r="J56" s="73"/>
      <c r="K56" s="76">
        <f t="shared" si="6"/>
        <v>0</v>
      </c>
      <c r="L56" s="69">
        <f t="shared" si="7"/>
        <v>0</v>
      </c>
      <c r="M56" s="84"/>
      <c r="N56" s="61">
        <v>0</v>
      </c>
      <c r="O56" s="83">
        <v>0</v>
      </c>
      <c r="P56" s="24">
        <f t="shared" si="8"/>
        <v>85.2</v>
      </c>
      <c r="Q56" s="34">
        <f t="shared" si="9"/>
        <v>0</v>
      </c>
      <c r="R56" s="3"/>
    </row>
    <row r="57" spans="1:18" s="1" customFormat="1" x14ac:dyDescent="0.2">
      <c r="A57" s="20" t="s">
        <v>67</v>
      </c>
      <c r="B57" s="24">
        <v>126.1</v>
      </c>
      <c r="C57" s="22">
        <v>4044</v>
      </c>
      <c r="D57" s="35"/>
      <c r="E57" s="21"/>
      <c r="F57" s="22"/>
      <c r="G57" s="32"/>
      <c r="H57" s="64">
        <v>121.5</v>
      </c>
      <c r="I57" s="75">
        <f t="shared" si="5"/>
        <v>0</v>
      </c>
      <c r="J57" s="73"/>
      <c r="K57" s="76">
        <f t="shared" si="6"/>
        <v>0</v>
      </c>
      <c r="L57" s="69">
        <f t="shared" si="7"/>
        <v>0</v>
      </c>
      <c r="M57" s="84"/>
      <c r="N57" s="61">
        <v>0</v>
      </c>
      <c r="O57" s="83">
        <v>0</v>
      </c>
      <c r="P57" s="24">
        <f t="shared" si="8"/>
        <v>121.5</v>
      </c>
      <c r="Q57" s="34">
        <f t="shared" si="9"/>
        <v>-4.5999999999999943</v>
      </c>
      <c r="R57" s="3"/>
    </row>
    <row r="58" spans="1:18" s="1" customFormat="1" x14ac:dyDescent="0.2">
      <c r="A58" s="20" t="s">
        <v>68</v>
      </c>
      <c r="B58" s="24">
        <v>220.8</v>
      </c>
      <c r="C58" s="22">
        <v>7308</v>
      </c>
      <c r="D58" s="35"/>
      <c r="E58" s="21"/>
      <c r="F58" s="22"/>
      <c r="G58" s="32"/>
      <c r="H58" s="64">
        <v>219.5</v>
      </c>
      <c r="I58" s="75">
        <f t="shared" si="5"/>
        <v>0</v>
      </c>
      <c r="J58" s="73"/>
      <c r="K58" s="76">
        <f t="shared" si="6"/>
        <v>0</v>
      </c>
      <c r="L58" s="69">
        <f t="shared" si="7"/>
        <v>0</v>
      </c>
      <c r="M58" s="84"/>
      <c r="N58" s="61">
        <v>0</v>
      </c>
      <c r="O58" s="83">
        <v>0</v>
      </c>
      <c r="P58" s="24">
        <f t="shared" si="8"/>
        <v>219.5</v>
      </c>
      <c r="Q58" s="34">
        <f t="shared" si="9"/>
        <v>-1.3000000000000114</v>
      </c>
      <c r="R58" s="3"/>
    </row>
    <row r="59" spans="1:18" s="1" customFormat="1" x14ac:dyDescent="0.2">
      <c r="A59" s="20" t="s">
        <v>69</v>
      </c>
      <c r="B59" s="24">
        <v>105.3</v>
      </c>
      <c r="C59" s="22">
        <v>3464</v>
      </c>
      <c r="D59" s="35"/>
      <c r="E59" s="21"/>
      <c r="F59" s="22"/>
      <c r="G59" s="32"/>
      <c r="H59" s="64">
        <v>104.1</v>
      </c>
      <c r="I59" s="75">
        <f t="shared" si="5"/>
        <v>0</v>
      </c>
      <c r="J59" s="73"/>
      <c r="K59" s="76">
        <f t="shared" si="6"/>
        <v>0</v>
      </c>
      <c r="L59" s="69">
        <f t="shared" si="7"/>
        <v>0</v>
      </c>
      <c r="M59" s="84"/>
      <c r="N59" s="61">
        <v>0</v>
      </c>
      <c r="O59" s="83">
        <v>0</v>
      </c>
      <c r="P59" s="24">
        <f t="shared" si="8"/>
        <v>104.1</v>
      </c>
      <c r="Q59" s="34">
        <f t="shared" si="9"/>
        <v>-1.2000000000000028</v>
      </c>
      <c r="R59" s="3"/>
    </row>
    <row r="60" spans="1:18" s="1" customFormat="1" x14ac:dyDescent="0.2">
      <c r="A60" s="20" t="s">
        <v>70</v>
      </c>
      <c r="B60" s="24">
        <v>79.599999999999994</v>
      </c>
      <c r="C60" s="22">
        <v>2696</v>
      </c>
      <c r="D60" s="35"/>
      <c r="E60" s="21"/>
      <c r="F60" s="22"/>
      <c r="G60" s="32"/>
      <c r="H60" s="64">
        <v>81</v>
      </c>
      <c r="I60" s="75">
        <f t="shared" si="5"/>
        <v>0</v>
      </c>
      <c r="J60" s="73"/>
      <c r="K60" s="76">
        <f t="shared" si="6"/>
        <v>0</v>
      </c>
      <c r="L60" s="69">
        <f t="shared" si="7"/>
        <v>0</v>
      </c>
      <c r="M60" s="84"/>
      <c r="N60" s="61">
        <v>0</v>
      </c>
      <c r="O60" s="83">
        <v>0</v>
      </c>
      <c r="P60" s="24">
        <f t="shared" si="8"/>
        <v>81</v>
      </c>
      <c r="Q60" s="34">
        <f t="shared" si="9"/>
        <v>1.4000000000000057</v>
      </c>
      <c r="R60" s="3"/>
    </row>
    <row r="61" spans="1:18" s="1" customFormat="1" x14ac:dyDescent="0.2">
      <c r="A61" s="20" t="s">
        <v>71</v>
      </c>
      <c r="B61" s="24">
        <v>51.3</v>
      </c>
      <c r="C61" s="22">
        <v>1678</v>
      </c>
      <c r="D61" s="35"/>
      <c r="E61" s="21"/>
      <c r="F61" s="22"/>
      <c r="G61" s="32"/>
      <c r="H61" s="64">
        <v>50.4</v>
      </c>
      <c r="I61" s="75">
        <f t="shared" si="5"/>
        <v>0</v>
      </c>
      <c r="J61" s="73"/>
      <c r="K61" s="76">
        <f t="shared" si="6"/>
        <v>0</v>
      </c>
      <c r="L61" s="69">
        <f t="shared" si="7"/>
        <v>0</v>
      </c>
      <c r="M61" s="84"/>
      <c r="N61" s="61">
        <v>0</v>
      </c>
      <c r="O61" s="83">
        <v>0</v>
      </c>
      <c r="P61" s="24">
        <f t="shared" si="8"/>
        <v>50.4</v>
      </c>
      <c r="Q61" s="34">
        <f t="shared" si="9"/>
        <v>-0.89999999999999858</v>
      </c>
      <c r="R61" s="3"/>
    </row>
    <row r="62" spans="1:18" s="1" customFormat="1" x14ac:dyDescent="0.2">
      <c r="A62" s="20" t="s">
        <v>72</v>
      </c>
      <c r="B62" s="24">
        <v>121.2</v>
      </c>
      <c r="C62" s="22">
        <v>3953</v>
      </c>
      <c r="D62" s="35"/>
      <c r="E62" s="21"/>
      <c r="F62" s="22"/>
      <c r="G62" s="32"/>
      <c r="H62" s="64">
        <v>118.8</v>
      </c>
      <c r="I62" s="75">
        <f t="shared" si="5"/>
        <v>0</v>
      </c>
      <c r="J62" s="73"/>
      <c r="K62" s="76">
        <f t="shared" si="6"/>
        <v>0</v>
      </c>
      <c r="L62" s="69">
        <f t="shared" si="7"/>
        <v>0</v>
      </c>
      <c r="M62" s="84"/>
      <c r="N62" s="61">
        <v>0</v>
      </c>
      <c r="O62" s="83">
        <v>0</v>
      </c>
      <c r="P62" s="24">
        <f t="shared" si="8"/>
        <v>118.8</v>
      </c>
      <c r="Q62" s="34">
        <f t="shared" si="9"/>
        <v>-2.4000000000000057</v>
      </c>
      <c r="R62" s="3"/>
    </row>
    <row r="63" spans="1:18" s="1" customFormat="1" x14ac:dyDescent="0.2">
      <c r="A63" s="20" t="s">
        <v>73</v>
      </c>
      <c r="B63" s="24">
        <v>92.1</v>
      </c>
      <c r="C63" s="22">
        <v>3039</v>
      </c>
      <c r="D63" s="35"/>
      <c r="E63" s="21"/>
      <c r="F63" s="22"/>
      <c r="G63" s="32"/>
      <c r="H63" s="64">
        <v>91.3</v>
      </c>
      <c r="I63" s="75">
        <f t="shared" si="5"/>
        <v>0</v>
      </c>
      <c r="J63" s="73"/>
      <c r="K63" s="76">
        <f t="shared" si="6"/>
        <v>0</v>
      </c>
      <c r="L63" s="69">
        <f t="shared" si="7"/>
        <v>0</v>
      </c>
      <c r="M63" s="84"/>
      <c r="N63" s="61">
        <v>0</v>
      </c>
      <c r="O63" s="83">
        <v>0</v>
      </c>
      <c r="P63" s="24">
        <f t="shared" si="8"/>
        <v>91.3</v>
      </c>
      <c r="Q63" s="34">
        <f t="shared" si="9"/>
        <v>-0.79999999999999716</v>
      </c>
      <c r="R63" s="2"/>
    </row>
    <row r="64" spans="1:18" s="1" customFormat="1" x14ac:dyDescent="0.2">
      <c r="A64" s="20" t="s">
        <v>74</v>
      </c>
      <c r="B64" s="24">
        <v>150.30000000000001</v>
      </c>
      <c r="C64" s="22">
        <v>4800</v>
      </c>
      <c r="D64" s="35"/>
      <c r="E64" s="21"/>
      <c r="F64" s="22"/>
      <c r="G64" s="32"/>
      <c r="H64" s="64">
        <v>144.19999999999999</v>
      </c>
      <c r="I64" s="75">
        <f t="shared" si="5"/>
        <v>0</v>
      </c>
      <c r="J64" s="73"/>
      <c r="K64" s="76">
        <f t="shared" si="6"/>
        <v>0</v>
      </c>
      <c r="L64" s="69">
        <f t="shared" si="7"/>
        <v>0</v>
      </c>
      <c r="M64" s="84"/>
      <c r="N64" s="61">
        <v>0</v>
      </c>
      <c r="O64" s="83">
        <v>0</v>
      </c>
      <c r="P64" s="24">
        <f t="shared" si="8"/>
        <v>144.19999999999999</v>
      </c>
      <c r="Q64" s="34">
        <f t="shared" si="9"/>
        <v>-6.1000000000000227</v>
      </c>
      <c r="R64" s="2"/>
    </row>
    <row r="65" spans="1:18" s="1" customFormat="1" x14ac:dyDescent="0.2">
      <c r="A65" s="20" t="s">
        <v>75</v>
      </c>
      <c r="B65" s="24">
        <v>422.3</v>
      </c>
      <c r="C65" s="22">
        <v>10708</v>
      </c>
      <c r="D65" s="35"/>
      <c r="E65" s="21"/>
      <c r="F65" s="22">
        <v>3</v>
      </c>
      <c r="G65" s="32"/>
      <c r="H65" s="64">
        <v>321.7</v>
      </c>
      <c r="I65" s="75">
        <f t="shared" si="5"/>
        <v>0</v>
      </c>
      <c r="J65" s="73"/>
      <c r="K65" s="76">
        <f t="shared" si="6"/>
        <v>0</v>
      </c>
      <c r="L65" s="69">
        <f t="shared" si="7"/>
        <v>91.5</v>
      </c>
      <c r="M65" s="84"/>
      <c r="N65" s="61">
        <v>0</v>
      </c>
      <c r="O65" s="83">
        <v>0</v>
      </c>
      <c r="P65" s="24">
        <f t="shared" si="8"/>
        <v>413.2</v>
      </c>
      <c r="Q65" s="34">
        <f t="shared" si="9"/>
        <v>-9.1000000000000227</v>
      </c>
      <c r="R65" s="2"/>
    </row>
    <row r="66" spans="1:18" s="1" customFormat="1" ht="13.5" thickBot="1" x14ac:dyDescent="0.25">
      <c r="A66" s="20" t="s">
        <v>76</v>
      </c>
      <c r="B66" s="39">
        <v>267.8</v>
      </c>
      <c r="C66" s="48">
        <v>9076</v>
      </c>
      <c r="D66" s="36"/>
      <c r="E66" s="37"/>
      <c r="F66" s="22"/>
      <c r="G66" s="38"/>
      <c r="H66" s="68">
        <v>272.7</v>
      </c>
      <c r="I66" s="77">
        <f t="shared" si="5"/>
        <v>0</v>
      </c>
      <c r="J66" s="78"/>
      <c r="K66" s="79">
        <f t="shared" si="6"/>
        <v>0</v>
      </c>
      <c r="L66" s="69">
        <f t="shared" si="7"/>
        <v>0</v>
      </c>
      <c r="M66" s="85"/>
      <c r="N66" s="62">
        <v>0</v>
      </c>
      <c r="O66" s="87">
        <v>0</v>
      </c>
      <c r="P66" s="29">
        <f t="shared" si="8"/>
        <v>272.7</v>
      </c>
      <c r="Q66" s="40">
        <f t="shared" si="9"/>
        <v>4.8999999999999773</v>
      </c>
      <c r="R66" s="2"/>
    </row>
    <row r="67" spans="1:18" s="1" customFormat="1" ht="19.149999999999999" customHeight="1" thickBot="1" x14ac:dyDescent="0.25">
      <c r="A67" s="41" t="s">
        <v>77</v>
      </c>
      <c r="B67" s="58">
        <v>1066812</v>
      </c>
      <c r="C67" s="102">
        <f>SUM(C10:C66)</f>
        <v>1476608</v>
      </c>
      <c r="D67" s="42">
        <f t="shared" ref="D67:N67" si="10">SUM(D10:D66)</f>
        <v>159217</v>
      </c>
      <c r="E67" s="42">
        <f t="shared" si="10"/>
        <v>16866</v>
      </c>
      <c r="F67" s="42">
        <f>SUM(F10:F66)</f>
        <v>989</v>
      </c>
      <c r="G67" s="49">
        <f t="shared" si="10"/>
        <v>234440</v>
      </c>
      <c r="H67" s="59">
        <f t="shared" ref="H67" si="11">SUM(H10:H66)</f>
        <v>885205.2</v>
      </c>
      <c r="I67" s="70">
        <f t="shared" si="10"/>
        <v>22449.596999999998</v>
      </c>
      <c r="J67" s="71">
        <f t="shared" si="10"/>
        <v>590.31000000000006</v>
      </c>
      <c r="K67" s="28">
        <f t="shared" si="10"/>
        <v>23039.9</v>
      </c>
      <c r="L67" s="43">
        <f>SUM(L10:L66)</f>
        <v>30164.5</v>
      </c>
      <c r="M67" s="60">
        <f t="shared" si="10"/>
        <v>3960</v>
      </c>
      <c r="N67" s="44">
        <f t="shared" si="10"/>
        <v>40329.5</v>
      </c>
      <c r="O67" s="80">
        <f>SUM(O10:O66)</f>
        <v>80412.89999999998</v>
      </c>
      <c r="P67" s="81">
        <f>SUM(P10:P66)</f>
        <v>1063111.9999999993</v>
      </c>
      <c r="Q67" s="45">
        <f t="shared" si="9"/>
        <v>-3700.0000000006985</v>
      </c>
      <c r="R67" s="2"/>
    </row>
    <row r="68" spans="1:18" x14ac:dyDescent="0.2">
      <c r="C68" s="51"/>
    </row>
    <row r="69" spans="1:18" x14ac:dyDescent="0.2">
      <c r="A69" s="46"/>
      <c r="B69" s="46"/>
      <c r="C69" s="51"/>
    </row>
    <row r="70" spans="1:18" x14ac:dyDescent="0.2">
      <c r="C70" s="51"/>
    </row>
    <row r="71" spans="1:18" x14ac:dyDescent="0.2">
      <c r="C71" s="51"/>
      <c r="H71" s="47"/>
    </row>
    <row r="72" spans="1:18" x14ac:dyDescent="0.2">
      <c r="C72" s="51"/>
    </row>
    <row r="73" spans="1:18" x14ac:dyDescent="0.2">
      <c r="C73" s="51"/>
    </row>
    <row r="74" spans="1:18" x14ac:dyDescent="0.2">
      <c r="C74" s="51"/>
    </row>
    <row r="75" spans="1:18" x14ac:dyDescent="0.2">
      <c r="C75" s="51"/>
    </row>
  </sheetData>
  <mergeCells count="17">
    <mergeCell ref="A6:A9"/>
    <mergeCell ref="B6:B9"/>
    <mergeCell ref="P6:P9"/>
    <mergeCell ref="Q6:Q9"/>
    <mergeCell ref="C7:C8"/>
    <mergeCell ref="D7:D8"/>
    <mergeCell ref="E7:E8"/>
    <mergeCell ref="F7:F8"/>
    <mergeCell ref="G7:G8"/>
    <mergeCell ref="H7:H9"/>
    <mergeCell ref="I7:K7"/>
    <mergeCell ref="L7:L8"/>
    <mergeCell ref="M7:M9"/>
    <mergeCell ref="N7:N9"/>
    <mergeCell ref="H6:O6"/>
    <mergeCell ref="C6:G6"/>
    <mergeCell ref="O7:O9"/>
  </mergeCells>
  <pageMargins left="0.39370078740157483" right="0.39370078740157483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usnesení MČ PVSS celkem</vt:lpstr>
      <vt:lpstr>'Příloha usnesení MČ PVSS celkem'!Názvy_tisku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Huňáčková Naděžda (MHMP, ROZ)</dc:creator>
  <cp:lastModifiedBy>Černoch Michail (MHMP, OVO)</cp:lastModifiedBy>
  <cp:lastPrinted>2024-10-23T08:21:38Z</cp:lastPrinted>
  <dcterms:created xsi:type="dcterms:W3CDTF">2022-09-22T10:11:19Z</dcterms:created>
  <dcterms:modified xsi:type="dcterms:W3CDTF">2024-12-12T14:05:11Z</dcterms:modified>
</cp:coreProperties>
</file>