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05" windowWidth="14220" windowHeight="9090" activeTab="0"/>
  </bookViews>
  <sheets>
    <sheet name="bilance" sheetId="1" r:id="rId1"/>
    <sheet name="příjmy, výdaje, financování" sheetId="2" r:id="rId2"/>
    <sheet name="kap. 02" sheetId="3" r:id="rId3"/>
  </sheets>
  <definedNames>
    <definedName name="_xlnm.Print_Area" localSheetId="0">'bilance'!$A$1:$E$97</definedName>
  </definedNames>
  <calcPr fullCalcOnLoad="1"/>
</workbook>
</file>

<file path=xl/sharedStrings.xml><?xml version="1.0" encoding="utf-8"?>
<sst xmlns="http://schemas.openxmlformats.org/spreadsheetml/2006/main" count="926" uniqueCount="469">
  <si>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</si>
  <si>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</si>
  <si>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</si>
  <si>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</si>
  <si>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</si>
  <si>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</si>
  <si>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</si>
  <si>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</si>
  <si>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</si>
  <si>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</si>
  <si>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</si>
  <si>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</si>
  <si>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</si>
  <si>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</si>
  <si>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</si>
  <si>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</si>
  <si>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</si>
  <si>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</si>
  <si>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</si>
  <si>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</si>
  <si>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</si>
  <si>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</si>
  <si>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</si>
  <si>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</si>
  <si>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</si>
  <si>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</si>
  <si>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</si>
  <si>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</si>
  <si>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</si>
  <si>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</si>
  <si>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</si>
  <si>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</si>
  <si>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</si>
  <si>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</si>
  <si>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</si>
  <si>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</si>
  <si>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</si>
  <si>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</si>
  <si>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</si>
  <si>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</si>
  <si>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</si>
  <si>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</si>
  <si>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</si>
  <si>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</si>
  <si>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</si>
  <si>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</si>
  <si>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</si>
  <si>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</si>
  <si>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</si>
  <si>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</si>
  <si>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</si>
  <si>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</si>
  <si>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</si>
  <si>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</si>
  <si>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</si>
  <si>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</si>
  <si>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</si>
  <si>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</si>
  <si>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</si>
  <si>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</si>
  <si>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</si>
  <si>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</si>
  <si>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</si>
  <si>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</si>
  <si>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</si>
  <si>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</si>
  <si>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</si>
  <si>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</si>
  <si>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</si>
  <si>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</si>
  <si>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</si>
  <si>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</si>
  <si>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</si>
  <si>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</si>
  <si>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</si>
  <si>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</si>
  <si>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</si>
  <si>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</si>
  <si>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</si>
  <si>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</si>
  <si>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</si>
  <si>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 xml:space="preserve">NÁVRH ROZPOČTU PŘÍJMŮ, VÝDAJŮ a FINANCOVÁNÍ </t>
  </si>
  <si>
    <t>PODLE ROZPOČTOVÝCH KAPITOL A SPRÁVCŮ dle UZ (v tis. Kč)</t>
  </si>
  <si>
    <t>za VLASTNÍ HLAVNÍ MĚSTO PRAHU</t>
  </si>
  <si>
    <t>ČÁST I. - ROZPOČTOVÉ PŘÍJMY</t>
  </si>
  <si>
    <t>Název organizace</t>
  </si>
  <si>
    <t>Položka</t>
  </si>
  <si>
    <t>Text</t>
  </si>
  <si>
    <t>Rozpočet schválený na r.2007</t>
  </si>
  <si>
    <t>Návrh rozpočtu na rok 2008</t>
  </si>
  <si>
    <t>Rozdíl 2008-2007</t>
  </si>
  <si>
    <t>Index 2008/2007</t>
  </si>
  <si>
    <t>UZ</t>
  </si>
  <si>
    <t xml:space="preserve">PŘÍJMY CELKEM </t>
  </si>
  <si>
    <t>ČÁST II. - BĚŽNÉ VÝDAJE</t>
  </si>
  <si>
    <t>ODPA</t>
  </si>
  <si>
    <t>00000000 - Nespecifikovaný zdroj</t>
  </si>
  <si>
    <t>Odbor správy majetku</t>
  </si>
  <si>
    <t xml:space="preserve">BĚŽNÉ VÝDAJE CELKEM </t>
  </si>
  <si>
    <t>ČÁST III. - KAPITÁLOVÉ VÝDAJE</t>
  </si>
  <si>
    <t>Číslo stavby</t>
  </si>
  <si>
    <t>Zbývá financovat</t>
  </si>
  <si>
    <t>00000094 - Inv. dotace z rozpočtu HMP</t>
  </si>
  <si>
    <t>MHMP - OMI</t>
  </si>
  <si>
    <t xml:space="preserve">KAPITÁLOVÉ VÝDAJE CELKEM </t>
  </si>
  <si>
    <t xml:space="preserve">VÝDAJE CELKEM </t>
  </si>
  <si>
    <t>ČÁST IV. - FINANCOVÁNÍ</t>
  </si>
  <si>
    <t xml:space="preserve">FINANCOVÁNÍ CELKEM </t>
  </si>
  <si>
    <t>Správce: 0010 - Ing. Pavel Klega</t>
  </si>
  <si>
    <t>Celkem správce: 0010 - Ing. Pavel Klega</t>
  </si>
  <si>
    <t>Správce: 0001 - MUDr. Pavel Bém</t>
  </si>
  <si>
    <t>Celkem správce: 0001 - MUDr. Pavel Bém</t>
  </si>
  <si>
    <t>Odbor rozpočtu</t>
  </si>
  <si>
    <t>Správce: 0007 - Ing. Milan Richter</t>
  </si>
  <si>
    <t>Celkem správce: 0007 - Ing. Milan Richter</t>
  </si>
  <si>
    <t>HMP-MČ KOLOVRATY</t>
  </si>
  <si>
    <t>Výkupy pozemků</t>
  </si>
  <si>
    <t>2210</t>
  </si>
  <si>
    <t>Přijaté sankční platby</t>
  </si>
  <si>
    <t>1211</t>
  </si>
  <si>
    <t>Správní poplatky</t>
  </si>
  <si>
    <t>4121</t>
  </si>
  <si>
    <t>8115</t>
  </si>
  <si>
    <t>Změna stavu krátkodobých prostředků na bank.účtech</t>
  </si>
  <si>
    <t>4229</t>
  </si>
  <si>
    <t>Ostatní inv.přijaté dotace od rozpočtů územní úrov</t>
  </si>
  <si>
    <t>00000079 - Dotace z rozpočtu MČ</t>
  </si>
  <si>
    <t>Odbor ochrany prostředí</t>
  </si>
  <si>
    <t>BOTANICKÁ ZAHRADA HL.M.PRAHY</t>
  </si>
  <si>
    <t>3741</t>
  </si>
  <si>
    <t>Ochrana druhů a stanovišť</t>
  </si>
  <si>
    <t>ZOOLOGICKÁ ZAHRADA</t>
  </si>
  <si>
    <t>2321</t>
  </si>
  <si>
    <t>Odvádění a čištění odpadních vod a nakl.s kaly</t>
  </si>
  <si>
    <t>3744</t>
  </si>
  <si>
    <t>Protierozní, protilavinová a protipožární ochrana</t>
  </si>
  <si>
    <t>1014</t>
  </si>
  <si>
    <t>Ozdravování hosp.zvířat, pol. a spec.plodin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</si>
  <si>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</si>
  <si>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</si>
  <si>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</si>
  <si>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</si>
  <si>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</si>
  <si>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</si>
  <si>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2369</t>
  </si>
  <si>
    <t>Ostatní správa ve vodním hospodářství</t>
  </si>
  <si>
    <t>3713</t>
  </si>
  <si>
    <t>Změny technologií vytápění</t>
  </si>
  <si>
    <t>3716</t>
  </si>
  <si>
    <t>Monitoring ochrany ovzduší</t>
  </si>
  <si>
    <t>3719</t>
  </si>
  <si>
    <t>Ostatní činnosti k ochraně ovzduší</t>
  </si>
  <si>
    <t>3725</t>
  </si>
  <si>
    <t>Využívání a zneškodňování komun.odpadů</t>
  </si>
  <si>
    <t>3727</t>
  </si>
  <si>
    <t>0040011</t>
  </si>
  <si>
    <t>0040012</t>
  </si>
  <si>
    <t>0040013</t>
  </si>
  <si>
    <t>0040014</t>
  </si>
  <si>
    <t>0040015</t>
  </si>
  <si>
    <t>0040016</t>
  </si>
  <si>
    <t>0040017</t>
  </si>
  <si>
    <t>0040018</t>
  </si>
  <si>
    <t>0040019</t>
  </si>
  <si>
    <t>0040020</t>
  </si>
  <si>
    <t>0040021</t>
  </si>
  <si>
    <t>0040022</t>
  </si>
  <si>
    <t>0040023</t>
  </si>
  <si>
    <t>0040024</t>
  </si>
  <si>
    <t>0040025</t>
  </si>
  <si>
    <t>0040026</t>
  </si>
  <si>
    <t>0040027</t>
  </si>
  <si>
    <t>Prevence vzniku odpadů</t>
  </si>
  <si>
    <t>3728</t>
  </si>
  <si>
    <t>Monitoring nakládání s odpady</t>
  </si>
  <si>
    <t>3729</t>
  </si>
  <si>
    <t>Ostatní nakládání s odpady</t>
  </si>
  <si>
    <t>3745</t>
  </si>
  <si>
    <t>Péče o vzhled obcí a veřejnou zeleň</t>
  </si>
  <si>
    <t>3749</t>
  </si>
  <si>
    <t>Ostatní činnosti k ochraně přírody a krajiny</t>
  </si>
  <si>
    <t>3769</t>
  </si>
  <si>
    <t>Ostatní správa v ochraně životního prostředí</t>
  </si>
  <si>
    <t>3791</t>
  </si>
  <si>
    <t>Mezinárodní spolupráce v životním prostředí</t>
  </si>
  <si>
    <t>3792</t>
  </si>
  <si>
    <t>Ekologická výchova a osvěta</t>
  </si>
  <si>
    <t>3799</t>
  </si>
  <si>
    <t>Ostatní ekologické záležitosti a programy</t>
  </si>
  <si>
    <t>2399</t>
  </si>
  <si>
    <t>Ostatní záležitosti vodního hospodářství</t>
  </si>
  <si>
    <t>0006936</t>
  </si>
  <si>
    <t>Expozice</t>
  </si>
  <si>
    <t>0006937</t>
  </si>
  <si>
    <t>Infrastruktura</t>
  </si>
  <si>
    <t>0006938</t>
  </si>
  <si>
    <t>Návštěvnická vybavenost</t>
  </si>
  <si>
    <t>0007503</t>
  </si>
  <si>
    <t>Areál Západ, 2.etapa</t>
  </si>
  <si>
    <t>0008277</t>
  </si>
  <si>
    <t>Komunikace a parkoviště</t>
  </si>
  <si>
    <t>0004508</t>
  </si>
  <si>
    <t>ZOO - Hrošinec a sloninec</t>
  </si>
  <si>
    <t>0007526</t>
  </si>
  <si>
    <t>Dostavba botanické zahrady</t>
  </si>
  <si>
    <t>Odkoupení lanové dráhy</t>
  </si>
  <si>
    <t>0008649</t>
  </si>
  <si>
    <t>Expoziční bazén lachtanů</t>
  </si>
  <si>
    <t>0008652</t>
  </si>
  <si>
    <t>Rekonstrukce chovného zařízení pro ptáky</t>
  </si>
  <si>
    <t>TV Hostivař</t>
  </si>
  <si>
    <t>Splašková kanalizace V Potokách</t>
  </si>
  <si>
    <t>TV Za Nadýmačem</t>
  </si>
  <si>
    <t>0007505</t>
  </si>
  <si>
    <t>TV Dolní Měcholupy</t>
  </si>
  <si>
    <t>0007490</t>
  </si>
  <si>
    <t>TV Kolovraty</t>
  </si>
  <si>
    <t>HMP-MČ LIPENCE</t>
  </si>
  <si>
    <t>0007846</t>
  </si>
  <si>
    <t>Inženýrské sítě Lipence - dostavba</t>
  </si>
  <si>
    <t>HMP-MČ LOCHKOV</t>
  </si>
  <si>
    <t>Výstavba komunikací včetně inž.sítí</t>
  </si>
  <si>
    <t>HMP-MČ SLIVENEC</t>
  </si>
  <si>
    <t>Výstavba splaškové kanalizace</t>
  </si>
  <si>
    <t>HMP-MČ ŠTĚRBOHOLY</t>
  </si>
  <si>
    <t>Odstranění havárie vodovodu</t>
  </si>
  <si>
    <t>Dofakturace pro kap. 02</t>
  </si>
  <si>
    <t>Prodlouženi sběrače G do Uhříněvsi</t>
  </si>
  <si>
    <t>TV Letňany</t>
  </si>
  <si>
    <t>TV Petrovice</t>
  </si>
  <si>
    <t>TV Troja</t>
  </si>
  <si>
    <t>0000012</t>
  </si>
  <si>
    <t>Protipovod.opatř.na ochr.HMP</t>
  </si>
  <si>
    <t>0000050</t>
  </si>
  <si>
    <t>TV Slivenec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</si>
  <si>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</si>
  <si>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</si>
  <si>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</si>
  <si>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</si>
  <si>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</si>
  <si>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</si>
  <si>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</si>
  <si>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</si>
  <si>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</si>
  <si>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</si>
  <si>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</si>
  <si>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Schv. usn. ZHMP z 28.2.2008</t>
  </si>
  <si>
    <t>Zapracování přílohy č. 12</t>
  </si>
  <si>
    <t>Konečný schválený rozpočet</t>
  </si>
  <si>
    <t>Příloha č. 3 k usnesení ZHMP č. 14/1 ze dne 28.2.2008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</si>
  <si>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</si>
  <si>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</si>
  <si>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</si>
  <si>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</si>
  <si>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</si>
  <si>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</si>
  <si>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</si>
  <si>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</si>
  <si>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</si>
  <si>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</si>
  <si>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</si>
  <si>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</si>
  <si>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</si>
  <si>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</si>
  <si>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</si>
  <si>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</si>
  <si>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</si>
  <si>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</si>
  <si>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</si>
  <si>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</si>
  <si>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</si>
  <si>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</si>
  <si>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</si>
  <si>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</si>
  <si>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0000196</t>
  </si>
  <si>
    <t>TV Klánovice</t>
  </si>
  <si>
    <t>0000204</t>
  </si>
  <si>
    <t>TV Nebušice</t>
  </si>
  <si>
    <t>0000218</t>
  </si>
  <si>
    <t>TV Jahodnice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</si>
  <si>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</si>
  <si>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</si>
  <si>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</si>
  <si>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</si>
  <si>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</si>
  <si>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</si>
  <si>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</si>
  <si>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</si>
  <si>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</si>
  <si>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</si>
  <si>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</si>
  <si>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</si>
  <si>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</si>
  <si>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</si>
  <si>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</si>
  <si>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</si>
  <si>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</si>
  <si>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</si>
  <si>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</si>
  <si>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</si>
  <si>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</si>
  <si>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</si>
  <si>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</si>
  <si>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</si>
  <si>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</si>
  <si>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</si>
  <si>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</si>
  <si>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</si>
  <si>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</si>
  <si>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</si>
  <si>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</si>
  <si>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</si>
  <si>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02 - Městská infrastruktura</t>
  </si>
  <si>
    <t>0004506</t>
  </si>
  <si>
    <t>TV Velká Chuchle</t>
  </si>
  <si>
    <t>0004507</t>
  </si>
  <si>
    <t>TV Vokovice</t>
  </si>
  <si>
    <t>0007133</t>
  </si>
  <si>
    <t>IP pro stavby TV</t>
  </si>
  <si>
    <t>0007499</t>
  </si>
  <si>
    <t>0007500</t>
  </si>
  <si>
    <t>TV Praha 6</t>
  </si>
  <si>
    <t>0007981</t>
  </si>
  <si>
    <t>TV Za Horou</t>
  </si>
  <si>
    <t>0008274</t>
  </si>
  <si>
    <t>TV Sedlec</t>
  </si>
  <si>
    <t>0008275</t>
  </si>
  <si>
    <t>TV Uhříněves</t>
  </si>
  <si>
    <t>0008548</t>
  </si>
  <si>
    <t>Kanal. sběrač H - prodl. do Běchovic</t>
  </si>
  <si>
    <t>0008588</t>
  </si>
  <si>
    <t>TV Malá Ohrada</t>
  </si>
  <si>
    <t>0008781</t>
  </si>
  <si>
    <t>Prodloužení sběrače "T" do  Třebonic</t>
  </si>
  <si>
    <t>0008950</t>
  </si>
  <si>
    <t>TV Praha 15</t>
  </si>
  <si>
    <t>Likvidace ČOV Radotín a násl. rekultivace pozemků</t>
  </si>
  <si>
    <t>Rekultivace území a násl. parková úprava Dubeč</t>
  </si>
  <si>
    <t>ÚČOV - rekonstrukce vyhnívacích nádrží, I. část</t>
  </si>
  <si>
    <t>ÚČOV- výstavba kalových sil vč.dezodorizace</t>
  </si>
  <si>
    <t>0004509</t>
  </si>
  <si>
    <t>Rek. MaR a elektro ČM 1. a 2. st.</t>
  </si>
  <si>
    <t>0004510</t>
  </si>
  <si>
    <t>Rek. požárních předělů a dveří obl. Západ a Východ</t>
  </si>
  <si>
    <t>0007543</t>
  </si>
  <si>
    <t>Rekonstrukce větráků 1. a 2. káranského řadu</t>
  </si>
  <si>
    <t>0007546</t>
  </si>
  <si>
    <t>Zabezpečenost vodohospod. objektů na území HMP</t>
  </si>
  <si>
    <t>0008620</t>
  </si>
  <si>
    <t>Rekonstrukce  MaR a elektro Řepy II</t>
  </si>
  <si>
    <t>0008642</t>
  </si>
  <si>
    <t>Rekonstrukce kanalizace Bártlova, P-20</t>
  </si>
  <si>
    <t>0006963</t>
  </si>
  <si>
    <t>Celk. přest. a rozšíření ÚČOV Císař. ostrov</t>
  </si>
  <si>
    <t>Dětská hřiště v lesích</t>
  </si>
  <si>
    <t>0002003</t>
  </si>
  <si>
    <t>Výkupy lesních pozemků</t>
  </si>
  <si>
    <t>0004272</t>
  </si>
  <si>
    <t>Sběrné dvory</t>
  </si>
  <si>
    <t>0004527</t>
  </si>
  <si>
    <t>Komplex zahrad na Petříně</t>
  </si>
  <si>
    <t>0004857</t>
  </si>
  <si>
    <t>Kinského zahrada - obnova, I. etapa</t>
  </si>
  <si>
    <t>0004859</t>
  </si>
  <si>
    <t>Stromovka - obnova, I. etapa</t>
  </si>
  <si>
    <t>0005284</t>
  </si>
  <si>
    <t>Investice související s areály zeleně I.kategorie</t>
  </si>
  <si>
    <t>0005286</t>
  </si>
  <si>
    <t>Vodovod Letná</t>
  </si>
  <si>
    <t>0005595</t>
  </si>
  <si>
    <t>Rekon. Zátišského potoka</t>
  </si>
  <si>
    <t>0006475</t>
  </si>
  <si>
    <t>Obnova parku na Vítkově</t>
  </si>
  <si>
    <t>0006954</t>
  </si>
  <si>
    <t>Obora Hvězda-obnova</t>
  </si>
  <si>
    <t>0006957</t>
  </si>
  <si>
    <t>0007528</t>
  </si>
  <si>
    <t>Kompostárny</t>
  </si>
  <si>
    <t>0007529</t>
  </si>
  <si>
    <t>Areál Hostivař</t>
  </si>
  <si>
    <t>0007530</t>
  </si>
  <si>
    <t>Lobkovická zahrada</t>
  </si>
  <si>
    <t>0007531</t>
  </si>
  <si>
    <t>Rekreační park - Hostivař</t>
  </si>
  <si>
    <t>0008305</t>
  </si>
  <si>
    <t>Realizace nových ploch lesů</t>
  </si>
  <si>
    <t>0008306</t>
  </si>
  <si>
    <t>Rybník (vodojem) - Letenské sady</t>
  </si>
  <si>
    <t>0008382</t>
  </si>
  <si>
    <t>Areál Cibulka - Motol</t>
  </si>
  <si>
    <t>0008653</t>
  </si>
  <si>
    <t>Realizace opatření vyplýv. z energet. auditů</t>
  </si>
  <si>
    <t>0008980</t>
  </si>
  <si>
    <t>Limnigrafické stanice na Botiči vč.přípojek</t>
  </si>
  <si>
    <t>8127</t>
  </si>
  <si>
    <t>Aktivní dlouhodobé operace řízení likvidity ¦ příj</t>
  </si>
  <si>
    <t>3722</t>
  </si>
  <si>
    <t>Sběr a svoz komunálních odpadů</t>
  </si>
  <si>
    <t>Příjmy</t>
  </si>
  <si>
    <t>Výdaje celkem</t>
  </si>
  <si>
    <t>Financování - finanční zdroje</t>
  </si>
  <si>
    <t>Financování - závazky</t>
  </si>
  <si>
    <t>3633</t>
  </si>
  <si>
    <t>Výstavba a údržba místních inženýrských sítí</t>
  </si>
  <si>
    <t>HMP-MČ PRAHA 22</t>
  </si>
  <si>
    <t>HMP-MČ PRAHA 15</t>
  </si>
  <si>
    <t>HMP-MČ DOLNÍ MĚCHOLUPY</t>
  </si>
  <si>
    <t>Správce: 0011 - Mgr. Petr Štěpánek, CSc.</t>
  </si>
  <si>
    <t>Celkem správce: 0011 - Mgr. Petr Štěpánek, CSc.</t>
  </si>
  <si>
    <t>HMP-MČ KUNRATICE</t>
  </si>
  <si>
    <t>00000010 - Financování z úspory hospodaření minulých let</t>
  </si>
  <si>
    <t>v tis. Kč</t>
  </si>
  <si>
    <t>schv. usn. ZHMP z 28.2.2008</t>
  </si>
  <si>
    <t>konečný schválený rozpočet</t>
  </si>
  <si>
    <t>zapracování přílohy č. 12</t>
  </si>
  <si>
    <t>kapitola</t>
  </si>
  <si>
    <t>název</t>
  </si>
  <si>
    <t>celkem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</si>
  <si>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</si>
  <si>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</si>
  <si>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</si>
  <si>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</si>
  <si>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</si>
  <si>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</si>
  <si>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</si>
  <si>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</si>
  <si>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</si>
  <si>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Zdravotnictví a sociální oblast</t>
  </si>
  <si>
    <t>06</t>
  </si>
  <si>
    <t>Kultura,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</si>
  <si>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</si>
  <si>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</si>
  <si>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</si>
  <si>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</si>
  <si>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</si>
  <si>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</si>
  <si>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</si>
  <si>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</si>
  <si>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Rozdíl příjmů a výdajů</t>
  </si>
  <si>
    <t>Městská infrastruktura - tvorba rezerv</t>
  </si>
  <si>
    <t>Financování celkem</t>
  </si>
  <si>
    <t xml:space="preserve"> BILANCE ROZPOČTU NA ROK 2008</t>
  </si>
  <si>
    <t>Název seskupení položek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</si>
  <si>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</si>
  <si>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</si>
  <si>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</si>
  <si>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</si>
  <si>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</si>
  <si>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</si>
  <si>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</si>
  <si>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</si>
  <si>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</si>
  <si>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</si>
  <si>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</si>
  <si>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</si>
  <si>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</si>
  <si>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</si>
  <si>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</si>
  <si>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</si>
  <si>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</si>
  <si>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</si>
  <si>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</si>
  <si>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</si>
  <si>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</si>
  <si>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151X</t>
  </si>
  <si>
    <t>Daně z majetku</t>
  </si>
  <si>
    <t>170X</t>
  </si>
  <si>
    <t>Ostatní daňové příjmy</t>
  </si>
  <si>
    <t>vlastní hlavní město Praha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</si>
</sst>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12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centerContinuous" vertical="center"/>
    </xf>
    <xf numFmtId="4" fontId="1" fillId="2" borderId="0" xfId="0" applyNumberFormat="1" applyFont="1" applyFill="1" applyAlignment="1">
      <alignment horizontal="centerContinuous" vertical="center"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" fontId="5" fillId="3" borderId="2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9" fontId="6" fillId="0" borderId="4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3" borderId="10" xfId="0" applyNumberFormat="1" applyFont="1" applyFill="1" applyBorder="1" applyAlignment="1">
      <alignment horizontal="right" wrapText="1"/>
    </xf>
    <xf numFmtId="4" fontId="6" fillId="3" borderId="11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49" fontId="6" fillId="4" borderId="1" xfId="0" applyNumberFormat="1" applyFont="1" applyFill="1" applyBorder="1" applyAlignment="1">
      <alignment/>
    </xf>
    <xf numFmtId="164" fontId="6" fillId="4" borderId="2" xfId="0" applyNumberFormat="1" applyFont="1" applyFill="1" applyBorder="1" applyAlignment="1">
      <alignment/>
    </xf>
    <xf numFmtId="49" fontId="6" fillId="4" borderId="2" xfId="0" applyNumberFormat="1" applyFont="1" applyFill="1" applyBorder="1" applyAlignment="1">
      <alignment/>
    </xf>
    <xf numFmtId="4" fontId="6" fillId="4" borderId="2" xfId="0" applyNumberFormat="1" applyFont="1" applyFill="1" applyBorder="1" applyAlignment="1">
      <alignment wrapText="1"/>
    </xf>
    <xf numFmtId="4" fontId="6" fillId="4" borderId="3" xfId="0" applyNumberFormat="1" applyFont="1" applyFill="1" applyBorder="1" applyAlignment="1">
      <alignment wrapText="1"/>
    </xf>
    <xf numFmtId="49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9" fontId="7" fillId="0" borderId="12" xfId="0" applyNumberFormat="1" applyFont="1" applyBorder="1" applyAlignment="1">
      <alignment horizontal="left"/>
    </xf>
    <xf numFmtId="164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4" fontId="7" fillId="0" borderId="18" xfId="0" applyNumberFormat="1" applyFont="1" applyBorder="1" applyAlignment="1">
      <alignment horizontal="right"/>
    </xf>
    <xf numFmtId="0" fontId="6" fillId="4" borderId="19" xfId="0" applyFont="1" applyFill="1" applyBorder="1" applyAlignment="1">
      <alignment horizontal="left"/>
    </xf>
    <xf numFmtId="4" fontId="6" fillId="4" borderId="3" xfId="0" applyNumberFormat="1" applyFont="1" applyFill="1" applyBorder="1" applyAlignment="1">
      <alignment horizontal="left"/>
    </xf>
    <xf numFmtId="4" fontId="6" fillId="4" borderId="11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left"/>
    </xf>
    <xf numFmtId="4" fontId="7" fillId="0" borderId="21" xfId="0" applyNumberFormat="1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4" fontId="6" fillId="0" borderId="3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7" fillId="0" borderId="2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97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7.375" style="0" customWidth="1"/>
    <col min="2" max="2" width="37.875" style="4" customWidth="1"/>
    <col min="3" max="3" width="14.25390625" style="4" customWidth="1"/>
    <col min="4" max="4" width="14.375" style="0" customWidth="1"/>
    <col min="5" max="5" width="16.375" style="0" customWidth="1"/>
    <col min="6" max="6" width="12.75390625" style="0" bestFit="1" customWidth="1"/>
    <col min="7" max="7" width="11.25390625" style="0" customWidth="1"/>
  </cols>
  <sheetData>
    <row r="1" spans="1:7" ht="12.75">
      <c r="A1" s="117" t="s">
        <v>249</v>
      </c>
      <c r="B1" s="117"/>
      <c r="C1" s="117"/>
      <c r="D1" s="117"/>
      <c r="E1" s="117"/>
      <c r="F1" s="98"/>
      <c r="G1" s="98"/>
    </row>
    <row r="2" spans="1:7" ht="12.75">
      <c r="A2" s="99"/>
      <c r="B2" s="99"/>
      <c r="C2" s="99"/>
      <c r="D2" s="98"/>
      <c r="E2" s="98"/>
      <c r="F2" s="98"/>
      <c r="G2" s="98"/>
    </row>
    <row r="3" spans="1:5" ht="20.25">
      <c r="A3" s="118" t="s">
        <v>441</v>
      </c>
      <c r="B3" s="118"/>
      <c r="C3" s="118"/>
      <c r="D3" s="118"/>
      <c r="E3" s="118"/>
    </row>
    <row r="4" spans="2:5" ht="12.75">
      <c r="B4" s="119" t="s">
        <v>468</v>
      </c>
      <c r="C4" s="119"/>
      <c r="D4" s="119"/>
      <c r="E4" s="119"/>
    </row>
    <row r="6" ht="13.5" thickBot="1">
      <c r="E6" s="45" t="s">
        <v>411</v>
      </c>
    </row>
    <row r="7" spans="1:5" ht="12.75">
      <c r="A7" s="46" t="s">
        <v>86</v>
      </c>
      <c r="B7" s="47" t="s">
        <v>442</v>
      </c>
      <c r="C7" s="115" t="s">
        <v>246</v>
      </c>
      <c r="D7" s="115" t="s">
        <v>247</v>
      </c>
      <c r="E7" s="115" t="s">
        <v>248</v>
      </c>
    </row>
    <row r="8" spans="1:5" ht="13.5" thickBot="1">
      <c r="A8" s="48"/>
      <c r="B8" s="49"/>
      <c r="C8" s="116"/>
      <c r="D8" s="116"/>
      <c r="E8" s="116"/>
    </row>
    <row r="9" spans="1:5" ht="13.5" thickBot="1">
      <c r="A9" s="50"/>
      <c r="B9" s="51" t="s">
        <v>443</v>
      </c>
      <c r="C9" s="52"/>
      <c r="D9" s="52"/>
      <c r="E9" s="52"/>
    </row>
    <row r="10" spans="1:5" ht="12.75">
      <c r="A10" s="53" t="s">
        <v>444</v>
      </c>
      <c r="B10" s="54" t="s">
        <v>445</v>
      </c>
      <c r="C10" s="55">
        <v>390000</v>
      </c>
      <c r="D10" s="55">
        <v>0</v>
      </c>
      <c r="E10" s="55">
        <f>SUM(C10:D10)</f>
        <v>390000</v>
      </c>
    </row>
    <row r="11" spans="1:5" ht="12.75">
      <c r="A11" s="53" t="s">
        <v>444</v>
      </c>
      <c r="B11" s="54" t="s">
        <v>446</v>
      </c>
      <c r="C11" s="55">
        <v>10450000</v>
      </c>
      <c r="D11" s="55">
        <v>0</v>
      </c>
      <c r="E11" s="55">
        <f aca="true" t="shared" si="0" ref="E11:E26">SUM(C11:D11)</f>
        <v>10450000</v>
      </c>
    </row>
    <row r="12" spans="1:5" ht="12.75">
      <c r="A12" s="53"/>
      <c r="B12" s="54" t="s">
        <v>447</v>
      </c>
      <c r="C12" s="55">
        <v>10840000</v>
      </c>
      <c r="D12" s="55">
        <v>0</v>
      </c>
      <c r="E12" s="55">
        <f t="shared" si="0"/>
        <v>10840000</v>
      </c>
    </row>
    <row r="13" spans="1:5" ht="12.75">
      <c r="A13" s="53" t="s">
        <v>448</v>
      </c>
      <c r="B13" s="54" t="s">
        <v>449</v>
      </c>
      <c r="C13" s="55">
        <v>420000</v>
      </c>
      <c r="D13" s="55">
        <v>0</v>
      </c>
      <c r="E13" s="55">
        <f t="shared" si="0"/>
        <v>420000</v>
      </c>
    </row>
    <row r="14" spans="1:5" ht="12.75">
      <c r="A14" s="53" t="s">
        <v>448</v>
      </c>
      <c r="B14" s="54" t="s">
        <v>450</v>
      </c>
      <c r="C14" s="55">
        <v>10550000</v>
      </c>
      <c r="D14" s="55">
        <v>0</v>
      </c>
      <c r="E14" s="55">
        <f t="shared" si="0"/>
        <v>10550000</v>
      </c>
    </row>
    <row r="15" spans="1:5" ht="12.75">
      <c r="A15" s="53"/>
      <c r="B15" s="54" t="s">
        <v>451</v>
      </c>
      <c r="C15" s="55">
        <v>10970000</v>
      </c>
      <c r="D15" s="55">
        <v>0</v>
      </c>
      <c r="E15" s="55">
        <f t="shared" si="0"/>
        <v>10970000</v>
      </c>
    </row>
    <row r="16" spans="1:5" ht="12.75">
      <c r="A16" s="53" t="s">
        <v>119</v>
      </c>
      <c r="B16" s="54" t="s">
        <v>452</v>
      </c>
      <c r="C16" s="55">
        <v>650000</v>
      </c>
      <c r="D16" s="55">
        <v>0</v>
      </c>
      <c r="E16" s="55">
        <f t="shared" si="0"/>
        <v>650000</v>
      </c>
    </row>
    <row r="17" spans="1:5" ht="12.75">
      <c r="A17" s="53" t="s">
        <v>119</v>
      </c>
      <c r="B17" s="54" t="s">
        <v>453</v>
      </c>
      <c r="C17" s="55">
        <v>15605608</v>
      </c>
      <c r="D17" s="55">
        <v>0</v>
      </c>
      <c r="E17" s="55">
        <f t="shared" si="0"/>
        <v>15605608</v>
      </c>
    </row>
    <row r="18" spans="1:5" ht="12.75">
      <c r="A18" s="53"/>
      <c r="B18" s="54" t="s">
        <v>454</v>
      </c>
      <c r="C18" s="55">
        <v>16255608</v>
      </c>
      <c r="D18" s="55">
        <v>0</v>
      </c>
      <c r="E18" s="55">
        <f t="shared" si="0"/>
        <v>16255608</v>
      </c>
    </row>
    <row r="19" spans="1:5" ht="12.75">
      <c r="A19" s="53" t="s">
        <v>455</v>
      </c>
      <c r="B19" s="54" t="s">
        <v>456</v>
      </c>
      <c r="C19" s="55">
        <v>0</v>
      </c>
      <c r="D19" s="55">
        <v>0</v>
      </c>
      <c r="E19" s="55">
        <f t="shared" si="0"/>
        <v>0</v>
      </c>
    </row>
    <row r="20" spans="1:5" ht="12.75">
      <c r="A20" s="53" t="s">
        <v>457</v>
      </c>
      <c r="B20" s="54" t="s">
        <v>458</v>
      </c>
      <c r="C20" s="55">
        <v>660000</v>
      </c>
      <c r="D20" s="55">
        <v>0</v>
      </c>
      <c r="E20" s="55">
        <f t="shared" si="0"/>
        <v>660000</v>
      </c>
    </row>
    <row r="21" spans="1:5" ht="12.75">
      <c r="A21" s="53" t="s">
        <v>459</v>
      </c>
      <c r="B21" s="54" t="s">
        <v>460</v>
      </c>
      <c r="C21" s="55">
        <v>186000</v>
      </c>
      <c r="D21" s="55">
        <v>0</v>
      </c>
      <c r="E21" s="55">
        <f t="shared" si="0"/>
        <v>186000</v>
      </c>
    </row>
    <row r="22" spans="1:5" ht="12.75">
      <c r="A22" s="53" t="s">
        <v>461</v>
      </c>
      <c r="B22" s="54" t="s">
        <v>462</v>
      </c>
      <c r="C22" s="55">
        <v>0</v>
      </c>
      <c r="D22" s="55">
        <v>0</v>
      </c>
      <c r="E22" s="55">
        <f t="shared" si="0"/>
        <v>0</v>
      </c>
    </row>
    <row r="23" spans="1:5" ht="12.75">
      <c r="A23" s="53" t="s">
        <v>463</v>
      </c>
      <c r="B23" s="54" t="s">
        <v>120</v>
      </c>
      <c r="C23" s="55">
        <v>200000</v>
      </c>
      <c r="D23" s="55">
        <v>0</v>
      </c>
      <c r="E23" s="55">
        <f t="shared" si="0"/>
        <v>200000</v>
      </c>
    </row>
    <row r="24" spans="1:5" ht="12.75">
      <c r="A24" s="53" t="s">
        <v>464</v>
      </c>
      <c r="B24" s="54" t="s">
        <v>465</v>
      </c>
      <c r="C24" s="55">
        <v>0</v>
      </c>
      <c r="D24" s="55">
        <v>0</v>
      </c>
      <c r="E24" s="55">
        <f t="shared" si="0"/>
        <v>0</v>
      </c>
    </row>
    <row r="25" spans="1:5" ht="13.5" thickBot="1">
      <c r="A25" s="53" t="s">
        <v>466</v>
      </c>
      <c r="B25" s="54" t="s">
        <v>467</v>
      </c>
      <c r="C25" s="55">
        <v>0</v>
      </c>
      <c r="D25" s="55">
        <v>0</v>
      </c>
      <c r="E25" s="108">
        <f t="shared" si="0"/>
        <v>0</v>
      </c>
    </row>
    <row r="26" spans="1:5" ht="13.5" thickBot="1">
      <c r="A26" s="56"/>
      <c r="B26" s="57" t="s">
        <v>0</v>
      </c>
      <c r="C26" s="58">
        <v>39111608</v>
      </c>
      <c r="D26" s="58">
        <v>0</v>
      </c>
      <c r="E26" s="109">
        <f t="shared" si="0"/>
        <v>39111608</v>
      </c>
    </row>
    <row r="30" ht="13.5" thickBot="1"/>
    <row r="31" spans="1:5" ht="12.75">
      <c r="A31" s="46" t="s">
        <v>86</v>
      </c>
      <c r="B31" s="47" t="s">
        <v>442</v>
      </c>
      <c r="C31" s="115" t="s">
        <v>246</v>
      </c>
      <c r="D31" s="115" t="s">
        <v>247</v>
      </c>
      <c r="E31" s="115" t="s">
        <v>248</v>
      </c>
    </row>
    <row r="32" spans="1:5" ht="13.5" thickBot="1">
      <c r="A32" s="48"/>
      <c r="B32" s="49"/>
      <c r="C32" s="116"/>
      <c r="D32" s="116"/>
      <c r="E32" s="116"/>
    </row>
    <row r="33" spans="1:5" ht="12.75">
      <c r="A33" s="53" t="s">
        <v>1</v>
      </c>
      <c r="B33" s="54" t="s">
        <v>2</v>
      </c>
      <c r="C33" s="55">
        <v>5400</v>
      </c>
      <c r="D33" s="55">
        <v>0</v>
      </c>
      <c r="E33" s="55">
        <f>SUM(C33:D33)</f>
        <v>5400</v>
      </c>
    </row>
    <row r="34" spans="1:5" ht="12.75">
      <c r="A34" s="53" t="s">
        <v>3</v>
      </c>
      <c r="B34" s="54" t="s">
        <v>4</v>
      </c>
      <c r="C34" s="55">
        <v>0</v>
      </c>
      <c r="D34" s="55">
        <v>0</v>
      </c>
      <c r="E34" s="55">
        <f aca="true" t="shared" si="1" ref="E34:E43">SUM(C34:D34)</f>
        <v>0</v>
      </c>
    </row>
    <row r="35" spans="1:5" ht="12.75">
      <c r="A35" s="53" t="s">
        <v>5</v>
      </c>
      <c r="B35" s="54" t="s">
        <v>6</v>
      </c>
      <c r="C35" s="55">
        <v>0</v>
      </c>
      <c r="D35" s="55">
        <v>0</v>
      </c>
      <c r="E35" s="55">
        <f t="shared" si="1"/>
        <v>0</v>
      </c>
    </row>
    <row r="36" spans="1:5" ht="12.75">
      <c r="A36" s="53" t="s">
        <v>7</v>
      </c>
      <c r="B36" s="54" t="s">
        <v>8</v>
      </c>
      <c r="C36" s="55">
        <v>260000</v>
      </c>
      <c r="D36" s="55">
        <v>0</v>
      </c>
      <c r="E36" s="55">
        <f t="shared" si="1"/>
        <v>260000</v>
      </c>
    </row>
    <row r="37" spans="1:5" ht="12.75">
      <c r="A37" s="53" t="s">
        <v>9</v>
      </c>
      <c r="B37" s="54" t="s">
        <v>118</v>
      </c>
      <c r="C37" s="55">
        <v>329829</v>
      </c>
      <c r="D37" s="55">
        <v>0</v>
      </c>
      <c r="E37" s="55">
        <f t="shared" si="1"/>
        <v>329829</v>
      </c>
    </row>
    <row r="38" spans="1:5" ht="12.75">
      <c r="A38" s="53" t="s">
        <v>10</v>
      </c>
      <c r="B38" s="54" t="s">
        <v>11</v>
      </c>
      <c r="C38" s="55">
        <v>0</v>
      </c>
      <c r="D38" s="55">
        <v>0</v>
      </c>
      <c r="E38" s="55">
        <f t="shared" si="1"/>
        <v>0</v>
      </c>
    </row>
    <row r="39" spans="1:5" ht="12.75">
      <c r="A39" s="53" t="s">
        <v>12</v>
      </c>
      <c r="B39" s="54" t="s">
        <v>13</v>
      </c>
      <c r="C39" s="55">
        <v>0</v>
      </c>
      <c r="D39" s="55">
        <v>0</v>
      </c>
      <c r="E39" s="55">
        <f t="shared" si="1"/>
        <v>0</v>
      </c>
    </row>
    <row r="40" spans="1:5" ht="12.75">
      <c r="A40" s="53" t="s">
        <v>14</v>
      </c>
      <c r="B40" s="54" t="s">
        <v>15</v>
      </c>
      <c r="C40" s="55">
        <v>0</v>
      </c>
      <c r="D40" s="55">
        <v>0</v>
      </c>
      <c r="E40" s="55">
        <f t="shared" si="1"/>
        <v>0</v>
      </c>
    </row>
    <row r="41" spans="1:5" ht="12.75">
      <c r="A41" s="53" t="s">
        <v>16</v>
      </c>
      <c r="B41" s="54" t="s">
        <v>17</v>
      </c>
      <c r="C41" s="55">
        <v>0</v>
      </c>
      <c r="D41" s="55">
        <v>0</v>
      </c>
      <c r="E41" s="55">
        <f t="shared" si="1"/>
        <v>0</v>
      </c>
    </row>
    <row r="42" spans="1:5" ht="13.5" thickBot="1">
      <c r="A42" s="53" t="s">
        <v>18</v>
      </c>
      <c r="B42" s="54" t="s">
        <v>19</v>
      </c>
      <c r="C42" s="55">
        <v>0</v>
      </c>
      <c r="D42" s="55">
        <v>0</v>
      </c>
      <c r="E42" s="108">
        <f t="shared" si="1"/>
        <v>0</v>
      </c>
    </row>
    <row r="43" spans="1:5" ht="13.5" thickBot="1">
      <c r="A43" s="56"/>
      <c r="B43" s="57" t="s">
        <v>20</v>
      </c>
      <c r="C43" s="58">
        <v>595229</v>
      </c>
      <c r="D43" s="58">
        <v>0</v>
      </c>
      <c r="E43" s="109">
        <f t="shared" si="1"/>
        <v>595229</v>
      </c>
    </row>
    <row r="44" spans="1:3" ht="13.5" thickBot="1">
      <c r="A44" s="59"/>
      <c r="B44" s="60"/>
      <c r="C44" s="60"/>
    </row>
    <row r="45" spans="1:5" ht="12.75">
      <c r="A45" s="53" t="s">
        <v>21</v>
      </c>
      <c r="B45" s="54" t="s">
        <v>22</v>
      </c>
      <c r="C45" s="55">
        <v>0</v>
      </c>
      <c r="D45" s="110">
        <v>0</v>
      </c>
      <c r="E45" s="111">
        <v>0</v>
      </c>
    </row>
    <row r="46" spans="1:5" ht="12.75">
      <c r="A46" s="53" t="s">
        <v>23</v>
      </c>
      <c r="B46" s="54" t="s">
        <v>24</v>
      </c>
      <c r="C46" s="55">
        <v>0</v>
      </c>
      <c r="D46" s="112">
        <v>0</v>
      </c>
      <c r="E46" s="55">
        <v>0</v>
      </c>
    </row>
    <row r="47" spans="1:5" ht="13.5" thickBot="1">
      <c r="A47" s="53" t="s">
        <v>25</v>
      </c>
      <c r="B47" s="54" t="s">
        <v>26</v>
      </c>
      <c r="C47" s="55">
        <v>0</v>
      </c>
      <c r="D47" s="113">
        <v>0</v>
      </c>
      <c r="E47" s="114">
        <v>0</v>
      </c>
    </row>
    <row r="48" spans="1:5" ht="13.5" thickBot="1">
      <c r="A48" s="56"/>
      <c r="B48" s="57" t="s">
        <v>27</v>
      </c>
      <c r="C48" s="58">
        <v>0</v>
      </c>
      <c r="D48" s="58">
        <v>0</v>
      </c>
      <c r="E48" s="58">
        <v>0</v>
      </c>
    </row>
    <row r="49" spans="1:5" ht="13.5" thickBot="1">
      <c r="A49" s="50"/>
      <c r="B49" s="51" t="s">
        <v>28</v>
      </c>
      <c r="C49" s="52">
        <v>39706837</v>
      </c>
      <c r="D49" s="52">
        <v>0</v>
      </c>
      <c r="E49" s="52">
        <f>SUM(C49:D49)</f>
        <v>39706837</v>
      </c>
    </row>
    <row r="54" ht="13.5" thickBot="1">
      <c r="E54" s="45" t="s">
        <v>411</v>
      </c>
    </row>
    <row r="55" spans="1:5" ht="12.75">
      <c r="A55" s="46" t="s">
        <v>86</v>
      </c>
      <c r="B55" s="47" t="s">
        <v>442</v>
      </c>
      <c r="C55" s="115" t="s">
        <v>246</v>
      </c>
      <c r="D55" s="115" t="s">
        <v>247</v>
      </c>
      <c r="E55" s="115" t="s">
        <v>248</v>
      </c>
    </row>
    <row r="56" spans="1:5" ht="13.5" thickBot="1">
      <c r="A56" s="48"/>
      <c r="B56" s="49"/>
      <c r="C56" s="116"/>
      <c r="D56" s="116"/>
      <c r="E56" s="116"/>
    </row>
    <row r="57" spans="1:5" ht="12.75">
      <c r="A57" s="53" t="s">
        <v>29</v>
      </c>
      <c r="B57" s="54" t="s">
        <v>30</v>
      </c>
      <c r="C57" s="55">
        <v>116345</v>
      </c>
      <c r="D57" s="55">
        <v>0</v>
      </c>
      <c r="E57" s="55">
        <f>SUM(C57:D57)</f>
        <v>116345</v>
      </c>
    </row>
    <row r="58" spans="1:5" ht="12.75">
      <c r="A58" s="53" t="s">
        <v>121</v>
      </c>
      <c r="B58" s="54" t="s">
        <v>31</v>
      </c>
      <c r="C58" s="55">
        <v>-3422139.6</v>
      </c>
      <c r="D58" s="55">
        <v>0</v>
      </c>
      <c r="E58" s="55">
        <f aca="true" t="shared" si="2" ref="E58:E70">SUM(C58:D58)</f>
        <v>-3422139.6</v>
      </c>
    </row>
    <row r="59" spans="1:5" ht="12.75">
      <c r="A59" s="53" t="s">
        <v>121</v>
      </c>
      <c r="B59" s="54" t="s">
        <v>32</v>
      </c>
      <c r="C59" s="55">
        <v>0</v>
      </c>
      <c r="D59" s="55">
        <v>0</v>
      </c>
      <c r="E59" s="55">
        <f t="shared" si="2"/>
        <v>0</v>
      </c>
    </row>
    <row r="60" spans="1:5" ht="12.75">
      <c r="A60" s="53" t="s">
        <v>33</v>
      </c>
      <c r="B60" s="54" t="s">
        <v>34</v>
      </c>
      <c r="C60" s="55">
        <v>0</v>
      </c>
      <c r="D60" s="55">
        <v>0</v>
      </c>
      <c r="E60" s="55">
        <f t="shared" si="2"/>
        <v>0</v>
      </c>
    </row>
    <row r="61" spans="1:5" ht="12.75">
      <c r="A61" s="53" t="s">
        <v>33</v>
      </c>
      <c r="B61" s="54" t="s">
        <v>35</v>
      </c>
      <c r="C61" s="55">
        <v>0</v>
      </c>
      <c r="D61" s="55">
        <v>0</v>
      </c>
      <c r="E61" s="55">
        <f t="shared" si="2"/>
        <v>0</v>
      </c>
    </row>
    <row r="62" spans="1:5" ht="12.75">
      <c r="A62" s="53" t="s">
        <v>36</v>
      </c>
      <c r="B62" s="54" t="s">
        <v>37</v>
      </c>
      <c r="C62" s="55">
        <v>0</v>
      </c>
      <c r="D62" s="55">
        <v>0</v>
      </c>
      <c r="E62" s="55">
        <f t="shared" si="2"/>
        <v>0</v>
      </c>
    </row>
    <row r="63" spans="1:5" ht="12.75">
      <c r="A63" s="53" t="s">
        <v>38</v>
      </c>
      <c r="B63" s="54" t="s">
        <v>39</v>
      </c>
      <c r="C63" s="55">
        <v>801550</v>
      </c>
      <c r="D63" s="55">
        <v>0</v>
      </c>
      <c r="E63" s="55">
        <f t="shared" si="2"/>
        <v>801550</v>
      </c>
    </row>
    <row r="64" spans="1:5" ht="12.75">
      <c r="A64" s="53" t="s">
        <v>40</v>
      </c>
      <c r="B64" s="54" t="s">
        <v>41</v>
      </c>
      <c r="C64" s="55">
        <v>0</v>
      </c>
      <c r="D64" s="55">
        <v>0</v>
      </c>
      <c r="E64" s="55">
        <f t="shared" si="2"/>
        <v>0</v>
      </c>
    </row>
    <row r="65" spans="1:5" ht="12.75">
      <c r="A65" s="53" t="s">
        <v>42</v>
      </c>
      <c r="B65" s="54" t="s">
        <v>43</v>
      </c>
      <c r="C65" s="55">
        <v>0</v>
      </c>
      <c r="D65" s="55">
        <v>0</v>
      </c>
      <c r="E65" s="55">
        <f t="shared" si="2"/>
        <v>0</v>
      </c>
    </row>
    <row r="66" spans="1:5" ht="12.75">
      <c r="A66" s="53" t="s">
        <v>44</v>
      </c>
      <c r="B66" s="54" t="s">
        <v>45</v>
      </c>
      <c r="C66" s="55">
        <v>0</v>
      </c>
      <c r="D66" s="55">
        <v>0</v>
      </c>
      <c r="E66" s="55">
        <f t="shared" si="2"/>
        <v>0</v>
      </c>
    </row>
    <row r="67" spans="1:5" ht="12.75">
      <c r="A67" s="53" t="s">
        <v>46</v>
      </c>
      <c r="B67" s="54" t="s">
        <v>47</v>
      </c>
      <c r="C67" s="55">
        <v>0</v>
      </c>
      <c r="D67" s="55">
        <v>0</v>
      </c>
      <c r="E67" s="55">
        <f t="shared" si="2"/>
        <v>0</v>
      </c>
    </row>
    <row r="68" spans="1:5" ht="12.75">
      <c r="A68" s="53" t="s">
        <v>46</v>
      </c>
      <c r="B68" s="54" t="s">
        <v>48</v>
      </c>
      <c r="C68" s="55">
        <v>522.7</v>
      </c>
      <c r="D68" s="55">
        <v>0</v>
      </c>
      <c r="E68" s="55">
        <f t="shared" si="2"/>
        <v>522.7</v>
      </c>
    </row>
    <row r="69" spans="1:5" ht="12.75">
      <c r="A69" s="53" t="s">
        <v>49</v>
      </c>
      <c r="B69" s="54" t="s">
        <v>50</v>
      </c>
      <c r="C69" s="55">
        <v>0</v>
      </c>
      <c r="D69" s="55">
        <v>0</v>
      </c>
      <c r="E69" s="55">
        <f t="shared" si="2"/>
        <v>0</v>
      </c>
    </row>
    <row r="70" spans="1:5" ht="13.5" thickBot="1">
      <c r="A70" s="53" t="s">
        <v>51</v>
      </c>
      <c r="B70" s="54" t="s">
        <v>52</v>
      </c>
      <c r="C70" s="55">
        <v>0</v>
      </c>
      <c r="D70" s="55">
        <v>0</v>
      </c>
      <c r="E70" s="55">
        <f t="shared" si="2"/>
        <v>0</v>
      </c>
    </row>
    <row r="71" spans="1:5" ht="13.5" thickBot="1">
      <c r="A71" s="56"/>
      <c r="B71" s="57" t="s">
        <v>53</v>
      </c>
      <c r="C71" s="58">
        <f>SUM(C57:C70)</f>
        <v>-2503721.9</v>
      </c>
      <c r="D71" s="58">
        <v>0</v>
      </c>
      <c r="E71" s="55">
        <f>SUM(C71:D71)</f>
        <v>-2503721.9</v>
      </c>
    </row>
    <row r="72" spans="1:5" ht="13.5" thickBot="1">
      <c r="A72" s="50"/>
      <c r="B72" s="51" t="s">
        <v>54</v>
      </c>
      <c r="C72" s="52">
        <f>37086770.1+116345</f>
        <v>37203115.1</v>
      </c>
      <c r="D72" s="52">
        <v>0</v>
      </c>
      <c r="E72" s="52">
        <f>SUM(C72:D72)</f>
        <v>37203115.1</v>
      </c>
    </row>
    <row r="73" spans="1:5" ht="13.5" thickBot="1">
      <c r="A73" s="50"/>
      <c r="B73" s="51" t="s">
        <v>55</v>
      </c>
      <c r="C73" s="52"/>
      <c r="D73" s="52"/>
      <c r="E73" s="52"/>
    </row>
    <row r="74" spans="1:5" ht="12.75">
      <c r="A74" s="53" t="s">
        <v>56</v>
      </c>
      <c r="B74" s="54" t="s">
        <v>57</v>
      </c>
      <c r="C74" s="55">
        <f>28064876+1529</f>
        <v>28066405</v>
      </c>
      <c r="D74" s="55">
        <v>-13000</v>
      </c>
      <c r="E74" s="55">
        <f>SUM(C74:D74)</f>
        <v>28053405</v>
      </c>
    </row>
    <row r="75" spans="1:5" ht="13.5" thickBot="1">
      <c r="A75" s="53" t="s">
        <v>58</v>
      </c>
      <c r="B75" s="54" t="s">
        <v>59</v>
      </c>
      <c r="C75" s="55">
        <f>16523459.7</f>
        <v>16523459.7</v>
      </c>
      <c r="D75" s="55">
        <v>13000</v>
      </c>
      <c r="E75" s="55">
        <f>SUM(C75:D75)</f>
        <v>16536459.7</v>
      </c>
    </row>
    <row r="76" spans="1:5" ht="13.5" thickBot="1">
      <c r="A76" s="50"/>
      <c r="B76" s="51" t="s">
        <v>60</v>
      </c>
      <c r="C76" s="52">
        <f>SUM(C74:C75)</f>
        <v>44589864.7</v>
      </c>
      <c r="D76" s="52">
        <v>0</v>
      </c>
      <c r="E76" s="52">
        <f>SUM(E74:E75)</f>
        <v>44589864.7</v>
      </c>
    </row>
    <row r="77" spans="1:7" ht="13.5" thickBot="1">
      <c r="A77" s="50"/>
      <c r="B77" s="51" t="s">
        <v>61</v>
      </c>
      <c r="C77" s="52">
        <f>C72-C76</f>
        <v>-7386749.6000000015</v>
      </c>
      <c r="D77" s="52">
        <f>D72-D76</f>
        <v>0</v>
      </c>
      <c r="E77" s="52">
        <f>E72-E76</f>
        <v>-7386749.6000000015</v>
      </c>
      <c r="F77" s="4"/>
      <c r="G77" s="55"/>
    </row>
    <row r="81" ht="13.5" thickBot="1"/>
    <row r="82" spans="1:5" ht="12.75">
      <c r="A82" s="46" t="s">
        <v>86</v>
      </c>
      <c r="B82" s="47" t="s">
        <v>442</v>
      </c>
      <c r="C82" s="115" t="s">
        <v>246</v>
      </c>
      <c r="D82" s="115" t="s">
        <v>247</v>
      </c>
      <c r="E82" s="115" t="s">
        <v>248</v>
      </c>
    </row>
    <row r="83" spans="1:5" ht="13.5" thickBot="1">
      <c r="A83" s="48"/>
      <c r="B83" s="49"/>
      <c r="C83" s="116"/>
      <c r="D83" s="116"/>
      <c r="E83" s="116"/>
    </row>
    <row r="84" spans="1:5" ht="12.75">
      <c r="A84" s="53" t="s">
        <v>62</v>
      </c>
      <c r="B84" s="54" t="s">
        <v>63</v>
      </c>
      <c r="C84" s="55">
        <v>0</v>
      </c>
      <c r="D84" s="55">
        <v>0</v>
      </c>
      <c r="E84" s="55">
        <f>SUM(C84:D84)</f>
        <v>0</v>
      </c>
    </row>
    <row r="85" spans="1:5" ht="12.75">
      <c r="A85" s="53" t="s">
        <v>64</v>
      </c>
      <c r="B85" s="54" t="s">
        <v>65</v>
      </c>
      <c r="C85" s="55">
        <v>0</v>
      </c>
      <c r="D85" s="55">
        <v>0</v>
      </c>
      <c r="E85" s="55">
        <f aca="true" t="shared" si="3" ref="E85:E93">SUM(C85:D85)</f>
        <v>0</v>
      </c>
    </row>
    <row r="86" spans="1:5" ht="12.75">
      <c r="A86" s="53" t="s">
        <v>66</v>
      </c>
      <c r="B86" s="54" t="s">
        <v>67</v>
      </c>
      <c r="C86" s="55">
        <v>0</v>
      </c>
      <c r="D86" s="55">
        <v>0</v>
      </c>
      <c r="E86" s="55">
        <f t="shared" si="3"/>
        <v>0</v>
      </c>
    </row>
    <row r="87" spans="1:5" ht="12.75">
      <c r="A87" s="53" t="s">
        <v>68</v>
      </c>
      <c r="B87" s="54" t="s">
        <v>69</v>
      </c>
      <c r="C87" s="55">
        <f>-400227.4+7575.6</f>
        <v>-392651.80000000005</v>
      </c>
      <c r="D87" s="55">
        <v>0</v>
      </c>
      <c r="E87" s="55">
        <f t="shared" si="3"/>
        <v>-392651.80000000005</v>
      </c>
    </row>
    <row r="88" spans="1:5" ht="12.75">
      <c r="A88" s="53" t="s">
        <v>122</v>
      </c>
      <c r="B88" s="54" t="s">
        <v>70</v>
      </c>
      <c r="C88" s="55">
        <f>8501793-114816</f>
        <v>8386977</v>
      </c>
      <c r="D88" s="55">
        <v>0</v>
      </c>
      <c r="E88" s="55">
        <f t="shared" si="3"/>
        <v>8386977</v>
      </c>
    </row>
    <row r="89" spans="1:5" ht="12.75">
      <c r="A89" s="53" t="s">
        <v>122</v>
      </c>
      <c r="B89" s="54" t="s">
        <v>71</v>
      </c>
      <c r="C89" s="55">
        <v>-613308.6</v>
      </c>
      <c r="D89" s="55">
        <v>0</v>
      </c>
      <c r="E89" s="55">
        <f t="shared" si="3"/>
        <v>-613308.6</v>
      </c>
    </row>
    <row r="90" spans="1:5" ht="12.75">
      <c r="A90" s="53" t="s">
        <v>122</v>
      </c>
      <c r="B90" s="54" t="s">
        <v>72</v>
      </c>
      <c r="C90" s="55">
        <f>SUM(C88:C89)</f>
        <v>7773668.4</v>
      </c>
      <c r="D90" s="55">
        <v>0</v>
      </c>
      <c r="E90" s="55">
        <f t="shared" si="3"/>
        <v>7773668.4</v>
      </c>
    </row>
    <row r="91" spans="1:5" ht="12.75">
      <c r="A91" s="53" t="s">
        <v>73</v>
      </c>
      <c r="B91" s="54" t="s">
        <v>74</v>
      </c>
      <c r="C91" s="55">
        <v>5733</v>
      </c>
      <c r="D91" s="55">
        <v>0</v>
      </c>
      <c r="E91" s="55">
        <f t="shared" si="3"/>
        <v>5733</v>
      </c>
    </row>
    <row r="92" spans="1:5" ht="12.75">
      <c r="A92" s="53" t="s">
        <v>75</v>
      </c>
      <c r="B92" s="54" t="s">
        <v>76</v>
      </c>
      <c r="C92" s="55">
        <v>0</v>
      </c>
      <c r="D92" s="55">
        <v>0</v>
      </c>
      <c r="E92" s="55">
        <f t="shared" si="3"/>
        <v>0</v>
      </c>
    </row>
    <row r="93" spans="1:5" ht="12.75">
      <c r="A93" s="53" t="s">
        <v>77</v>
      </c>
      <c r="B93" s="54" t="s">
        <v>78</v>
      </c>
      <c r="C93" s="55">
        <v>0</v>
      </c>
      <c r="D93" s="55">
        <v>0</v>
      </c>
      <c r="E93" s="55">
        <f t="shared" si="3"/>
        <v>0</v>
      </c>
    </row>
    <row r="94" spans="1:5" ht="13.5" thickBot="1">
      <c r="A94" s="59"/>
      <c r="B94" s="60"/>
      <c r="C94" s="60"/>
      <c r="D94" s="60"/>
      <c r="E94" s="60"/>
    </row>
    <row r="95" spans="1:5" ht="13.5" thickBot="1">
      <c r="A95" s="50"/>
      <c r="B95" s="51" t="s">
        <v>79</v>
      </c>
      <c r="C95" s="52">
        <f>C87+C90+C91</f>
        <v>7386749.600000001</v>
      </c>
      <c r="D95" s="52">
        <v>0</v>
      </c>
      <c r="E95" s="52">
        <f>E87+E90+E91</f>
        <v>7386749.600000001</v>
      </c>
    </row>
    <row r="96" spans="1:5" ht="13.5" thickBot="1">
      <c r="A96" s="59"/>
      <c r="B96" s="60"/>
      <c r="C96" s="60"/>
      <c r="D96" s="60"/>
      <c r="E96" s="60"/>
    </row>
    <row r="97" spans="1:5" ht="13.5" thickBot="1">
      <c r="A97" s="50"/>
      <c r="B97" s="51" t="s">
        <v>80</v>
      </c>
      <c r="C97" s="52">
        <f>C77+C95</f>
        <v>0</v>
      </c>
      <c r="D97" s="52">
        <f>D77+D95</f>
        <v>0</v>
      </c>
      <c r="E97" s="52">
        <f>E77+E95</f>
        <v>0</v>
      </c>
    </row>
  </sheetData>
  <mergeCells count="15">
    <mergeCell ref="A1:E1"/>
    <mergeCell ref="E7:E8"/>
    <mergeCell ref="A3:E3"/>
    <mergeCell ref="C31:C32"/>
    <mergeCell ref="D31:D32"/>
    <mergeCell ref="E31:E32"/>
    <mergeCell ref="C7:C8"/>
    <mergeCell ref="D7:D8"/>
    <mergeCell ref="B4:E4"/>
    <mergeCell ref="C55:C56"/>
    <mergeCell ref="D55:D56"/>
    <mergeCell ref="E55:E56"/>
    <mergeCell ref="C82:C83"/>
    <mergeCell ref="D82:D83"/>
    <mergeCell ref="E82:E83"/>
  </mergeCells>
  <printOptions/>
  <pageMargins left="0.6" right="0.62" top="1" bottom="1.17" header="0.4921259845" footer="0.4921259845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11"/>
  <sheetViews>
    <sheetView workbookViewId="0" topLeftCell="A1">
      <selection activeCell="E94" sqref="E94"/>
    </sheetView>
  </sheetViews>
  <sheetFormatPr defaultColWidth="9.00390625" defaultRowHeight="12.75"/>
  <cols>
    <col min="1" max="1" width="8.25390625" style="0" customWidth="1"/>
    <col min="2" max="2" width="27.75390625" style="0" customWidth="1"/>
    <col min="3" max="3" width="26.00390625" style="0" customWidth="1"/>
    <col min="4" max="4" width="24.125" style="0" bestFit="1" customWidth="1"/>
    <col min="5" max="5" width="27.125" style="0" bestFit="1" customWidth="1"/>
    <col min="7" max="7" width="12.75390625" style="0" bestFit="1" customWidth="1"/>
  </cols>
  <sheetData>
    <row r="1" spans="1:3" ht="12.75">
      <c r="A1" s="61"/>
      <c r="C1" s="61"/>
    </row>
    <row r="2" spans="1:3" ht="12.75">
      <c r="A2" s="61"/>
      <c r="C2" s="61"/>
    </row>
    <row r="3" spans="1:3" ht="12.75">
      <c r="A3" s="61"/>
      <c r="C3" s="62" t="s">
        <v>398</v>
      </c>
    </row>
    <row r="4" spans="1:5" ht="13.5" thickBot="1">
      <c r="A4" s="61"/>
      <c r="B4" s="61"/>
      <c r="E4" s="63" t="s">
        <v>411</v>
      </c>
    </row>
    <row r="5" spans="1:5" ht="13.5" thickBot="1">
      <c r="A5" s="64" t="s">
        <v>415</v>
      </c>
      <c r="B5" s="65" t="s">
        <v>416</v>
      </c>
      <c r="C5" s="66" t="s">
        <v>412</v>
      </c>
      <c r="D5" s="66" t="s">
        <v>414</v>
      </c>
      <c r="E5" s="66" t="s">
        <v>413</v>
      </c>
    </row>
    <row r="6" spans="1:5" ht="12.75">
      <c r="A6" s="67"/>
      <c r="B6" s="68"/>
      <c r="C6" s="100"/>
      <c r="D6" s="100"/>
      <c r="E6" s="101"/>
    </row>
    <row r="7" spans="1:5" ht="12.75">
      <c r="A7" s="69" t="s">
        <v>418</v>
      </c>
      <c r="B7" s="70" t="s">
        <v>419</v>
      </c>
      <c r="C7" s="71">
        <v>0</v>
      </c>
      <c r="D7" s="71">
        <v>0</v>
      </c>
      <c r="E7" s="72">
        <f aca="true" t="shared" si="0" ref="E7:E16">SUM(C7:D7)</f>
        <v>0</v>
      </c>
    </row>
    <row r="8" spans="1:5" ht="12.75">
      <c r="A8" s="69" t="s">
        <v>420</v>
      </c>
      <c r="B8" s="70" t="s">
        <v>421</v>
      </c>
      <c r="C8" s="71">
        <v>822.7</v>
      </c>
      <c r="D8" s="71">
        <v>0</v>
      </c>
      <c r="E8" s="72">
        <f t="shared" si="0"/>
        <v>822.7</v>
      </c>
    </row>
    <row r="9" spans="1:5" ht="12.75">
      <c r="A9" s="69" t="s">
        <v>422</v>
      </c>
      <c r="B9" s="70" t="s">
        <v>423</v>
      </c>
      <c r="C9" s="71">
        <v>43800</v>
      </c>
      <c r="D9" s="71">
        <v>0</v>
      </c>
      <c r="E9" s="72">
        <f t="shared" si="0"/>
        <v>43800</v>
      </c>
    </row>
    <row r="10" spans="1:5" ht="12.75">
      <c r="A10" s="69" t="s">
        <v>424</v>
      </c>
      <c r="B10" s="70" t="s">
        <v>425</v>
      </c>
      <c r="C10" s="71">
        <v>0</v>
      </c>
      <c r="D10" s="71">
        <v>0</v>
      </c>
      <c r="E10" s="72">
        <f t="shared" si="0"/>
        <v>0</v>
      </c>
    </row>
    <row r="11" spans="1:5" ht="12.75">
      <c r="A11" s="69" t="s">
        <v>426</v>
      </c>
      <c r="B11" s="70" t="s">
        <v>427</v>
      </c>
      <c r="C11" s="71">
        <v>0</v>
      </c>
      <c r="D11" s="71">
        <v>0</v>
      </c>
      <c r="E11" s="72">
        <f t="shared" si="0"/>
        <v>0</v>
      </c>
    </row>
    <row r="12" spans="1:5" ht="12.75">
      <c r="A12" s="69" t="s">
        <v>428</v>
      </c>
      <c r="B12" s="70" t="s">
        <v>429</v>
      </c>
      <c r="C12" s="71">
        <v>200</v>
      </c>
      <c r="D12" s="71">
        <v>0</v>
      </c>
      <c r="E12" s="72">
        <f t="shared" si="0"/>
        <v>200</v>
      </c>
    </row>
    <row r="13" spans="1:5" ht="12.75">
      <c r="A13" s="69" t="s">
        <v>430</v>
      </c>
      <c r="B13" s="70" t="s">
        <v>431</v>
      </c>
      <c r="C13" s="71">
        <v>289829</v>
      </c>
      <c r="D13" s="71">
        <v>0</v>
      </c>
      <c r="E13" s="72">
        <f t="shared" si="0"/>
        <v>289829</v>
      </c>
    </row>
    <row r="14" spans="1:5" ht="12.75">
      <c r="A14" s="69" t="s">
        <v>432</v>
      </c>
      <c r="B14" s="70" t="s">
        <v>433</v>
      </c>
      <c r="C14" s="71">
        <v>801550</v>
      </c>
      <c r="D14" s="71">
        <v>0</v>
      </c>
      <c r="E14" s="72">
        <f t="shared" si="0"/>
        <v>801550</v>
      </c>
    </row>
    <row r="15" spans="1:5" ht="12.75">
      <c r="A15" s="69" t="s">
        <v>434</v>
      </c>
      <c r="B15" s="70" t="s">
        <v>435</v>
      </c>
      <c r="C15" s="71">
        <v>1100</v>
      </c>
      <c r="D15" s="71">
        <v>0</v>
      </c>
      <c r="E15" s="72">
        <f t="shared" si="0"/>
        <v>1100</v>
      </c>
    </row>
    <row r="16" spans="1:5" ht="12.75">
      <c r="A16" s="69" t="s">
        <v>436</v>
      </c>
      <c r="B16" s="70" t="s">
        <v>437</v>
      </c>
      <c r="C16" s="71">
        <v>36065813.4</v>
      </c>
      <c r="D16" s="71">
        <v>0</v>
      </c>
      <c r="E16" s="72">
        <f t="shared" si="0"/>
        <v>36065813.4</v>
      </c>
    </row>
    <row r="17" spans="1:5" ht="13.5" thickBot="1">
      <c r="A17" s="73"/>
      <c r="B17" s="74"/>
      <c r="C17" s="102"/>
      <c r="D17" s="102"/>
      <c r="E17" s="103"/>
    </row>
    <row r="18" spans="1:5" ht="13.5" thickBot="1">
      <c r="A18" s="77" t="s">
        <v>417</v>
      </c>
      <c r="B18" s="78"/>
      <c r="C18" s="79">
        <f>SUM(C7:C17)</f>
        <v>37203115.1</v>
      </c>
      <c r="D18" s="79">
        <f>SUM(D7:D16)</f>
        <v>0</v>
      </c>
      <c r="E18" s="80">
        <f>SUM(C18:D18)</f>
        <v>37203115.1</v>
      </c>
    </row>
    <row r="19" spans="1:3" ht="12.75">
      <c r="A19" s="81"/>
      <c r="B19" s="61"/>
      <c r="C19" s="82"/>
    </row>
    <row r="20" spans="1:3" ht="12.75">
      <c r="A20" s="81"/>
      <c r="B20" s="61"/>
      <c r="C20" s="82"/>
    </row>
    <row r="21" spans="1:3" ht="12.75">
      <c r="A21" s="81"/>
      <c r="B21" s="61"/>
      <c r="C21" s="83" t="s">
        <v>57</v>
      </c>
    </row>
    <row r="22" spans="1:5" ht="13.5" thickBot="1">
      <c r="A22" s="81"/>
      <c r="B22" s="61"/>
      <c r="E22" s="63" t="s">
        <v>411</v>
      </c>
    </row>
    <row r="23" spans="1:5" ht="13.5" thickBot="1">
      <c r="A23" s="64" t="s">
        <v>415</v>
      </c>
      <c r="B23" s="65" t="s">
        <v>416</v>
      </c>
      <c r="C23" s="66" t="s">
        <v>412</v>
      </c>
      <c r="D23" s="66" t="s">
        <v>414</v>
      </c>
      <c r="E23" s="66" t="s">
        <v>413</v>
      </c>
    </row>
    <row r="24" spans="1:5" ht="12.75">
      <c r="A24" s="84"/>
      <c r="B24" s="85"/>
      <c r="C24" s="104"/>
      <c r="D24" s="100"/>
      <c r="E24" s="101"/>
    </row>
    <row r="25" spans="1:5" ht="12.75">
      <c r="A25" s="69" t="s">
        <v>418</v>
      </c>
      <c r="B25" s="70" t="s">
        <v>419</v>
      </c>
      <c r="C25" s="71">
        <v>330000</v>
      </c>
      <c r="D25" s="71">
        <v>0</v>
      </c>
      <c r="E25" s="72">
        <f>SUM(C25:D25)</f>
        <v>330000</v>
      </c>
    </row>
    <row r="26" spans="1:5" ht="12.75">
      <c r="A26" s="69" t="s">
        <v>420</v>
      </c>
      <c r="B26" s="70" t="s">
        <v>421</v>
      </c>
      <c r="C26" s="71">
        <f>1355600</f>
        <v>1355600</v>
      </c>
      <c r="D26" s="71">
        <v>-13000</v>
      </c>
      <c r="E26" s="72">
        <f aca="true" t="shared" si="1" ref="E26:E34">SUM(C26:D26)</f>
        <v>1342600</v>
      </c>
    </row>
    <row r="27" spans="1:5" ht="12.75">
      <c r="A27" s="69" t="s">
        <v>422</v>
      </c>
      <c r="B27" s="70" t="s">
        <v>423</v>
      </c>
      <c r="C27" s="71">
        <v>8475993</v>
      </c>
      <c r="D27" s="71">
        <v>0</v>
      </c>
      <c r="E27" s="72">
        <f t="shared" si="1"/>
        <v>8475993</v>
      </c>
    </row>
    <row r="28" spans="1:5" ht="12.75">
      <c r="A28" s="69" t="s">
        <v>424</v>
      </c>
      <c r="B28" s="70" t="s">
        <v>425</v>
      </c>
      <c r="C28" s="71">
        <v>8227379</v>
      </c>
      <c r="D28" s="71">
        <v>0</v>
      </c>
      <c r="E28" s="72">
        <f t="shared" si="1"/>
        <v>8227379</v>
      </c>
    </row>
    <row r="29" spans="1:5" ht="12.75">
      <c r="A29" s="69" t="s">
        <v>426</v>
      </c>
      <c r="B29" s="70" t="s">
        <v>427</v>
      </c>
      <c r="C29" s="71">
        <v>1052000</v>
      </c>
      <c r="D29" s="71">
        <v>0</v>
      </c>
      <c r="E29" s="72">
        <f t="shared" si="1"/>
        <v>1052000</v>
      </c>
    </row>
    <row r="30" spans="1:5" ht="12.75">
      <c r="A30" s="69" t="s">
        <v>428</v>
      </c>
      <c r="B30" s="70" t="s">
        <v>429</v>
      </c>
      <c r="C30" s="71">
        <v>1563500</v>
      </c>
      <c r="D30" s="71">
        <v>0</v>
      </c>
      <c r="E30" s="72">
        <f t="shared" si="1"/>
        <v>1563500</v>
      </c>
    </row>
    <row r="31" spans="1:5" ht="12.75">
      <c r="A31" s="69" t="s">
        <v>430</v>
      </c>
      <c r="B31" s="70" t="s">
        <v>431</v>
      </c>
      <c r="C31" s="71">
        <v>1561104</v>
      </c>
      <c r="D31" s="71">
        <v>0</v>
      </c>
      <c r="E31" s="72">
        <f t="shared" si="1"/>
        <v>1561104</v>
      </c>
    </row>
    <row r="32" spans="1:5" ht="12.75">
      <c r="A32" s="69" t="s">
        <v>432</v>
      </c>
      <c r="B32" s="70" t="s">
        <v>433</v>
      </c>
      <c r="C32" s="71">
        <v>533000</v>
      </c>
      <c r="D32" s="71">
        <v>0</v>
      </c>
      <c r="E32" s="72">
        <f t="shared" si="1"/>
        <v>533000</v>
      </c>
    </row>
    <row r="33" spans="1:5" ht="12.75">
      <c r="A33" s="69" t="s">
        <v>434</v>
      </c>
      <c r="B33" s="70" t="s">
        <v>435</v>
      </c>
      <c r="C33" s="71">
        <v>2121529</v>
      </c>
      <c r="D33" s="71">
        <v>0</v>
      </c>
      <c r="E33" s="72">
        <f t="shared" si="1"/>
        <v>2121529</v>
      </c>
    </row>
    <row r="34" spans="1:5" ht="12.75">
      <c r="A34" s="69" t="s">
        <v>436</v>
      </c>
      <c r="B34" s="70" t="s">
        <v>437</v>
      </c>
      <c r="C34" s="71">
        <v>2846300</v>
      </c>
      <c r="D34" s="71">
        <v>0</v>
      </c>
      <c r="E34" s="72">
        <f t="shared" si="1"/>
        <v>2846300</v>
      </c>
    </row>
    <row r="35" spans="1:5" ht="13.5" thickBot="1">
      <c r="A35" s="73"/>
      <c r="B35" s="74"/>
      <c r="C35" s="102"/>
      <c r="D35" s="102"/>
      <c r="E35" s="103"/>
    </row>
    <row r="36" spans="1:5" ht="13.5" thickBot="1">
      <c r="A36" s="77" t="s">
        <v>417</v>
      </c>
      <c r="B36" s="78"/>
      <c r="C36" s="79">
        <f>SUM(C25:C35)</f>
        <v>28066405</v>
      </c>
      <c r="D36" s="79">
        <f>SUM(D25:D34)</f>
        <v>-13000</v>
      </c>
      <c r="E36" s="80">
        <f>SUM(C36:D36)</f>
        <v>28053405</v>
      </c>
    </row>
    <row r="37" spans="1:3" ht="12.75">
      <c r="A37" s="87"/>
      <c r="B37" s="88"/>
      <c r="C37" s="86"/>
    </row>
    <row r="38" spans="1:3" ht="12.75">
      <c r="A38" s="61"/>
      <c r="B38" s="61"/>
      <c r="C38" s="61"/>
    </row>
    <row r="39" spans="1:3" ht="12.75">
      <c r="A39" s="61"/>
      <c r="B39" s="61"/>
      <c r="C39" s="62" t="s">
        <v>59</v>
      </c>
    </row>
    <row r="40" spans="1:5" ht="13.5" thickBot="1">
      <c r="A40" s="61"/>
      <c r="B40" s="61"/>
      <c r="E40" s="63" t="s">
        <v>411</v>
      </c>
    </row>
    <row r="41" spans="1:5" ht="13.5" thickBot="1">
      <c r="A41" s="64" t="s">
        <v>415</v>
      </c>
      <c r="B41" s="65" t="s">
        <v>416</v>
      </c>
      <c r="C41" s="66" t="s">
        <v>412</v>
      </c>
      <c r="D41" s="66" t="s">
        <v>414</v>
      </c>
      <c r="E41" s="66" t="s">
        <v>413</v>
      </c>
    </row>
    <row r="42" spans="1:5" ht="12.75">
      <c r="A42" s="84"/>
      <c r="B42" s="85"/>
      <c r="C42" s="104"/>
      <c r="D42" s="100"/>
      <c r="E42" s="101"/>
    </row>
    <row r="43" spans="1:5" ht="12.75">
      <c r="A43" s="69" t="s">
        <v>418</v>
      </c>
      <c r="B43" s="70" t="s">
        <v>419</v>
      </c>
      <c r="C43" s="71">
        <v>775180</v>
      </c>
      <c r="D43" s="71">
        <v>0</v>
      </c>
      <c r="E43" s="72">
        <f>SUM(C43:D43)</f>
        <v>775180</v>
      </c>
    </row>
    <row r="44" spans="1:5" ht="12.75">
      <c r="A44" s="69" t="s">
        <v>420</v>
      </c>
      <c r="B44" s="70" t="s">
        <v>421</v>
      </c>
      <c r="C44" s="71">
        <f>2382582.7</f>
        <v>2382582.7</v>
      </c>
      <c r="D44" s="71">
        <v>13000</v>
      </c>
      <c r="E44" s="72">
        <f aca="true" t="shared" si="2" ref="E44:E52">SUM(C44:D44)</f>
        <v>2395582.7</v>
      </c>
    </row>
    <row r="45" spans="1:5" ht="12.75">
      <c r="A45" s="69" t="s">
        <v>422</v>
      </c>
      <c r="B45" s="70" t="s">
        <v>423</v>
      </c>
      <c r="C45" s="71">
        <v>11056697</v>
      </c>
      <c r="D45" s="71">
        <v>0</v>
      </c>
      <c r="E45" s="72">
        <f t="shared" si="2"/>
        <v>11056697</v>
      </c>
    </row>
    <row r="46" spans="1:5" ht="12.75">
      <c r="A46" s="69" t="s">
        <v>424</v>
      </c>
      <c r="B46" s="70" t="s">
        <v>425</v>
      </c>
      <c r="C46" s="71">
        <v>450000</v>
      </c>
      <c r="D46" s="71">
        <v>0</v>
      </c>
      <c r="E46" s="72">
        <f t="shared" si="2"/>
        <v>450000</v>
      </c>
    </row>
    <row r="47" spans="1:5" ht="12.75">
      <c r="A47" s="69" t="s">
        <v>426</v>
      </c>
      <c r="B47" s="70" t="s">
        <v>427</v>
      </c>
      <c r="C47" s="71">
        <v>300000</v>
      </c>
      <c r="D47" s="71">
        <v>0</v>
      </c>
      <c r="E47" s="72">
        <f t="shared" si="2"/>
        <v>300000</v>
      </c>
    </row>
    <row r="48" spans="1:5" ht="12.75">
      <c r="A48" s="69" t="s">
        <v>428</v>
      </c>
      <c r="B48" s="70" t="s">
        <v>429</v>
      </c>
      <c r="C48" s="71">
        <v>292000</v>
      </c>
      <c r="D48" s="71">
        <v>0</v>
      </c>
      <c r="E48" s="72">
        <f t="shared" si="2"/>
        <v>292000</v>
      </c>
    </row>
    <row r="49" spans="1:5" ht="12.75">
      <c r="A49" s="69" t="s">
        <v>430</v>
      </c>
      <c r="B49" s="70" t="s">
        <v>431</v>
      </c>
      <c r="C49" s="71">
        <v>250000</v>
      </c>
      <c r="D49" s="71">
        <v>0</v>
      </c>
      <c r="E49" s="72">
        <f t="shared" si="2"/>
        <v>250000</v>
      </c>
    </row>
    <row r="50" spans="1:5" ht="12.75">
      <c r="A50" s="69" t="s">
        <v>432</v>
      </c>
      <c r="B50" s="70" t="s">
        <v>433</v>
      </c>
      <c r="C50" s="71">
        <v>318000</v>
      </c>
      <c r="D50" s="71">
        <v>0</v>
      </c>
      <c r="E50" s="72">
        <f t="shared" si="2"/>
        <v>318000</v>
      </c>
    </row>
    <row r="51" spans="1:5" ht="12.75">
      <c r="A51" s="69" t="s">
        <v>434</v>
      </c>
      <c r="B51" s="70" t="s">
        <v>435</v>
      </c>
      <c r="C51" s="71">
        <v>699000</v>
      </c>
      <c r="D51" s="71">
        <v>0</v>
      </c>
      <c r="E51" s="72">
        <f t="shared" si="2"/>
        <v>699000</v>
      </c>
    </row>
    <row r="52" spans="1:5" ht="12.75">
      <c r="A52" s="69" t="s">
        <v>436</v>
      </c>
      <c r="B52" s="70" t="s">
        <v>437</v>
      </c>
      <c r="C52" s="71">
        <v>0</v>
      </c>
      <c r="D52" s="71">
        <v>0</v>
      </c>
      <c r="E52" s="72">
        <f t="shared" si="2"/>
        <v>0</v>
      </c>
    </row>
    <row r="53" spans="1:5" ht="13.5" thickBot="1">
      <c r="A53" s="73"/>
      <c r="B53" s="74"/>
      <c r="C53" s="102"/>
      <c r="D53" s="102"/>
      <c r="E53" s="103"/>
    </row>
    <row r="54" spans="1:7" ht="13.5" thickBot="1">
      <c r="A54" s="77" t="s">
        <v>417</v>
      </c>
      <c r="B54" s="78"/>
      <c r="C54" s="79">
        <f>SUM(C43:C53)</f>
        <v>16523459.7</v>
      </c>
      <c r="D54" s="79">
        <f>SUM(D43:D52)</f>
        <v>13000</v>
      </c>
      <c r="E54" s="80">
        <f>SUM(C54:D54)</f>
        <v>16536459.7</v>
      </c>
      <c r="G54" s="4"/>
    </row>
    <row r="55" spans="1:3" ht="12.75">
      <c r="A55" s="61"/>
      <c r="B55" s="61"/>
      <c r="C55" s="61"/>
    </row>
    <row r="56" spans="1:3" ht="12.75">
      <c r="A56" s="61"/>
      <c r="B56" s="61"/>
      <c r="C56" s="61"/>
    </row>
    <row r="57" spans="1:3" ht="12.75">
      <c r="A57" s="61"/>
      <c r="B57" s="61"/>
      <c r="C57" s="62" t="s">
        <v>399</v>
      </c>
    </row>
    <row r="58" spans="1:5" ht="13.5" thickBot="1">
      <c r="A58" s="61"/>
      <c r="B58" s="61"/>
      <c r="E58" s="63" t="s">
        <v>411</v>
      </c>
    </row>
    <row r="59" spans="1:5" ht="13.5" thickBot="1">
      <c r="A59" s="64" t="s">
        <v>415</v>
      </c>
      <c r="B59" s="65" t="s">
        <v>416</v>
      </c>
      <c r="C59" s="66" t="s">
        <v>412</v>
      </c>
      <c r="D59" s="66" t="s">
        <v>414</v>
      </c>
      <c r="E59" s="66" t="s">
        <v>413</v>
      </c>
    </row>
    <row r="60" spans="1:5" ht="12.75">
      <c r="A60" s="84"/>
      <c r="B60" s="85"/>
      <c r="C60" s="104"/>
      <c r="D60" s="100"/>
      <c r="E60" s="101"/>
    </row>
    <row r="61" spans="1:5" ht="12.75">
      <c r="A61" s="69" t="s">
        <v>418</v>
      </c>
      <c r="B61" s="70" t="s">
        <v>419</v>
      </c>
      <c r="C61" s="71">
        <f aca="true" t="shared" si="3" ref="C61:D70">SUM(C25+C43)</f>
        <v>1105180</v>
      </c>
      <c r="D61" s="71">
        <f t="shared" si="3"/>
        <v>0</v>
      </c>
      <c r="E61" s="72">
        <f>SUM(C61:D61)</f>
        <v>1105180</v>
      </c>
    </row>
    <row r="62" spans="1:5" ht="12.75">
      <c r="A62" s="69" t="s">
        <v>420</v>
      </c>
      <c r="B62" s="70" t="s">
        <v>421</v>
      </c>
      <c r="C62" s="71">
        <f t="shared" si="3"/>
        <v>3738182.7</v>
      </c>
      <c r="D62" s="71">
        <f t="shared" si="3"/>
        <v>0</v>
      </c>
      <c r="E62" s="72">
        <f aca="true" t="shared" si="4" ref="E62:E70">SUM(C62:D62)</f>
        <v>3738182.7</v>
      </c>
    </row>
    <row r="63" spans="1:5" ht="12.75">
      <c r="A63" s="69" t="s">
        <v>422</v>
      </c>
      <c r="B63" s="70" t="s">
        <v>423</v>
      </c>
      <c r="C63" s="71">
        <f t="shared" si="3"/>
        <v>19532690</v>
      </c>
      <c r="D63" s="71">
        <f t="shared" si="3"/>
        <v>0</v>
      </c>
      <c r="E63" s="72">
        <f t="shared" si="4"/>
        <v>19532690</v>
      </c>
    </row>
    <row r="64" spans="1:5" ht="12.75">
      <c r="A64" s="69" t="s">
        <v>424</v>
      </c>
      <c r="B64" s="70" t="s">
        <v>425</v>
      </c>
      <c r="C64" s="71">
        <f t="shared" si="3"/>
        <v>8677379</v>
      </c>
      <c r="D64" s="71">
        <f t="shared" si="3"/>
        <v>0</v>
      </c>
      <c r="E64" s="72">
        <f t="shared" si="4"/>
        <v>8677379</v>
      </c>
    </row>
    <row r="65" spans="1:5" ht="12.75">
      <c r="A65" s="69" t="s">
        <v>426</v>
      </c>
      <c r="B65" s="70" t="s">
        <v>427</v>
      </c>
      <c r="C65" s="71">
        <f t="shared" si="3"/>
        <v>1352000</v>
      </c>
      <c r="D65" s="71">
        <f t="shared" si="3"/>
        <v>0</v>
      </c>
      <c r="E65" s="72">
        <f t="shared" si="4"/>
        <v>1352000</v>
      </c>
    </row>
    <row r="66" spans="1:5" ht="12.75">
      <c r="A66" s="69" t="s">
        <v>428</v>
      </c>
      <c r="B66" s="70" t="s">
        <v>429</v>
      </c>
      <c r="C66" s="71">
        <f t="shared" si="3"/>
        <v>1855500</v>
      </c>
      <c r="D66" s="71">
        <f t="shared" si="3"/>
        <v>0</v>
      </c>
      <c r="E66" s="72">
        <f t="shared" si="4"/>
        <v>1855500</v>
      </c>
    </row>
    <row r="67" spans="1:5" ht="12.75">
      <c r="A67" s="69" t="s">
        <v>430</v>
      </c>
      <c r="B67" s="70" t="s">
        <v>431</v>
      </c>
      <c r="C67" s="71">
        <f t="shared" si="3"/>
        <v>1811104</v>
      </c>
      <c r="D67" s="71">
        <f t="shared" si="3"/>
        <v>0</v>
      </c>
      <c r="E67" s="72">
        <f t="shared" si="4"/>
        <v>1811104</v>
      </c>
    </row>
    <row r="68" spans="1:5" ht="12.75">
      <c r="A68" s="69" t="s">
        <v>432</v>
      </c>
      <c r="B68" s="70" t="s">
        <v>433</v>
      </c>
      <c r="C68" s="71">
        <f t="shared" si="3"/>
        <v>851000</v>
      </c>
      <c r="D68" s="71">
        <f t="shared" si="3"/>
        <v>0</v>
      </c>
      <c r="E68" s="72">
        <f t="shared" si="4"/>
        <v>851000</v>
      </c>
    </row>
    <row r="69" spans="1:5" ht="12.75">
      <c r="A69" s="69" t="s">
        <v>434</v>
      </c>
      <c r="B69" s="70" t="s">
        <v>435</v>
      </c>
      <c r="C69" s="71">
        <f t="shared" si="3"/>
        <v>2820529</v>
      </c>
      <c r="D69" s="71">
        <f t="shared" si="3"/>
        <v>0</v>
      </c>
      <c r="E69" s="72">
        <f t="shared" si="4"/>
        <v>2820529</v>
      </c>
    </row>
    <row r="70" spans="1:5" ht="12.75">
      <c r="A70" s="69" t="s">
        <v>436</v>
      </c>
      <c r="B70" s="70" t="s">
        <v>437</v>
      </c>
      <c r="C70" s="71">
        <f t="shared" si="3"/>
        <v>2846300</v>
      </c>
      <c r="D70" s="71">
        <f t="shared" si="3"/>
        <v>0</v>
      </c>
      <c r="E70" s="72">
        <f t="shared" si="4"/>
        <v>2846300</v>
      </c>
    </row>
    <row r="71" spans="1:5" ht="13.5" thickBot="1">
      <c r="A71" s="73"/>
      <c r="B71" s="74"/>
      <c r="C71" s="75"/>
      <c r="D71" s="75"/>
      <c r="E71" s="76"/>
    </row>
    <row r="72" spans="1:5" ht="13.5" thickBot="1">
      <c r="A72" s="77" t="s">
        <v>417</v>
      </c>
      <c r="B72" s="78"/>
      <c r="C72" s="79">
        <f>SUM(C36+C54)</f>
        <v>44589864.7</v>
      </c>
      <c r="D72" s="79">
        <f>SUM(D36+D54)</f>
        <v>0</v>
      </c>
      <c r="E72" s="80">
        <f>SUM(C72:D72)</f>
        <v>44589864.7</v>
      </c>
    </row>
    <row r="74" ht="13.5" thickBot="1"/>
    <row r="75" spans="1:5" ht="13.5" thickBot="1">
      <c r="A75" s="89" t="s">
        <v>438</v>
      </c>
      <c r="B75" s="105"/>
      <c r="C75" s="106">
        <f>C18-C72</f>
        <v>-7386749.6000000015</v>
      </c>
      <c r="D75" s="106">
        <f>D18-D72</f>
        <v>0</v>
      </c>
      <c r="E75" s="107">
        <f>E18-E72</f>
        <v>-7386749.6000000015</v>
      </c>
    </row>
    <row r="76" spans="1:3" ht="12.75">
      <c r="A76" s="90"/>
      <c r="B76" s="91"/>
      <c r="C76" s="92"/>
    </row>
    <row r="77" spans="1:3" ht="12.75">
      <c r="A77" s="90"/>
      <c r="B77" s="91"/>
      <c r="C77" s="92"/>
    </row>
    <row r="78" spans="1:3" ht="12.75">
      <c r="A78" s="61"/>
      <c r="C78" s="62" t="s">
        <v>400</v>
      </c>
    </row>
    <row r="79" spans="1:5" ht="13.5" thickBot="1">
      <c r="A79" s="61"/>
      <c r="B79" s="61"/>
      <c r="E79" s="63" t="s">
        <v>411</v>
      </c>
    </row>
    <row r="80" spans="1:5" ht="13.5" thickBot="1">
      <c r="A80" s="64" t="s">
        <v>415</v>
      </c>
      <c r="B80" s="65" t="s">
        <v>416</v>
      </c>
      <c r="C80" s="66" t="s">
        <v>412</v>
      </c>
      <c r="D80" s="66" t="s">
        <v>414</v>
      </c>
      <c r="E80" s="66" t="s">
        <v>413</v>
      </c>
    </row>
    <row r="81" spans="1:5" ht="12.75">
      <c r="A81" s="67"/>
      <c r="B81" s="68"/>
      <c r="C81" s="68"/>
      <c r="D81" s="100"/>
      <c r="E81" s="101"/>
    </row>
    <row r="82" spans="1:5" ht="12.75">
      <c r="A82" s="93" t="s">
        <v>418</v>
      </c>
      <c r="B82" s="94" t="s">
        <v>419</v>
      </c>
      <c r="C82" s="71">
        <v>82755.6</v>
      </c>
      <c r="D82" s="71">
        <v>0</v>
      </c>
      <c r="E82" s="72">
        <f>SUM(C82:D82)</f>
        <v>82755.6</v>
      </c>
    </row>
    <row r="83" spans="1:5" ht="12.75">
      <c r="A83" s="93" t="s">
        <v>420</v>
      </c>
      <c r="B83" s="94" t="s">
        <v>421</v>
      </c>
      <c r="C83" s="71">
        <v>287793</v>
      </c>
      <c r="D83" s="71">
        <v>0</v>
      </c>
      <c r="E83" s="72">
        <f aca="true" t="shared" si="5" ref="E83:E91">SUM(C83:D83)</f>
        <v>287793</v>
      </c>
    </row>
    <row r="84" spans="1:5" ht="12.75">
      <c r="A84" s="93" t="s">
        <v>422</v>
      </c>
      <c r="B84" s="94" t="s">
        <v>423</v>
      </c>
      <c r="C84" s="71">
        <v>611550</v>
      </c>
      <c r="D84" s="71">
        <v>0</v>
      </c>
      <c r="E84" s="72">
        <f t="shared" si="5"/>
        <v>611550</v>
      </c>
    </row>
    <row r="85" spans="1:5" ht="12.75">
      <c r="A85" s="93" t="s">
        <v>424</v>
      </c>
      <c r="B85" s="94" t="s">
        <v>425</v>
      </c>
      <c r="C85" s="71">
        <v>7378187</v>
      </c>
      <c r="D85" s="71">
        <v>0</v>
      </c>
      <c r="E85" s="72">
        <f t="shared" si="5"/>
        <v>7378187</v>
      </c>
    </row>
    <row r="86" spans="1:5" ht="12.75">
      <c r="A86" s="93" t="s">
        <v>426</v>
      </c>
      <c r="B86" s="94" t="s">
        <v>427</v>
      </c>
      <c r="C86" s="71">
        <v>0</v>
      </c>
      <c r="D86" s="71">
        <v>0</v>
      </c>
      <c r="E86" s="72">
        <f t="shared" si="5"/>
        <v>0</v>
      </c>
    </row>
    <row r="87" spans="1:5" ht="12.75">
      <c r="A87" s="93" t="s">
        <v>428</v>
      </c>
      <c r="B87" s="94" t="s">
        <v>429</v>
      </c>
      <c r="C87" s="71">
        <v>40000</v>
      </c>
      <c r="D87" s="71">
        <v>0</v>
      </c>
      <c r="E87" s="72">
        <f t="shared" si="5"/>
        <v>40000</v>
      </c>
    </row>
    <row r="88" spans="1:5" ht="12.75">
      <c r="A88" s="93" t="s">
        <v>430</v>
      </c>
      <c r="B88" s="94" t="s">
        <v>431</v>
      </c>
      <c r="C88" s="71">
        <v>0</v>
      </c>
      <c r="D88" s="71">
        <v>0</v>
      </c>
      <c r="E88" s="72">
        <f t="shared" si="5"/>
        <v>0</v>
      </c>
    </row>
    <row r="89" spans="1:5" ht="12.75">
      <c r="A89" s="93" t="s">
        <v>432</v>
      </c>
      <c r="B89" s="94" t="s">
        <v>433</v>
      </c>
      <c r="C89" s="71">
        <v>0</v>
      </c>
      <c r="D89" s="71">
        <v>0</v>
      </c>
      <c r="E89" s="72">
        <f t="shared" si="5"/>
        <v>0</v>
      </c>
    </row>
    <row r="90" spans="1:5" ht="12.75">
      <c r="A90" s="93" t="s">
        <v>434</v>
      </c>
      <c r="B90" s="94" t="s">
        <v>435</v>
      </c>
      <c r="C90" s="71">
        <v>0</v>
      </c>
      <c r="D90" s="71">
        <v>0</v>
      </c>
      <c r="E90" s="72">
        <f t="shared" si="5"/>
        <v>0</v>
      </c>
    </row>
    <row r="91" spans="1:5" ht="13.5" thickBot="1">
      <c r="A91" s="93" t="s">
        <v>436</v>
      </c>
      <c r="B91" s="94" t="s">
        <v>437</v>
      </c>
      <c r="C91" s="102">
        <v>0</v>
      </c>
      <c r="D91" s="102">
        <v>0</v>
      </c>
      <c r="E91" s="72">
        <f t="shared" si="5"/>
        <v>0</v>
      </c>
    </row>
    <row r="92" spans="1:5" ht="13.5" thickBot="1">
      <c r="A92" s="77" t="s">
        <v>417</v>
      </c>
      <c r="B92" s="78"/>
      <c r="C92" s="79">
        <f>SUM(C82:C91)</f>
        <v>8400285.6</v>
      </c>
      <c r="D92" s="79">
        <v>0</v>
      </c>
      <c r="E92" s="80">
        <f>SUM(C92:D92)</f>
        <v>8400285.6</v>
      </c>
    </row>
    <row r="93" spans="1:3" ht="12.75">
      <c r="A93" s="81"/>
      <c r="B93" s="61"/>
      <c r="C93" s="82"/>
    </row>
    <row r="94" spans="1:3" ht="12.75">
      <c r="A94" s="81"/>
      <c r="B94" s="61"/>
      <c r="C94" s="83" t="s">
        <v>401</v>
      </c>
    </row>
    <row r="95" spans="1:5" ht="13.5" thickBot="1">
      <c r="A95" s="81"/>
      <c r="B95" s="61"/>
      <c r="E95" s="63" t="s">
        <v>411</v>
      </c>
    </row>
    <row r="96" spans="1:5" ht="13.5" thickBot="1">
      <c r="A96" s="64" t="s">
        <v>415</v>
      </c>
      <c r="B96" s="65" t="s">
        <v>416</v>
      </c>
      <c r="C96" s="66" t="s">
        <v>412</v>
      </c>
      <c r="D96" s="66" t="s">
        <v>414</v>
      </c>
      <c r="E96" s="66" t="s">
        <v>413</v>
      </c>
    </row>
    <row r="97" spans="1:5" ht="12.75">
      <c r="A97" s="84"/>
      <c r="B97" s="85"/>
      <c r="C97" s="104"/>
      <c r="D97" s="100"/>
      <c r="E97" s="101"/>
    </row>
    <row r="98" spans="1:5" ht="12.75">
      <c r="A98" s="69" t="s">
        <v>418</v>
      </c>
      <c r="B98" s="70" t="s">
        <v>419</v>
      </c>
      <c r="C98" s="71">
        <v>7575.6</v>
      </c>
      <c r="D98" s="71">
        <v>0</v>
      </c>
      <c r="E98" s="72">
        <f>SUM(C98:D98)</f>
        <v>7575.6</v>
      </c>
    </row>
    <row r="99" spans="1:5" ht="12.75">
      <c r="A99" s="69" t="s">
        <v>420</v>
      </c>
      <c r="B99" s="70" t="s">
        <v>439</v>
      </c>
      <c r="C99" s="71">
        <v>5733</v>
      </c>
      <c r="D99" s="71">
        <v>0</v>
      </c>
      <c r="E99" s="72">
        <f aca="true" t="shared" si="6" ref="E99:E107">SUM(C99:D99)</f>
        <v>5733</v>
      </c>
    </row>
    <row r="100" spans="1:5" ht="12.75">
      <c r="A100" s="69" t="s">
        <v>422</v>
      </c>
      <c r="B100" s="70" t="s">
        <v>423</v>
      </c>
      <c r="C100" s="71">
        <v>0</v>
      </c>
      <c r="D100" s="71">
        <v>0</v>
      </c>
      <c r="E100" s="72">
        <f t="shared" si="6"/>
        <v>0</v>
      </c>
    </row>
    <row r="101" spans="1:5" ht="12.75">
      <c r="A101" s="69" t="s">
        <v>424</v>
      </c>
      <c r="B101" s="70" t="s">
        <v>425</v>
      </c>
      <c r="C101" s="71">
        <v>0</v>
      </c>
      <c r="D101" s="71">
        <v>0</v>
      </c>
      <c r="E101" s="72">
        <f t="shared" si="6"/>
        <v>0</v>
      </c>
    </row>
    <row r="102" spans="1:5" ht="12.75">
      <c r="A102" s="69" t="s">
        <v>426</v>
      </c>
      <c r="B102" s="70" t="s">
        <v>427</v>
      </c>
      <c r="C102" s="71">
        <v>0</v>
      </c>
      <c r="D102" s="71">
        <v>0</v>
      </c>
      <c r="E102" s="72">
        <f t="shared" si="6"/>
        <v>0</v>
      </c>
    </row>
    <row r="103" spans="1:5" ht="12.75">
      <c r="A103" s="69" t="s">
        <v>428</v>
      </c>
      <c r="B103" s="70" t="s">
        <v>429</v>
      </c>
      <c r="C103" s="71">
        <v>0</v>
      </c>
      <c r="D103" s="71">
        <v>0</v>
      </c>
      <c r="E103" s="72">
        <f t="shared" si="6"/>
        <v>0</v>
      </c>
    </row>
    <row r="104" spans="1:5" ht="12.75">
      <c r="A104" s="69" t="s">
        <v>430</v>
      </c>
      <c r="B104" s="70" t="s">
        <v>431</v>
      </c>
      <c r="C104" s="71">
        <v>0</v>
      </c>
      <c r="D104" s="71">
        <v>0</v>
      </c>
      <c r="E104" s="72">
        <f t="shared" si="6"/>
        <v>0</v>
      </c>
    </row>
    <row r="105" spans="1:5" ht="12.75">
      <c r="A105" s="69" t="s">
        <v>432</v>
      </c>
      <c r="B105" s="70" t="s">
        <v>433</v>
      </c>
      <c r="C105" s="71">
        <v>0</v>
      </c>
      <c r="D105" s="71">
        <v>0</v>
      </c>
      <c r="E105" s="72">
        <f t="shared" si="6"/>
        <v>0</v>
      </c>
    </row>
    <row r="106" spans="1:5" ht="12.75">
      <c r="A106" s="69" t="s">
        <v>434</v>
      </c>
      <c r="B106" s="70" t="s">
        <v>435</v>
      </c>
      <c r="C106" s="71">
        <v>0</v>
      </c>
      <c r="D106" s="71">
        <v>0</v>
      </c>
      <c r="E106" s="72">
        <f t="shared" si="6"/>
        <v>0</v>
      </c>
    </row>
    <row r="107" spans="1:5" ht="13.5" thickBot="1">
      <c r="A107" s="69" t="s">
        <v>436</v>
      </c>
      <c r="B107" s="70" t="s">
        <v>437</v>
      </c>
      <c r="C107" s="102">
        <v>1000227.4</v>
      </c>
      <c r="D107" s="102">
        <v>0</v>
      </c>
      <c r="E107" s="76">
        <f t="shared" si="6"/>
        <v>1000227.4</v>
      </c>
    </row>
    <row r="108" spans="1:5" ht="13.5" thickBot="1">
      <c r="A108" s="77" t="s">
        <v>417</v>
      </c>
      <c r="B108" s="78"/>
      <c r="C108" s="79">
        <v>1013536</v>
      </c>
      <c r="D108" s="79">
        <f>SUM(D98:D107)</f>
        <v>0</v>
      </c>
      <c r="E108" s="80">
        <f>SUM(C108:D108)</f>
        <v>1013536</v>
      </c>
    </row>
    <row r="109" spans="1:3" ht="13.5" thickBot="1">
      <c r="A109" s="61"/>
      <c r="B109" s="61"/>
      <c r="C109" s="61"/>
    </row>
    <row r="110" spans="1:5" ht="13.5" thickBot="1">
      <c r="A110" s="95" t="s">
        <v>440</v>
      </c>
      <c r="B110" s="78"/>
      <c r="C110" s="79">
        <f>C92-C108</f>
        <v>7386749.6</v>
      </c>
      <c r="D110" s="79">
        <f>D92-D108</f>
        <v>0</v>
      </c>
      <c r="E110" s="80">
        <f>E92-E108</f>
        <v>7386749.6</v>
      </c>
    </row>
    <row r="111" ht="12.75">
      <c r="A111" s="96"/>
    </row>
  </sheetData>
  <printOptions/>
  <pageMargins left="1.1023622047244095" right="0.984251968503937" top="0.7874015748031497" bottom="0.4330708661417323" header="0.5118110236220472" footer="0.5118110236220472"/>
  <pageSetup horizontalDpi="300" verticalDpi="300" orientation="landscape" paperSize="9" r:id="rId1"/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321"/>
  <sheetViews>
    <sheetView workbookViewId="0" topLeftCell="A1">
      <selection activeCell="E9" sqref="E9"/>
    </sheetView>
  </sheetViews>
  <sheetFormatPr defaultColWidth="9.00390625" defaultRowHeight="12.75"/>
  <cols>
    <col min="1" max="1" width="26.125" style="1" customWidth="1"/>
    <col min="2" max="2" width="8.75390625" style="1" customWidth="1"/>
    <col min="3" max="3" width="37.125" style="1" customWidth="1"/>
    <col min="4" max="4" width="8.875" style="4" hidden="1" customWidth="1"/>
    <col min="5" max="5" width="15.00390625" style="4" customWidth="1"/>
    <col min="6" max="6" width="10.00390625" style="4" hidden="1" customWidth="1"/>
    <col min="7" max="7" width="8.25390625" style="4" hidden="1" customWidth="1"/>
  </cols>
  <sheetData>
    <row r="1" spans="1:7" ht="12.75">
      <c r="A1" s="2" t="s">
        <v>81</v>
      </c>
      <c r="B1" s="2"/>
      <c r="C1" s="2"/>
      <c r="D1" s="3"/>
      <c r="E1" s="3"/>
      <c r="F1" s="3"/>
      <c r="G1" s="3"/>
    </row>
    <row r="2" spans="1:7" ht="12.75">
      <c r="A2" s="2" t="s">
        <v>82</v>
      </c>
      <c r="B2" s="2"/>
      <c r="C2" s="2"/>
      <c r="D2" s="3"/>
      <c r="E2" s="3"/>
      <c r="F2" s="3"/>
      <c r="G2" s="3"/>
    </row>
    <row r="3" spans="1:7" ht="12.75">
      <c r="A3" s="2" t="s">
        <v>83</v>
      </c>
      <c r="B3" s="2"/>
      <c r="C3" s="2"/>
      <c r="D3" s="3"/>
      <c r="E3" s="3"/>
      <c r="F3" s="3"/>
      <c r="G3" s="3"/>
    </row>
    <row r="5" spans="1:7" ht="18">
      <c r="A5" s="5" t="s">
        <v>312</v>
      </c>
      <c r="B5" s="6"/>
      <c r="C5" s="7"/>
      <c r="D5" s="8"/>
      <c r="E5" s="8"/>
      <c r="F5" s="8"/>
      <c r="G5" s="9"/>
    </row>
    <row r="6" spans="2:7" ht="13.5" thickBot="1">
      <c r="B6" s="10"/>
      <c r="D6" s="11"/>
      <c r="E6" s="11"/>
      <c r="F6" s="11"/>
      <c r="G6" s="11"/>
    </row>
    <row r="7" spans="1:7" ht="13.5" thickBot="1">
      <c r="A7" s="12"/>
      <c r="B7" s="13"/>
      <c r="C7" s="14" t="s">
        <v>84</v>
      </c>
      <c r="D7" s="15"/>
      <c r="E7" s="16"/>
      <c r="F7" s="15"/>
      <c r="G7" s="16"/>
    </row>
    <row r="8" spans="1:7" ht="34.5" customHeight="1">
      <c r="A8" s="17" t="s">
        <v>85</v>
      </c>
      <c r="B8" s="18" t="s">
        <v>86</v>
      </c>
      <c r="C8" s="19" t="s">
        <v>87</v>
      </c>
      <c r="D8" s="20" t="s">
        <v>88</v>
      </c>
      <c r="E8" s="21" t="s">
        <v>248</v>
      </c>
      <c r="F8" s="20" t="s">
        <v>90</v>
      </c>
      <c r="G8" s="21" t="s">
        <v>91</v>
      </c>
    </row>
    <row r="9" spans="1:7" ht="13.5" customHeight="1" thickBot="1">
      <c r="A9" s="22"/>
      <c r="B9" s="23"/>
      <c r="C9" s="24" t="s">
        <v>92</v>
      </c>
      <c r="D9" s="25"/>
      <c r="E9" s="26"/>
      <c r="F9" s="25"/>
      <c r="G9" s="26"/>
    </row>
    <row r="10" spans="1:7" ht="13.5" thickBot="1">
      <c r="A10" s="30" t="s">
        <v>108</v>
      </c>
      <c r="B10" s="31"/>
      <c r="C10" s="32"/>
      <c r="D10" s="33"/>
      <c r="E10" s="34"/>
      <c r="F10" s="33"/>
      <c r="G10" s="34"/>
    </row>
    <row r="11" spans="1:7" ht="12.75">
      <c r="A11" s="35" t="s">
        <v>409</v>
      </c>
      <c r="B11" s="36" t="s">
        <v>124</v>
      </c>
      <c r="C11" s="37" t="s">
        <v>125</v>
      </c>
      <c r="D11" s="38">
        <v>0</v>
      </c>
      <c r="E11" s="39">
        <v>522.7</v>
      </c>
      <c r="F11" s="38">
        <f>E11-D11</f>
        <v>522.7</v>
      </c>
      <c r="G11" s="39" t="str">
        <f>IF(D11=0,"***",E11/D11)</f>
        <v>***</v>
      </c>
    </row>
    <row r="12" spans="1:7" ht="13.5" thickBot="1">
      <c r="A12" s="40"/>
      <c r="B12" s="41"/>
      <c r="C12" s="42" t="s">
        <v>126</v>
      </c>
      <c r="D12" s="43"/>
      <c r="E12" s="44">
        <v>522.7</v>
      </c>
      <c r="F12" s="43"/>
      <c r="G12" s="44"/>
    </row>
    <row r="13" spans="1:7" ht="13.5" thickBot="1">
      <c r="A13" s="30" t="s">
        <v>109</v>
      </c>
      <c r="B13" s="31"/>
      <c r="C13" s="32"/>
      <c r="D13" s="33"/>
      <c r="E13" s="34">
        <v>522.7</v>
      </c>
      <c r="F13" s="33"/>
      <c r="G13" s="34"/>
    </row>
    <row r="14" spans="1:7" ht="13.5" thickBot="1">
      <c r="A14" s="30" t="s">
        <v>407</v>
      </c>
      <c r="B14" s="31"/>
      <c r="C14" s="32"/>
      <c r="D14" s="33"/>
      <c r="E14" s="34"/>
      <c r="F14" s="33"/>
      <c r="G14" s="34"/>
    </row>
    <row r="15" spans="1:7" ht="12.75">
      <c r="A15" s="35" t="s">
        <v>127</v>
      </c>
      <c r="B15" s="36" t="s">
        <v>117</v>
      </c>
      <c r="C15" s="37" t="s">
        <v>118</v>
      </c>
      <c r="D15" s="38">
        <v>0</v>
      </c>
      <c r="E15" s="39">
        <v>300</v>
      </c>
      <c r="F15" s="38">
        <f>E15-D15</f>
        <v>300</v>
      </c>
      <c r="G15" s="39" t="str">
        <f>IF(D15=0,"***",E15/D15)</f>
        <v>***</v>
      </c>
    </row>
    <row r="16" spans="1:7" ht="13.5" thickBot="1">
      <c r="A16" s="40"/>
      <c r="B16" s="41"/>
      <c r="C16" s="42" t="s">
        <v>96</v>
      </c>
      <c r="D16" s="43"/>
      <c r="E16" s="44">
        <v>300</v>
      </c>
      <c r="F16" s="43"/>
      <c r="G16" s="44"/>
    </row>
    <row r="17" spans="1:7" ht="13.5" thickBot="1">
      <c r="A17" s="30" t="s">
        <v>408</v>
      </c>
      <c r="B17" s="31"/>
      <c r="C17" s="32"/>
      <c r="D17" s="33"/>
      <c r="E17" s="34">
        <v>300</v>
      </c>
      <c r="F17" s="33"/>
      <c r="G17" s="34"/>
    </row>
    <row r="18" spans="1:7" ht="13.5" thickBot="1">
      <c r="A18" s="12"/>
      <c r="B18" s="13"/>
      <c r="C18" s="14" t="s">
        <v>93</v>
      </c>
      <c r="D18" s="27">
        <v>0</v>
      </c>
      <c r="E18" s="28">
        <f>SUM(E10:E17)/3</f>
        <v>822.7000000000002</v>
      </c>
      <c r="F18" s="27">
        <f>E18-D18</f>
        <v>822.7000000000002</v>
      </c>
      <c r="G18" s="29" t="str">
        <f>IF(D18=0,"***",E18/D18)</f>
        <v>***</v>
      </c>
    </row>
    <row r="19" spans="2:7" ht="13.5" thickBot="1">
      <c r="B19" s="10"/>
      <c r="D19" s="11"/>
      <c r="E19" s="11"/>
      <c r="F19" s="11"/>
      <c r="G19" s="11"/>
    </row>
    <row r="20" spans="1:7" ht="13.5" thickBot="1">
      <c r="A20" s="12"/>
      <c r="B20" s="13"/>
      <c r="C20" s="14" t="s">
        <v>94</v>
      </c>
      <c r="D20" s="15"/>
      <c r="E20" s="16"/>
      <c r="F20" s="15"/>
      <c r="G20" s="16"/>
    </row>
    <row r="21" spans="1:7" ht="34.5" customHeight="1">
      <c r="A21" s="17" t="s">
        <v>85</v>
      </c>
      <c r="B21" s="18" t="s">
        <v>95</v>
      </c>
      <c r="C21" s="19" t="s">
        <v>87</v>
      </c>
      <c r="D21" s="20" t="s">
        <v>88</v>
      </c>
      <c r="E21" s="21" t="s">
        <v>89</v>
      </c>
      <c r="F21" s="20" t="s">
        <v>90</v>
      </c>
      <c r="G21" s="21" t="s">
        <v>91</v>
      </c>
    </row>
    <row r="22" spans="1:7" ht="13.5" customHeight="1" thickBot="1">
      <c r="A22" s="22"/>
      <c r="B22" s="23"/>
      <c r="C22" s="24" t="s">
        <v>92</v>
      </c>
      <c r="D22" s="25"/>
      <c r="E22" s="26"/>
      <c r="F22" s="25"/>
      <c r="G22" s="26"/>
    </row>
    <row r="23" spans="1:7" ht="13.5" thickBot="1">
      <c r="A23" s="30" t="s">
        <v>113</v>
      </c>
      <c r="B23" s="31"/>
      <c r="C23" s="32"/>
      <c r="D23" s="33"/>
      <c r="E23" s="34"/>
      <c r="F23" s="33"/>
      <c r="G23" s="34"/>
    </row>
    <row r="24" spans="1:7" ht="12.75">
      <c r="A24" s="35" t="s">
        <v>128</v>
      </c>
      <c r="B24" s="36" t="s">
        <v>129</v>
      </c>
      <c r="C24" s="37" t="s">
        <v>130</v>
      </c>
      <c r="D24" s="38">
        <v>0</v>
      </c>
      <c r="E24" s="39">
        <v>57880</v>
      </c>
      <c r="F24" s="38">
        <f>E24-D24</f>
        <v>57880</v>
      </c>
      <c r="G24" s="39" t="str">
        <f>IF(D24=0,"***",E24/D24)</f>
        <v>***</v>
      </c>
    </row>
    <row r="25" spans="1:7" ht="12.75">
      <c r="A25" s="40"/>
      <c r="B25" s="41"/>
      <c r="C25" s="42" t="s">
        <v>96</v>
      </c>
      <c r="D25" s="43"/>
      <c r="E25" s="44">
        <v>57880</v>
      </c>
      <c r="F25" s="43"/>
      <c r="G25" s="44"/>
    </row>
    <row r="26" spans="1:7" ht="12.75">
      <c r="A26" s="35" t="s">
        <v>131</v>
      </c>
      <c r="B26" s="36" t="s">
        <v>129</v>
      </c>
      <c r="C26" s="37" t="s">
        <v>130</v>
      </c>
      <c r="D26" s="38">
        <v>0</v>
      </c>
      <c r="E26" s="39">
        <v>101000</v>
      </c>
      <c r="F26" s="38">
        <f>E26-D26</f>
        <v>101000</v>
      </c>
      <c r="G26" s="39" t="str">
        <f>IF(D26=0,"***",E26/D26)</f>
        <v>***</v>
      </c>
    </row>
    <row r="27" spans="1:7" ht="13.5" thickBot="1">
      <c r="A27" s="40"/>
      <c r="B27" s="41"/>
      <c r="C27" s="42" t="s">
        <v>96</v>
      </c>
      <c r="D27" s="43"/>
      <c r="E27" s="44">
        <v>101000</v>
      </c>
      <c r="F27" s="43"/>
      <c r="G27" s="44"/>
    </row>
    <row r="28" spans="1:7" ht="13.5" thickBot="1">
      <c r="A28" s="30" t="s">
        <v>114</v>
      </c>
      <c r="B28" s="31"/>
      <c r="C28" s="32"/>
      <c r="D28" s="33"/>
      <c r="E28" s="34">
        <v>158880</v>
      </c>
      <c r="F28" s="33"/>
      <c r="G28" s="34"/>
    </row>
    <row r="29" spans="1:7" ht="13.5" thickBot="1">
      <c r="A29" s="30" t="s">
        <v>108</v>
      </c>
      <c r="B29" s="31"/>
      <c r="C29" s="32"/>
      <c r="D29" s="33"/>
      <c r="E29" s="34"/>
      <c r="F29" s="33"/>
      <c r="G29" s="34"/>
    </row>
    <row r="30" spans="1:7" ht="12.75">
      <c r="A30" s="35" t="s">
        <v>103</v>
      </c>
      <c r="B30" s="36" t="s">
        <v>132</v>
      </c>
      <c r="C30" s="37" t="s">
        <v>133</v>
      </c>
      <c r="D30" s="38">
        <v>0</v>
      </c>
      <c r="E30" s="39">
        <v>180</v>
      </c>
      <c r="F30" s="38">
        <f>E30-D30</f>
        <v>180</v>
      </c>
      <c r="G30" s="39" t="str">
        <f>IF(D30=0,"***",E30/D30)</f>
        <v>***</v>
      </c>
    </row>
    <row r="31" spans="1:7" ht="12.75">
      <c r="A31" s="40"/>
      <c r="B31" s="41"/>
      <c r="C31" s="42" t="s">
        <v>96</v>
      </c>
      <c r="D31" s="43"/>
      <c r="E31" s="44">
        <v>180</v>
      </c>
      <c r="F31" s="43"/>
      <c r="G31" s="44"/>
    </row>
    <row r="32" spans="1:7" ht="12.75">
      <c r="A32" s="35" t="s">
        <v>103</v>
      </c>
      <c r="B32" s="36" t="s">
        <v>402</v>
      </c>
      <c r="C32" s="37" t="s">
        <v>403</v>
      </c>
      <c r="D32" s="38">
        <v>0</v>
      </c>
      <c r="E32" s="39">
        <v>1360</v>
      </c>
      <c r="F32" s="38">
        <f>E32-D32</f>
        <v>1360</v>
      </c>
      <c r="G32" s="39" t="str">
        <f>IF(D32=0,"***",E32/D32)</f>
        <v>***</v>
      </c>
    </row>
    <row r="33" spans="1:7" ht="12.75">
      <c r="A33" s="40"/>
      <c r="B33" s="41"/>
      <c r="C33" s="42" t="s">
        <v>96</v>
      </c>
      <c r="D33" s="43"/>
      <c r="E33" s="44">
        <v>1360</v>
      </c>
      <c r="F33" s="43"/>
      <c r="G33" s="44"/>
    </row>
    <row r="34" spans="1:7" ht="12.75">
      <c r="A34" s="35" t="s">
        <v>103</v>
      </c>
      <c r="B34" s="36" t="s">
        <v>134</v>
      </c>
      <c r="C34" s="37" t="s">
        <v>135</v>
      </c>
      <c r="D34" s="38">
        <v>0</v>
      </c>
      <c r="E34" s="39">
        <v>1760</v>
      </c>
      <c r="F34" s="38">
        <f>E34-D34</f>
        <v>1760</v>
      </c>
      <c r="G34" s="39" t="str">
        <f>IF(D34=0,"***",E34/D34)</f>
        <v>***</v>
      </c>
    </row>
    <row r="35" spans="1:7" ht="13.5" thickBot="1">
      <c r="A35" s="40"/>
      <c r="B35" s="41"/>
      <c r="C35" s="42" t="s">
        <v>96</v>
      </c>
      <c r="D35" s="43"/>
      <c r="E35" s="44">
        <v>1760</v>
      </c>
      <c r="F35" s="43"/>
      <c r="G35" s="44"/>
    </row>
    <row r="36" spans="1:7" ht="13.5" thickBot="1">
      <c r="A36" s="30" t="s">
        <v>109</v>
      </c>
      <c r="B36" s="31"/>
      <c r="C36" s="32"/>
      <c r="D36" s="33"/>
      <c r="E36" s="34">
        <v>3300</v>
      </c>
      <c r="F36" s="33"/>
      <c r="G36" s="34"/>
    </row>
    <row r="37" spans="1:7" ht="13.5" thickBot="1">
      <c r="A37" s="30" t="s">
        <v>407</v>
      </c>
      <c r="B37" s="31"/>
      <c r="C37" s="32"/>
      <c r="D37" s="33"/>
      <c r="E37" s="34"/>
      <c r="F37" s="33"/>
      <c r="G37" s="34"/>
    </row>
    <row r="38" spans="1:7" ht="12.75">
      <c r="A38" s="35" t="s">
        <v>127</v>
      </c>
      <c r="B38" s="36" t="s">
        <v>136</v>
      </c>
      <c r="C38" s="37" t="s">
        <v>137</v>
      </c>
      <c r="D38" s="38">
        <v>0</v>
      </c>
      <c r="E38" s="39">
        <v>2500</v>
      </c>
      <c r="F38" s="38">
        <f>E38-D38</f>
        <v>2500</v>
      </c>
      <c r="G38" s="39" t="str">
        <f>IF(D38=0,"***",E38/D38)</f>
        <v>***</v>
      </c>
    </row>
    <row r="39" spans="1:7" ht="12.75">
      <c r="A39" s="40"/>
      <c r="B39" s="41"/>
      <c r="C39" s="42" t="s">
        <v>96</v>
      </c>
      <c r="D39" s="43"/>
      <c r="E39" s="44">
        <v>2500</v>
      </c>
      <c r="F39" s="43"/>
      <c r="G39" s="44"/>
    </row>
    <row r="40" spans="1:7" ht="12.75">
      <c r="A40" s="35" t="s">
        <v>127</v>
      </c>
      <c r="B40" s="36" t="s">
        <v>138</v>
      </c>
      <c r="C40" s="37" t="s">
        <v>139</v>
      </c>
      <c r="D40" s="38">
        <v>0</v>
      </c>
      <c r="E40" s="39">
        <v>23000</v>
      </c>
      <c r="F40" s="38">
        <f>E40-D40</f>
        <v>23000</v>
      </c>
      <c r="G40" s="39" t="str">
        <f>IF(D40=0,"***",E40/D40)</f>
        <v>***</v>
      </c>
    </row>
    <row r="41" spans="1:7" ht="12.75">
      <c r="A41" s="40"/>
      <c r="B41" s="41"/>
      <c r="C41" s="42" t="s">
        <v>96</v>
      </c>
      <c r="D41" s="43"/>
      <c r="E41" s="44">
        <v>23000</v>
      </c>
      <c r="F41" s="43"/>
      <c r="G41" s="44"/>
    </row>
    <row r="42" spans="1:7" ht="12.75">
      <c r="A42" s="35" t="s">
        <v>127</v>
      </c>
      <c r="B42" s="36" t="s">
        <v>140</v>
      </c>
      <c r="C42" s="37" t="s">
        <v>141</v>
      </c>
      <c r="D42" s="38">
        <v>0</v>
      </c>
      <c r="E42" s="39">
        <v>25700</v>
      </c>
      <c r="F42" s="38">
        <f>E42-D42</f>
        <v>25700</v>
      </c>
      <c r="G42" s="39" t="str">
        <f>IF(D42=0,"***",E42/D42)</f>
        <v>***</v>
      </c>
    </row>
    <row r="43" spans="1:7" ht="12.75">
      <c r="A43" s="40"/>
      <c r="B43" s="41"/>
      <c r="C43" s="42" t="s">
        <v>96</v>
      </c>
      <c r="D43" s="43"/>
      <c r="E43" s="44">
        <v>25700</v>
      </c>
      <c r="F43" s="43"/>
      <c r="G43" s="44"/>
    </row>
    <row r="44" spans="1:7" ht="12.75">
      <c r="A44" s="35" t="s">
        <v>127</v>
      </c>
      <c r="B44" s="36" t="s">
        <v>142</v>
      </c>
      <c r="C44" s="37" t="s">
        <v>143</v>
      </c>
      <c r="D44" s="38">
        <v>0</v>
      </c>
      <c r="E44" s="39">
        <v>640</v>
      </c>
      <c r="F44" s="38">
        <f>E44-D44</f>
        <v>640</v>
      </c>
      <c r="G44" s="39" t="str">
        <f>IF(D44=0,"***",E44/D44)</f>
        <v>***</v>
      </c>
    </row>
    <row r="45" spans="1:7" ht="12.75">
      <c r="A45" s="40"/>
      <c r="B45" s="41"/>
      <c r="C45" s="42" t="s">
        <v>96</v>
      </c>
      <c r="D45" s="43"/>
      <c r="E45" s="44">
        <v>640</v>
      </c>
      <c r="F45" s="43"/>
      <c r="G45" s="44"/>
    </row>
    <row r="46" spans="1:7" ht="12.75">
      <c r="A46" s="35" t="s">
        <v>127</v>
      </c>
      <c r="B46" s="36" t="s">
        <v>144</v>
      </c>
      <c r="C46" s="37" t="s">
        <v>145</v>
      </c>
      <c r="D46" s="38">
        <v>0</v>
      </c>
      <c r="E46" s="39">
        <v>11731.7</v>
      </c>
      <c r="F46" s="38">
        <f>E46-D46</f>
        <v>11731.7</v>
      </c>
      <c r="G46" s="39" t="str">
        <f>IF(D46=0,"***",E46/D46)</f>
        <v>***</v>
      </c>
    </row>
    <row r="47" spans="1:7" ht="12.75">
      <c r="A47" s="40"/>
      <c r="B47" s="41"/>
      <c r="C47" s="42" t="s">
        <v>96</v>
      </c>
      <c r="D47" s="43"/>
      <c r="E47" s="44">
        <v>11731.7</v>
      </c>
      <c r="F47" s="43"/>
      <c r="G47" s="44"/>
    </row>
    <row r="48" spans="1:7" ht="12.75">
      <c r="A48" s="35" t="s">
        <v>127</v>
      </c>
      <c r="B48" s="36" t="s">
        <v>146</v>
      </c>
      <c r="C48" s="37" t="s">
        <v>147</v>
      </c>
      <c r="D48" s="38">
        <v>0</v>
      </c>
      <c r="E48" s="39">
        <v>5000</v>
      </c>
      <c r="F48" s="38">
        <f>E48-D48</f>
        <v>5000</v>
      </c>
      <c r="G48" s="39" t="str">
        <f>IF(D48=0,"***",E48/D48)</f>
        <v>***</v>
      </c>
    </row>
    <row r="49" spans="1:7" ht="12.75">
      <c r="A49" s="40"/>
      <c r="B49" s="41"/>
      <c r="C49" s="42" t="s">
        <v>96</v>
      </c>
      <c r="D49" s="43"/>
      <c r="E49" s="44">
        <v>5000</v>
      </c>
      <c r="F49" s="43"/>
      <c r="G49" s="44"/>
    </row>
    <row r="50" spans="1:7" ht="12.75">
      <c r="A50" s="35" t="s">
        <v>127</v>
      </c>
      <c r="B50" s="36" t="s">
        <v>148</v>
      </c>
      <c r="C50" s="37" t="s">
        <v>149</v>
      </c>
      <c r="D50" s="38">
        <v>0</v>
      </c>
      <c r="E50" s="39">
        <v>3850</v>
      </c>
      <c r="F50" s="38">
        <f>E50-D50</f>
        <v>3850</v>
      </c>
      <c r="G50" s="39" t="str">
        <f>IF(D50=0,"***",E50/D50)</f>
        <v>***</v>
      </c>
    </row>
    <row r="51" spans="1:7" ht="12.75">
      <c r="A51" s="40"/>
      <c r="B51" s="41"/>
      <c r="C51" s="42" t="s">
        <v>96</v>
      </c>
      <c r="D51" s="43"/>
      <c r="E51" s="44">
        <v>3850</v>
      </c>
      <c r="F51" s="43"/>
      <c r="G51" s="44"/>
    </row>
    <row r="52" spans="1:7" ht="12.75">
      <c r="A52" s="35" t="s">
        <v>127</v>
      </c>
      <c r="B52" s="36" t="s">
        <v>150</v>
      </c>
      <c r="C52" s="37" t="s">
        <v>151</v>
      </c>
      <c r="D52" s="38">
        <v>0</v>
      </c>
      <c r="E52" s="39">
        <v>20450</v>
      </c>
      <c r="F52" s="38">
        <f>E52-D52</f>
        <v>20450</v>
      </c>
      <c r="G52" s="39" t="str">
        <f>IF(D52=0,"***",E52/D52)</f>
        <v>***</v>
      </c>
    </row>
    <row r="53" spans="1:7" ht="12.75">
      <c r="A53" s="40"/>
      <c r="B53" s="41"/>
      <c r="C53" s="42" t="s">
        <v>96</v>
      </c>
      <c r="D53" s="43"/>
      <c r="E53" s="44">
        <v>20450</v>
      </c>
      <c r="F53" s="43"/>
      <c r="G53" s="44"/>
    </row>
    <row r="54" spans="1:7" ht="12.75">
      <c r="A54" s="35" t="s">
        <v>127</v>
      </c>
      <c r="B54" s="36" t="s">
        <v>396</v>
      </c>
      <c r="C54" s="37" t="s">
        <v>397</v>
      </c>
      <c r="D54" s="38">
        <v>0</v>
      </c>
      <c r="E54" s="39">
        <v>439811.5</v>
      </c>
      <c r="F54" s="38">
        <f>E54-D54</f>
        <v>439811.5</v>
      </c>
      <c r="G54" s="39" t="str">
        <f>IF(D54=0,"***",E54/D54)</f>
        <v>***</v>
      </c>
    </row>
    <row r="55" spans="1:7" ht="12.75">
      <c r="A55" s="40"/>
      <c r="B55" s="41"/>
      <c r="C55" s="42" t="s">
        <v>96</v>
      </c>
      <c r="D55" s="43"/>
      <c r="E55" s="44">
        <v>439811.5</v>
      </c>
      <c r="F55" s="43"/>
      <c r="G55" s="44"/>
    </row>
    <row r="56" spans="1:7" ht="12.75">
      <c r="A56" s="35" t="s">
        <v>127</v>
      </c>
      <c r="B56" s="36" t="s">
        <v>152</v>
      </c>
      <c r="C56" s="37" t="s">
        <v>153</v>
      </c>
      <c r="D56" s="38">
        <v>0</v>
      </c>
      <c r="E56" s="39">
        <v>327187.7</v>
      </c>
      <c r="F56" s="38">
        <f>E56-D56</f>
        <v>327187.7</v>
      </c>
      <c r="G56" s="39" t="str">
        <f>IF(D56=0,"***",E56/D56)</f>
        <v>***</v>
      </c>
    </row>
    <row r="57" spans="1:7" ht="12.75">
      <c r="A57" s="40"/>
      <c r="B57" s="41"/>
      <c r="C57" s="42" t="s">
        <v>96</v>
      </c>
      <c r="D57" s="43"/>
      <c r="E57" s="44">
        <v>327187.7</v>
      </c>
      <c r="F57" s="43"/>
      <c r="G57" s="44"/>
    </row>
    <row r="58" spans="1:7" ht="12.75">
      <c r="A58" s="35" t="s">
        <v>127</v>
      </c>
      <c r="B58" s="36" t="s">
        <v>154</v>
      </c>
      <c r="C58" s="37" t="s">
        <v>172</v>
      </c>
      <c r="D58" s="38">
        <v>0</v>
      </c>
      <c r="E58" s="39">
        <v>179510</v>
      </c>
      <c r="F58" s="38">
        <f>E58-D58</f>
        <v>179510</v>
      </c>
      <c r="G58" s="39" t="str">
        <f>IF(D58=0,"***",E58/D58)</f>
        <v>***</v>
      </c>
    </row>
    <row r="59" spans="1:7" ht="12.75">
      <c r="A59" s="40"/>
      <c r="B59" s="41"/>
      <c r="C59" s="42" t="s">
        <v>96</v>
      </c>
      <c r="D59" s="43"/>
      <c r="E59" s="44">
        <v>179510</v>
      </c>
      <c r="F59" s="43"/>
      <c r="G59" s="44"/>
    </row>
    <row r="60" spans="1:7" ht="12.75">
      <c r="A60" s="35" t="s">
        <v>127</v>
      </c>
      <c r="B60" s="36" t="s">
        <v>173</v>
      </c>
      <c r="C60" s="37" t="s">
        <v>174</v>
      </c>
      <c r="D60" s="38">
        <v>0</v>
      </c>
      <c r="E60" s="39">
        <v>200</v>
      </c>
      <c r="F60" s="38">
        <f>E60-D60</f>
        <v>200</v>
      </c>
      <c r="G60" s="39" t="str">
        <f>IF(D60=0,"***",E60/D60)</f>
        <v>***</v>
      </c>
    </row>
    <row r="61" spans="1:7" ht="12.75">
      <c r="A61" s="40"/>
      <c r="B61" s="41"/>
      <c r="C61" s="42" t="s">
        <v>96</v>
      </c>
      <c r="D61" s="43"/>
      <c r="E61" s="44">
        <v>200</v>
      </c>
      <c r="F61" s="43"/>
      <c r="G61" s="44"/>
    </row>
    <row r="62" spans="1:7" ht="12.75">
      <c r="A62" s="35" t="s">
        <v>127</v>
      </c>
      <c r="B62" s="36" t="s">
        <v>175</v>
      </c>
      <c r="C62" s="37" t="s">
        <v>176</v>
      </c>
      <c r="D62" s="38">
        <v>0</v>
      </c>
      <c r="E62" s="39">
        <v>2200</v>
      </c>
      <c r="F62" s="38">
        <f>E62-D62</f>
        <v>2200</v>
      </c>
      <c r="G62" s="39" t="str">
        <f>IF(D62=0,"***",E62/D62)</f>
        <v>***</v>
      </c>
    </row>
    <row r="63" spans="1:7" ht="12.75">
      <c r="A63" s="40"/>
      <c r="B63" s="41"/>
      <c r="C63" s="42" t="s">
        <v>96</v>
      </c>
      <c r="D63" s="43"/>
      <c r="E63" s="44">
        <v>2200</v>
      </c>
      <c r="F63" s="43"/>
      <c r="G63" s="44"/>
    </row>
    <row r="64" spans="1:7" ht="12.75">
      <c r="A64" s="35" t="s">
        <v>127</v>
      </c>
      <c r="B64" s="36" t="s">
        <v>129</v>
      </c>
      <c r="C64" s="37" t="s">
        <v>130</v>
      </c>
      <c r="D64" s="38">
        <v>0</v>
      </c>
      <c r="E64" s="39">
        <v>600</v>
      </c>
      <c r="F64" s="38">
        <f>E64-D64</f>
        <v>600</v>
      </c>
      <c r="G64" s="39" t="str">
        <f>IF(D64=0,"***",E64/D64)</f>
        <v>***</v>
      </c>
    </row>
    <row r="65" spans="1:7" ht="12.75">
      <c r="A65" s="40"/>
      <c r="B65" s="41"/>
      <c r="C65" s="42" t="s">
        <v>96</v>
      </c>
      <c r="D65" s="43"/>
      <c r="E65" s="44">
        <v>600</v>
      </c>
      <c r="F65" s="43"/>
      <c r="G65" s="44"/>
    </row>
    <row r="66" spans="1:7" ht="12.75">
      <c r="A66" s="35" t="s">
        <v>127</v>
      </c>
      <c r="B66" s="36" t="s">
        <v>177</v>
      </c>
      <c r="C66" s="37" t="s">
        <v>178</v>
      </c>
      <c r="D66" s="38">
        <v>0</v>
      </c>
      <c r="E66" s="39">
        <v>97360</v>
      </c>
      <c r="F66" s="38">
        <f>E66-D66</f>
        <v>97360</v>
      </c>
      <c r="G66" s="39" t="str">
        <f>IF(D66=0,"***",E66/D66)</f>
        <v>***</v>
      </c>
    </row>
    <row r="67" spans="1:7" ht="12.75">
      <c r="A67" s="40"/>
      <c r="B67" s="41"/>
      <c r="C67" s="42" t="s">
        <v>96</v>
      </c>
      <c r="D67" s="43"/>
      <c r="E67" s="44">
        <v>97360</v>
      </c>
      <c r="F67" s="43"/>
      <c r="G67" s="44"/>
    </row>
    <row r="68" spans="1:7" ht="12.75">
      <c r="A68" s="35" t="s">
        <v>127</v>
      </c>
      <c r="B68" s="36" t="s">
        <v>179</v>
      </c>
      <c r="C68" s="37" t="s">
        <v>180</v>
      </c>
      <c r="D68" s="38">
        <v>0</v>
      </c>
      <c r="E68" s="39">
        <v>10200</v>
      </c>
      <c r="F68" s="38">
        <f>E68-D68</f>
        <v>10200</v>
      </c>
      <c r="G68" s="39" t="str">
        <f>IF(D68=0,"***",E68/D68)</f>
        <v>***</v>
      </c>
    </row>
    <row r="69" spans="1:7" ht="12.75">
      <c r="A69" s="40"/>
      <c r="B69" s="41"/>
      <c r="C69" s="42" t="s">
        <v>96</v>
      </c>
      <c r="D69" s="43"/>
      <c r="E69" s="44">
        <v>10200</v>
      </c>
      <c r="F69" s="43"/>
      <c r="G69" s="44"/>
    </row>
    <row r="70" spans="1:7" ht="12.75">
      <c r="A70" s="35" t="s">
        <v>127</v>
      </c>
      <c r="B70" s="36" t="s">
        <v>181</v>
      </c>
      <c r="C70" s="37" t="s">
        <v>182</v>
      </c>
      <c r="D70" s="38">
        <v>0</v>
      </c>
      <c r="E70" s="39">
        <v>4360</v>
      </c>
      <c r="F70" s="38">
        <f>E70-D70</f>
        <v>4360</v>
      </c>
      <c r="G70" s="39" t="str">
        <f>IF(D70=0,"***",E70/D70)</f>
        <v>***</v>
      </c>
    </row>
    <row r="71" spans="1:7" ht="12.75">
      <c r="A71" s="40"/>
      <c r="B71" s="41"/>
      <c r="C71" s="42" t="s">
        <v>96</v>
      </c>
      <c r="D71" s="43"/>
      <c r="E71" s="44">
        <v>4360</v>
      </c>
      <c r="F71" s="43"/>
      <c r="G71" s="44"/>
    </row>
    <row r="72" spans="1:7" ht="12.75">
      <c r="A72" s="35" t="s">
        <v>127</v>
      </c>
      <c r="B72" s="36" t="s">
        <v>183</v>
      </c>
      <c r="C72" s="37" t="s">
        <v>184</v>
      </c>
      <c r="D72" s="38">
        <v>0</v>
      </c>
      <c r="E72" s="39">
        <v>200</v>
      </c>
      <c r="F72" s="38">
        <f>E72-D72</f>
        <v>200</v>
      </c>
      <c r="G72" s="39" t="str">
        <f>IF(D72=0,"***",E72/D72)</f>
        <v>***</v>
      </c>
    </row>
    <row r="73" spans="1:7" ht="12.75">
      <c r="A73" s="40"/>
      <c r="B73" s="41"/>
      <c r="C73" s="42" t="s">
        <v>96</v>
      </c>
      <c r="D73" s="43"/>
      <c r="E73" s="44">
        <v>200</v>
      </c>
      <c r="F73" s="43"/>
      <c r="G73" s="44"/>
    </row>
    <row r="74" spans="1:7" ht="12.75">
      <c r="A74" s="35" t="s">
        <v>127</v>
      </c>
      <c r="B74" s="36" t="s">
        <v>185</v>
      </c>
      <c r="C74" s="37" t="s">
        <v>186</v>
      </c>
      <c r="D74" s="38">
        <v>0</v>
      </c>
      <c r="E74" s="39">
        <f>26419.1-13000</f>
        <v>13419.099999999999</v>
      </c>
      <c r="F74" s="38">
        <f>E74-D74</f>
        <v>13419.099999999999</v>
      </c>
      <c r="G74" s="39" t="str">
        <f>IF(D74=0,"***",E74/D74)</f>
        <v>***</v>
      </c>
    </row>
    <row r="75" spans="1:7" ht="12.75">
      <c r="A75" s="40"/>
      <c r="B75" s="41"/>
      <c r="C75" s="42" t="s">
        <v>96</v>
      </c>
      <c r="D75" s="43"/>
      <c r="E75" s="44">
        <f>26419.1-13000</f>
        <v>13419.099999999999</v>
      </c>
      <c r="F75" s="43"/>
      <c r="G75" s="44"/>
    </row>
    <row r="76" spans="1:7" ht="12.75">
      <c r="A76" s="35" t="s">
        <v>127</v>
      </c>
      <c r="B76" s="36" t="s">
        <v>187</v>
      </c>
      <c r="C76" s="37" t="s">
        <v>188</v>
      </c>
      <c r="D76" s="38">
        <v>0</v>
      </c>
      <c r="E76" s="39">
        <v>9500</v>
      </c>
      <c r="F76" s="38">
        <f>E76-D76</f>
        <v>9500</v>
      </c>
      <c r="G76" s="39" t="str">
        <f>IF(D76=0,"***",E76/D76)</f>
        <v>***</v>
      </c>
    </row>
    <row r="77" spans="1:7" ht="12.75">
      <c r="A77" s="40"/>
      <c r="B77" s="41"/>
      <c r="C77" s="42" t="s">
        <v>96</v>
      </c>
      <c r="D77" s="43"/>
      <c r="E77" s="44">
        <v>9500</v>
      </c>
      <c r="F77" s="43"/>
      <c r="G77" s="44"/>
    </row>
    <row r="78" spans="1:7" ht="12.75">
      <c r="A78" s="35" t="s">
        <v>97</v>
      </c>
      <c r="B78" s="36" t="s">
        <v>189</v>
      </c>
      <c r="C78" s="37" t="s">
        <v>190</v>
      </c>
      <c r="D78" s="38">
        <v>0</v>
      </c>
      <c r="E78" s="39">
        <v>3000</v>
      </c>
      <c r="F78" s="38">
        <f>E78-D78</f>
        <v>3000</v>
      </c>
      <c r="G78" s="39" t="str">
        <f>IF(D78=0,"***",E78/D78)</f>
        <v>***</v>
      </c>
    </row>
    <row r="79" spans="1:7" ht="13.5" thickBot="1">
      <c r="A79" s="40"/>
      <c r="B79" s="41"/>
      <c r="C79" s="42" t="s">
        <v>96</v>
      </c>
      <c r="D79" s="43"/>
      <c r="E79" s="44">
        <v>3000</v>
      </c>
      <c r="F79" s="43"/>
      <c r="G79" s="44"/>
    </row>
    <row r="80" spans="1:7" ht="13.5" thickBot="1">
      <c r="A80" s="30" t="s">
        <v>408</v>
      </c>
      <c r="B80" s="31"/>
      <c r="C80" s="32"/>
      <c r="D80" s="33"/>
      <c r="E80" s="34">
        <f>1193420-13000</f>
        <v>1180420</v>
      </c>
      <c r="F80" s="33"/>
      <c r="G80" s="34"/>
    </row>
    <row r="81" spans="1:7" ht="13.5" thickBot="1">
      <c r="A81" s="12"/>
      <c r="B81" s="13"/>
      <c r="C81" s="14" t="s">
        <v>98</v>
      </c>
      <c r="D81" s="27">
        <v>0</v>
      </c>
      <c r="E81" s="28">
        <f>SUM(E23:E80)/3</f>
        <v>1342600</v>
      </c>
      <c r="F81" s="27">
        <f>E81-D81</f>
        <v>1342600</v>
      </c>
      <c r="G81" s="29" t="str">
        <f>IF(D81=0,"***",E81/D81)</f>
        <v>***</v>
      </c>
    </row>
    <row r="82" spans="2:7" ht="13.5" thickBot="1">
      <c r="B82" s="10"/>
      <c r="D82" s="11"/>
      <c r="E82" s="11"/>
      <c r="F82" s="11"/>
      <c r="G82" s="11"/>
    </row>
    <row r="83" spans="1:7" ht="13.5" thickBot="1">
      <c r="A83" s="12"/>
      <c r="B83" s="13"/>
      <c r="C83" s="14" t="s">
        <v>99</v>
      </c>
      <c r="D83" s="15"/>
      <c r="E83" s="16"/>
      <c r="F83" s="15"/>
      <c r="G83" s="16"/>
    </row>
    <row r="84" spans="1:7" ht="34.5" customHeight="1">
      <c r="A84" s="17" t="s">
        <v>85</v>
      </c>
      <c r="B84" s="18" t="s">
        <v>100</v>
      </c>
      <c r="C84" s="19" t="s">
        <v>87</v>
      </c>
      <c r="D84" s="20" t="s">
        <v>88</v>
      </c>
      <c r="E84" s="21" t="s">
        <v>89</v>
      </c>
      <c r="F84" s="20" t="s">
        <v>101</v>
      </c>
      <c r="G84" s="21" t="s">
        <v>91</v>
      </c>
    </row>
    <row r="85" spans="1:7" ht="13.5" customHeight="1" thickBot="1">
      <c r="A85" s="22"/>
      <c r="B85" s="23"/>
      <c r="C85" s="24" t="s">
        <v>92</v>
      </c>
      <c r="D85" s="25"/>
      <c r="E85" s="26"/>
      <c r="F85" s="25"/>
      <c r="G85" s="26"/>
    </row>
    <row r="86" spans="1:7" ht="13.5" thickBot="1">
      <c r="A86" s="30" t="s">
        <v>113</v>
      </c>
      <c r="B86" s="31"/>
      <c r="C86" s="32"/>
      <c r="D86" s="33"/>
      <c r="E86" s="34"/>
      <c r="F86" s="33"/>
      <c r="G86" s="34"/>
    </row>
    <row r="87" spans="1:7" ht="12.75">
      <c r="A87" s="35" t="s">
        <v>128</v>
      </c>
      <c r="B87" s="36" t="s">
        <v>191</v>
      </c>
      <c r="C87" s="37" t="s">
        <v>192</v>
      </c>
      <c r="D87" s="38">
        <v>0</v>
      </c>
      <c r="E87" s="39">
        <v>1950</v>
      </c>
      <c r="F87" s="38">
        <v>0</v>
      </c>
      <c r="G87" s="39" t="str">
        <f>IF(D87=0,"***",E87/D87)</f>
        <v>***</v>
      </c>
    </row>
    <row r="88" spans="1:7" ht="12.75">
      <c r="A88" s="40"/>
      <c r="B88" s="41"/>
      <c r="C88" s="42" t="s">
        <v>102</v>
      </c>
      <c r="D88" s="43"/>
      <c r="E88" s="44">
        <v>1950</v>
      </c>
      <c r="F88" s="43"/>
      <c r="G88" s="44"/>
    </row>
    <row r="89" spans="1:7" ht="12.75">
      <c r="A89" s="35" t="s">
        <v>128</v>
      </c>
      <c r="B89" s="36" t="s">
        <v>193</v>
      </c>
      <c r="C89" s="37" t="s">
        <v>194</v>
      </c>
      <c r="D89" s="38">
        <v>0</v>
      </c>
      <c r="E89" s="39">
        <v>2921</v>
      </c>
      <c r="F89" s="38">
        <v>0</v>
      </c>
      <c r="G89" s="39" t="str">
        <f>IF(D89=0,"***",E89/D89)</f>
        <v>***</v>
      </c>
    </row>
    <row r="90" spans="1:7" ht="12.75">
      <c r="A90" s="40"/>
      <c r="B90" s="41"/>
      <c r="C90" s="42" t="s">
        <v>102</v>
      </c>
      <c r="D90" s="43"/>
      <c r="E90" s="44">
        <v>2921</v>
      </c>
      <c r="F90" s="43"/>
      <c r="G90" s="44"/>
    </row>
    <row r="91" spans="1:7" ht="12.75">
      <c r="A91" s="35" t="s">
        <v>128</v>
      </c>
      <c r="B91" s="36" t="s">
        <v>195</v>
      </c>
      <c r="C91" s="37" t="s">
        <v>196</v>
      </c>
      <c r="D91" s="38">
        <v>0</v>
      </c>
      <c r="E91" s="39">
        <v>7000</v>
      </c>
      <c r="F91" s="38">
        <v>0</v>
      </c>
      <c r="G91" s="39" t="str">
        <f>IF(D91=0,"***",E91/D91)</f>
        <v>***</v>
      </c>
    </row>
    <row r="92" spans="1:7" ht="12.75">
      <c r="A92" s="40"/>
      <c r="B92" s="41"/>
      <c r="C92" s="42" t="s">
        <v>102</v>
      </c>
      <c r="D92" s="43"/>
      <c r="E92" s="44">
        <v>7000</v>
      </c>
      <c r="F92" s="43"/>
      <c r="G92" s="44"/>
    </row>
    <row r="93" spans="1:7" ht="12.75">
      <c r="A93" s="35" t="s">
        <v>128</v>
      </c>
      <c r="B93" s="36" t="s">
        <v>197</v>
      </c>
      <c r="C93" s="37" t="s">
        <v>198</v>
      </c>
      <c r="D93" s="38">
        <v>0</v>
      </c>
      <c r="E93" s="39">
        <v>500</v>
      </c>
      <c r="F93" s="38">
        <v>0</v>
      </c>
      <c r="G93" s="39" t="str">
        <f>IF(D93=0,"***",E93/D93)</f>
        <v>***</v>
      </c>
    </row>
    <row r="94" spans="1:7" ht="12.75">
      <c r="A94" s="40"/>
      <c r="B94" s="41"/>
      <c r="C94" s="42" t="s">
        <v>102</v>
      </c>
      <c r="D94" s="43"/>
      <c r="E94" s="44">
        <v>500</v>
      </c>
      <c r="F94" s="43"/>
      <c r="G94" s="44"/>
    </row>
    <row r="95" spans="1:7" ht="12.75">
      <c r="A95" s="35" t="s">
        <v>128</v>
      </c>
      <c r="B95" s="36" t="s">
        <v>199</v>
      </c>
      <c r="C95" s="37" t="s">
        <v>200</v>
      </c>
      <c r="D95" s="38">
        <v>0</v>
      </c>
      <c r="E95" s="39">
        <v>2500</v>
      </c>
      <c r="F95" s="38">
        <v>0</v>
      </c>
      <c r="G95" s="39" t="str">
        <f>IF(D95=0,"***",E95/D95)</f>
        <v>***</v>
      </c>
    </row>
    <row r="96" spans="1:7" ht="12.75">
      <c r="A96" s="40"/>
      <c r="B96" s="41"/>
      <c r="C96" s="42" t="s">
        <v>102</v>
      </c>
      <c r="D96" s="43"/>
      <c r="E96" s="44">
        <v>2500</v>
      </c>
      <c r="F96" s="43"/>
      <c r="G96" s="44"/>
    </row>
    <row r="97" spans="1:7" ht="12.75">
      <c r="A97" s="35" t="s">
        <v>103</v>
      </c>
      <c r="B97" s="36" t="s">
        <v>201</v>
      </c>
      <c r="C97" s="37" t="s">
        <v>202</v>
      </c>
      <c r="D97" s="38">
        <v>0</v>
      </c>
      <c r="E97" s="39">
        <v>20000</v>
      </c>
      <c r="F97" s="38">
        <v>0</v>
      </c>
      <c r="G97" s="39" t="str">
        <f>IF(D97=0,"***",E97/D97)</f>
        <v>***</v>
      </c>
    </row>
    <row r="98" spans="1:7" ht="12.75">
      <c r="A98" s="40"/>
      <c r="B98" s="41"/>
      <c r="C98" s="42" t="s">
        <v>102</v>
      </c>
      <c r="D98" s="43"/>
      <c r="E98" s="44">
        <v>20000</v>
      </c>
      <c r="F98" s="43"/>
      <c r="G98" s="44"/>
    </row>
    <row r="99" spans="1:7" ht="12.75">
      <c r="A99" s="35" t="s">
        <v>103</v>
      </c>
      <c r="B99" s="36" t="s">
        <v>203</v>
      </c>
      <c r="C99" s="37" t="s">
        <v>204</v>
      </c>
      <c r="D99" s="38">
        <v>0</v>
      </c>
      <c r="E99" s="39">
        <v>20000</v>
      </c>
      <c r="F99" s="38">
        <v>0</v>
      </c>
      <c r="G99" s="39" t="str">
        <f>IF(D99=0,"***",E99/D99)</f>
        <v>***</v>
      </c>
    </row>
    <row r="100" spans="1:7" ht="12.75">
      <c r="A100" s="40"/>
      <c r="B100" s="41"/>
      <c r="C100" s="42" t="s">
        <v>102</v>
      </c>
      <c r="D100" s="43"/>
      <c r="E100" s="44">
        <v>20000</v>
      </c>
      <c r="F100" s="43"/>
      <c r="G100" s="44"/>
    </row>
    <row r="101" spans="1:7" ht="12.75">
      <c r="A101" s="35" t="s">
        <v>131</v>
      </c>
      <c r="B101" s="97" t="s">
        <v>155</v>
      </c>
      <c r="C101" s="37" t="s">
        <v>205</v>
      </c>
      <c r="D101" s="38">
        <v>0</v>
      </c>
      <c r="E101" s="39">
        <v>8000</v>
      </c>
      <c r="F101" s="38">
        <v>0</v>
      </c>
      <c r="G101" s="39" t="str">
        <f>IF(D101=0,"***",E101/D101)</f>
        <v>***</v>
      </c>
    </row>
    <row r="102" spans="1:7" ht="12.75">
      <c r="A102" s="40"/>
      <c r="B102" s="41"/>
      <c r="C102" s="42" t="s">
        <v>102</v>
      </c>
      <c r="D102" s="43"/>
      <c r="E102" s="44">
        <v>8000</v>
      </c>
      <c r="F102" s="43"/>
      <c r="G102" s="44"/>
    </row>
    <row r="103" spans="1:7" ht="12.75">
      <c r="A103" s="35" t="s">
        <v>131</v>
      </c>
      <c r="B103" s="36" t="s">
        <v>206</v>
      </c>
      <c r="C103" s="37" t="s">
        <v>207</v>
      </c>
      <c r="D103" s="38">
        <v>0</v>
      </c>
      <c r="E103" s="39">
        <v>20000</v>
      </c>
      <c r="F103" s="38">
        <v>0</v>
      </c>
      <c r="G103" s="39" t="str">
        <f>IF(D103=0,"***",E103/D103)</f>
        <v>***</v>
      </c>
    </row>
    <row r="104" spans="1:7" ht="12.75">
      <c r="A104" s="40"/>
      <c r="B104" s="41"/>
      <c r="C104" s="42" t="s">
        <v>102</v>
      </c>
      <c r="D104" s="43"/>
      <c r="E104" s="44">
        <v>20000</v>
      </c>
      <c r="F104" s="43"/>
      <c r="G104" s="44"/>
    </row>
    <row r="105" spans="1:7" ht="12.75">
      <c r="A105" s="35" t="s">
        <v>131</v>
      </c>
      <c r="B105" s="36" t="s">
        <v>208</v>
      </c>
      <c r="C105" s="37" t="s">
        <v>209</v>
      </c>
      <c r="D105" s="38">
        <v>0</v>
      </c>
      <c r="E105" s="39">
        <v>10000</v>
      </c>
      <c r="F105" s="38">
        <v>0</v>
      </c>
      <c r="G105" s="39" t="str">
        <f>IF(D105=0,"***",E105/D105)</f>
        <v>***</v>
      </c>
    </row>
    <row r="106" spans="1:7" ht="13.5" thickBot="1">
      <c r="A106" s="40"/>
      <c r="B106" s="41"/>
      <c r="C106" s="42" t="s">
        <v>102</v>
      </c>
      <c r="D106" s="43"/>
      <c r="E106" s="44">
        <v>10000</v>
      </c>
      <c r="F106" s="43"/>
      <c r="G106" s="44"/>
    </row>
    <row r="107" spans="1:7" ht="13.5" thickBot="1">
      <c r="A107" s="30" t="s">
        <v>114</v>
      </c>
      <c r="B107" s="31"/>
      <c r="C107" s="32"/>
      <c r="D107" s="33"/>
      <c r="E107" s="34">
        <v>92871</v>
      </c>
      <c r="F107" s="33"/>
      <c r="G107" s="34"/>
    </row>
    <row r="108" spans="1:7" ht="13.5" thickBot="1">
      <c r="A108" s="30" t="s">
        <v>108</v>
      </c>
      <c r="B108" s="31"/>
      <c r="C108" s="32"/>
      <c r="D108" s="33"/>
      <c r="E108" s="34"/>
      <c r="F108" s="33"/>
      <c r="G108" s="34"/>
    </row>
    <row r="109" spans="1:7" ht="12.75">
      <c r="A109" s="35" t="s">
        <v>405</v>
      </c>
      <c r="B109" s="97" t="s">
        <v>156</v>
      </c>
      <c r="C109" s="37" t="s">
        <v>210</v>
      </c>
      <c r="D109" s="38">
        <v>0</v>
      </c>
      <c r="E109" s="39">
        <v>14699</v>
      </c>
      <c r="F109" s="38">
        <v>0</v>
      </c>
      <c r="G109" s="39" t="str">
        <f>IF(D109=0,"***",E109/D109)</f>
        <v>***</v>
      </c>
    </row>
    <row r="110" spans="1:7" ht="12.75">
      <c r="A110" s="40"/>
      <c r="B110" s="41"/>
      <c r="C110" s="42" t="s">
        <v>102</v>
      </c>
      <c r="D110" s="43"/>
      <c r="E110" s="44">
        <v>14699</v>
      </c>
      <c r="F110" s="43"/>
      <c r="G110" s="44"/>
    </row>
    <row r="111" spans="1:7" ht="12.75">
      <c r="A111" s="35" t="s">
        <v>404</v>
      </c>
      <c r="B111" s="97" t="s">
        <v>157</v>
      </c>
      <c r="C111" s="37" t="s">
        <v>211</v>
      </c>
      <c r="D111" s="38">
        <v>0</v>
      </c>
      <c r="E111" s="39">
        <v>2000</v>
      </c>
      <c r="F111" s="38">
        <v>0</v>
      </c>
      <c r="G111" s="39" t="str">
        <f>IF(D111=0,"***",E111/D111)</f>
        <v>***</v>
      </c>
    </row>
    <row r="112" spans="1:7" ht="12.75">
      <c r="A112" s="40"/>
      <c r="B112" s="41"/>
      <c r="C112" s="42" t="s">
        <v>102</v>
      </c>
      <c r="D112" s="43"/>
      <c r="E112" s="44">
        <v>2000</v>
      </c>
      <c r="F112" s="43"/>
      <c r="G112" s="44"/>
    </row>
    <row r="113" spans="1:7" ht="12.75">
      <c r="A113" s="35" t="s">
        <v>404</v>
      </c>
      <c r="B113" s="97" t="s">
        <v>158</v>
      </c>
      <c r="C113" s="37" t="s">
        <v>212</v>
      </c>
      <c r="D113" s="38">
        <v>0</v>
      </c>
      <c r="E113" s="39">
        <v>3500</v>
      </c>
      <c r="F113" s="38">
        <v>0</v>
      </c>
      <c r="G113" s="39" t="str">
        <f>IF(D113=0,"***",E113/D113)</f>
        <v>***</v>
      </c>
    </row>
    <row r="114" spans="1:7" ht="12.75">
      <c r="A114" s="40"/>
      <c r="B114" s="41"/>
      <c r="C114" s="42" t="s">
        <v>102</v>
      </c>
      <c r="D114" s="43"/>
      <c r="E114" s="44">
        <v>3500</v>
      </c>
      <c r="F114" s="43"/>
      <c r="G114" s="44"/>
    </row>
    <row r="115" spans="1:7" ht="12.75">
      <c r="A115" s="35" t="s">
        <v>406</v>
      </c>
      <c r="B115" s="36" t="s">
        <v>213</v>
      </c>
      <c r="C115" s="37" t="s">
        <v>214</v>
      </c>
      <c r="D115" s="38">
        <v>0</v>
      </c>
      <c r="E115" s="39">
        <v>2500</v>
      </c>
      <c r="F115" s="38">
        <v>0</v>
      </c>
      <c r="G115" s="39" t="str">
        <f>IF(D115=0,"***",E115/D115)</f>
        <v>***</v>
      </c>
    </row>
    <row r="116" spans="1:7" ht="12.75">
      <c r="A116" s="40"/>
      <c r="B116" s="41"/>
      <c r="C116" s="42" t="s">
        <v>102</v>
      </c>
      <c r="D116" s="43"/>
      <c r="E116" s="44">
        <v>2500</v>
      </c>
      <c r="F116" s="43"/>
      <c r="G116" s="44"/>
    </row>
    <row r="117" spans="1:7" ht="12.75">
      <c r="A117" s="35" t="s">
        <v>115</v>
      </c>
      <c r="B117" s="36" t="s">
        <v>215</v>
      </c>
      <c r="C117" s="37" t="s">
        <v>216</v>
      </c>
      <c r="D117" s="38">
        <v>0</v>
      </c>
      <c r="E117" s="39">
        <v>8000</v>
      </c>
      <c r="F117" s="38">
        <v>0</v>
      </c>
      <c r="G117" s="39" t="str">
        <f>IF(D117=0,"***",E117/D117)</f>
        <v>***</v>
      </c>
    </row>
    <row r="118" spans="1:7" ht="12.75">
      <c r="A118" s="40"/>
      <c r="B118" s="41"/>
      <c r="C118" s="42" t="s">
        <v>102</v>
      </c>
      <c r="D118" s="43"/>
      <c r="E118" s="44">
        <v>8000</v>
      </c>
      <c r="F118" s="43"/>
      <c r="G118" s="44"/>
    </row>
    <row r="119" spans="1:7" ht="12.75">
      <c r="A119" s="35" t="s">
        <v>217</v>
      </c>
      <c r="B119" s="36" t="s">
        <v>218</v>
      </c>
      <c r="C119" s="37" t="s">
        <v>219</v>
      </c>
      <c r="D119" s="38">
        <v>0</v>
      </c>
      <c r="E119" s="39">
        <v>1900</v>
      </c>
      <c r="F119" s="38">
        <v>0</v>
      </c>
      <c r="G119" s="39" t="str">
        <f>IF(D119=0,"***",E119/D119)</f>
        <v>***</v>
      </c>
    </row>
    <row r="120" spans="1:7" ht="12.75">
      <c r="A120" s="40"/>
      <c r="B120" s="41"/>
      <c r="C120" s="42" t="s">
        <v>102</v>
      </c>
      <c r="D120" s="43"/>
      <c r="E120" s="44">
        <v>1900</v>
      </c>
      <c r="F120" s="43"/>
      <c r="G120" s="44"/>
    </row>
    <row r="121" spans="1:7" ht="12.75">
      <c r="A121" s="35" t="s">
        <v>220</v>
      </c>
      <c r="B121" s="97" t="s">
        <v>159</v>
      </c>
      <c r="C121" s="37" t="s">
        <v>221</v>
      </c>
      <c r="D121" s="38">
        <v>0</v>
      </c>
      <c r="E121" s="39">
        <v>1000</v>
      </c>
      <c r="F121" s="38">
        <v>0</v>
      </c>
      <c r="G121" s="39" t="str">
        <f>IF(D121=0,"***",E121/D121)</f>
        <v>***</v>
      </c>
    </row>
    <row r="122" spans="1:7" ht="12.75">
      <c r="A122" s="40"/>
      <c r="B122" s="41"/>
      <c r="C122" s="42" t="s">
        <v>102</v>
      </c>
      <c r="D122" s="43"/>
      <c r="E122" s="44">
        <v>1000</v>
      </c>
      <c r="F122" s="43"/>
      <c r="G122" s="44"/>
    </row>
    <row r="123" spans="1:7" ht="12.75">
      <c r="A123" s="35" t="s">
        <v>222</v>
      </c>
      <c r="B123" s="97" t="s">
        <v>160</v>
      </c>
      <c r="C123" s="37" t="s">
        <v>223</v>
      </c>
      <c r="D123" s="38">
        <v>0</v>
      </c>
      <c r="E123" s="39">
        <v>750</v>
      </c>
      <c r="F123" s="38">
        <v>0</v>
      </c>
      <c r="G123" s="39" t="str">
        <f>IF(D123=0,"***",E123/D123)</f>
        <v>***</v>
      </c>
    </row>
    <row r="124" spans="1:7" ht="12.75">
      <c r="A124" s="40"/>
      <c r="B124" s="41"/>
      <c r="C124" s="42" t="s">
        <v>102</v>
      </c>
      <c r="D124" s="43"/>
      <c r="E124" s="44">
        <v>750</v>
      </c>
      <c r="F124" s="43"/>
      <c r="G124" s="44"/>
    </row>
    <row r="125" spans="1:7" ht="12.75">
      <c r="A125" s="35" t="s">
        <v>224</v>
      </c>
      <c r="B125" s="97" t="s">
        <v>161</v>
      </c>
      <c r="C125" s="37" t="s">
        <v>225</v>
      </c>
      <c r="D125" s="38">
        <v>0</v>
      </c>
      <c r="E125" s="39">
        <v>2500</v>
      </c>
      <c r="F125" s="38">
        <v>0</v>
      </c>
      <c r="G125" s="39" t="str">
        <f>IF(D125=0,"***",E125/D125)</f>
        <v>***</v>
      </c>
    </row>
    <row r="126" spans="1:7" ht="12.75">
      <c r="A126" s="40"/>
      <c r="B126" s="41"/>
      <c r="C126" s="42" t="s">
        <v>102</v>
      </c>
      <c r="D126" s="43"/>
      <c r="E126" s="44">
        <v>2500</v>
      </c>
      <c r="F126" s="43"/>
      <c r="G126" s="44"/>
    </row>
    <row r="127" spans="1:7" ht="12.75">
      <c r="A127" s="35" t="s">
        <v>103</v>
      </c>
      <c r="B127" s="97" t="s">
        <v>162</v>
      </c>
      <c r="C127" s="37" t="s">
        <v>226</v>
      </c>
      <c r="D127" s="38">
        <v>0</v>
      </c>
      <c r="E127" s="39">
        <v>2000</v>
      </c>
      <c r="F127" s="38">
        <v>0</v>
      </c>
      <c r="G127" s="39" t="str">
        <f>IF(D127=0,"***",E127/D127)</f>
        <v>***</v>
      </c>
    </row>
    <row r="128" spans="1:7" ht="12.75">
      <c r="A128" s="40"/>
      <c r="B128" s="41"/>
      <c r="C128" s="42" t="s">
        <v>102</v>
      </c>
      <c r="D128" s="43"/>
      <c r="E128" s="44">
        <v>2000</v>
      </c>
      <c r="F128" s="43"/>
      <c r="G128" s="44"/>
    </row>
    <row r="129" spans="1:7" ht="12.75">
      <c r="A129" s="35" t="s">
        <v>103</v>
      </c>
      <c r="B129" s="97" t="s">
        <v>163</v>
      </c>
      <c r="C129" s="37" t="s">
        <v>227</v>
      </c>
      <c r="D129" s="38">
        <v>0</v>
      </c>
      <c r="E129" s="39">
        <v>1000</v>
      </c>
      <c r="F129" s="38">
        <v>0</v>
      </c>
      <c r="G129" s="39" t="str">
        <f>IF(D129=0,"***",E129/D129)</f>
        <v>***</v>
      </c>
    </row>
    <row r="130" spans="1:7" ht="12.75">
      <c r="A130" s="40"/>
      <c r="B130" s="41"/>
      <c r="C130" s="42" t="s">
        <v>102</v>
      </c>
      <c r="D130" s="43"/>
      <c r="E130" s="44">
        <v>1000</v>
      </c>
      <c r="F130" s="43"/>
      <c r="G130" s="44"/>
    </row>
    <row r="131" spans="1:7" ht="12.75">
      <c r="A131" s="35" t="s">
        <v>103</v>
      </c>
      <c r="B131" s="97" t="s">
        <v>164</v>
      </c>
      <c r="C131" s="37" t="s">
        <v>228</v>
      </c>
      <c r="D131" s="38">
        <v>0</v>
      </c>
      <c r="E131" s="39">
        <v>8000</v>
      </c>
      <c r="F131" s="38">
        <v>0</v>
      </c>
      <c r="G131" s="39" t="str">
        <f>IF(D131=0,"***",E131/D131)</f>
        <v>***</v>
      </c>
    </row>
    <row r="132" spans="1:7" ht="12.75">
      <c r="A132" s="40"/>
      <c r="B132" s="41"/>
      <c r="C132" s="42" t="s">
        <v>102</v>
      </c>
      <c r="D132" s="43"/>
      <c r="E132" s="44">
        <v>8000</v>
      </c>
      <c r="F132" s="43"/>
      <c r="G132" s="44"/>
    </row>
    <row r="133" spans="1:7" ht="12.75">
      <c r="A133" s="35" t="s">
        <v>103</v>
      </c>
      <c r="B133" s="97" t="s">
        <v>165</v>
      </c>
      <c r="C133" s="37" t="s">
        <v>229</v>
      </c>
      <c r="D133" s="38">
        <v>0</v>
      </c>
      <c r="E133" s="39">
        <v>10000</v>
      </c>
      <c r="F133" s="38">
        <v>0</v>
      </c>
      <c r="G133" s="39" t="str">
        <f>IF(D133=0,"***",E133/D133)</f>
        <v>***</v>
      </c>
    </row>
    <row r="134" spans="1:7" ht="12.75">
      <c r="A134" s="40"/>
      <c r="B134" s="41"/>
      <c r="C134" s="42" t="s">
        <v>102</v>
      </c>
      <c r="D134" s="43"/>
      <c r="E134" s="44">
        <v>10000</v>
      </c>
      <c r="F134" s="43"/>
      <c r="G134" s="44"/>
    </row>
    <row r="135" spans="1:7" ht="12.75">
      <c r="A135" s="35" t="s">
        <v>103</v>
      </c>
      <c r="B135" s="97" t="s">
        <v>166</v>
      </c>
      <c r="C135" s="37" t="s">
        <v>230</v>
      </c>
      <c r="D135" s="38">
        <v>0</v>
      </c>
      <c r="E135" s="39">
        <v>1000</v>
      </c>
      <c r="F135" s="38">
        <v>0</v>
      </c>
      <c r="G135" s="39" t="str">
        <f>IF(D135=0,"***",E135/D135)</f>
        <v>***</v>
      </c>
    </row>
    <row r="136" spans="1:7" ht="12.75">
      <c r="A136" s="40"/>
      <c r="B136" s="41"/>
      <c r="C136" s="42" t="s">
        <v>102</v>
      </c>
      <c r="D136" s="43"/>
      <c r="E136" s="44">
        <v>1000</v>
      </c>
      <c r="F136" s="43"/>
      <c r="G136" s="44"/>
    </row>
    <row r="137" spans="1:7" ht="12.75">
      <c r="A137" s="35" t="s">
        <v>103</v>
      </c>
      <c r="B137" s="36" t="s">
        <v>231</v>
      </c>
      <c r="C137" s="37" t="s">
        <v>232</v>
      </c>
      <c r="D137" s="38">
        <v>0</v>
      </c>
      <c r="E137" s="39">
        <v>700000</v>
      </c>
      <c r="F137" s="38">
        <v>0</v>
      </c>
      <c r="G137" s="39" t="str">
        <f>IF(D137=0,"***",E137/D137)</f>
        <v>***</v>
      </c>
    </row>
    <row r="138" spans="1:7" ht="12.75">
      <c r="A138" s="40"/>
      <c r="B138" s="41"/>
      <c r="C138" s="42" t="s">
        <v>102</v>
      </c>
      <c r="D138" s="43"/>
      <c r="E138" s="44">
        <v>700000</v>
      </c>
      <c r="F138" s="43"/>
      <c r="G138" s="44"/>
    </row>
    <row r="139" spans="1:7" ht="12.75">
      <c r="A139" s="35" t="s">
        <v>103</v>
      </c>
      <c r="B139" s="36" t="s">
        <v>233</v>
      </c>
      <c r="C139" s="37" t="s">
        <v>234</v>
      </c>
      <c r="D139" s="38">
        <v>0</v>
      </c>
      <c r="E139" s="39">
        <v>1000</v>
      </c>
      <c r="F139" s="38">
        <v>0</v>
      </c>
      <c r="G139" s="39" t="str">
        <f>IF(D139=0,"***",E139/D139)</f>
        <v>***</v>
      </c>
    </row>
    <row r="140" spans="1:7" ht="12.75">
      <c r="A140" s="40"/>
      <c r="B140" s="41"/>
      <c r="C140" s="42" t="s">
        <v>102</v>
      </c>
      <c r="D140" s="43"/>
      <c r="E140" s="44">
        <v>1000</v>
      </c>
      <c r="F140" s="43"/>
      <c r="G140" s="44"/>
    </row>
    <row r="141" spans="1:7" ht="12.75">
      <c r="A141" s="35" t="s">
        <v>103</v>
      </c>
      <c r="B141" s="36" t="s">
        <v>235</v>
      </c>
      <c r="C141" s="37" t="s">
        <v>236</v>
      </c>
      <c r="D141" s="38">
        <v>0</v>
      </c>
      <c r="E141" s="39">
        <v>20000</v>
      </c>
      <c r="F141" s="38">
        <v>0</v>
      </c>
      <c r="G141" s="39" t="str">
        <f>IF(D141=0,"***",E141/D141)</f>
        <v>***</v>
      </c>
    </row>
    <row r="142" spans="1:7" ht="12.75">
      <c r="A142" s="40"/>
      <c r="B142" s="41"/>
      <c r="C142" s="42" t="s">
        <v>102</v>
      </c>
      <c r="D142" s="43"/>
      <c r="E142" s="44">
        <v>20000</v>
      </c>
      <c r="F142" s="43"/>
      <c r="G142" s="44"/>
    </row>
    <row r="143" spans="1:7" ht="12.75">
      <c r="A143" s="35" t="s">
        <v>103</v>
      </c>
      <c r="B143" s="36" t="s">
        <v>237</v>
      </c>
      <c r="C143" s="37" t="s">
        <v>238</v>
      </c>
      <c r="D143" s="38">
        <v>0</v>
      </c>
      <c r="E143" s="39">
        <v>20000</v>
      </c>
      <c r="F143" s="38">
        <v>0</v>
      </c>
      <c r="G143" s="39" t="str">
        <f>IF(D143=0,"***",E143/D143)</f>
        <v>***</v>
      </c>
    </row>
    <row r="144" spans="1:7" ht="12.75">
      <c r="A144" s="40"/>
      <c r="B144" s="41"/>
      <c r="C144" s="42" t="s">
        <v>102</v>
      </c>
      <c r="D144" s="43"/>
      <c r="E144" s="44">
        <v>20000</v>
      </c>
      <c r="F144" s="43"/>
      <c r="G144" s="44"/>
    </row>
    <row r="145" spans="1:7" ht="12.75">
      <c r="A145" s="35" t="s">
        <v>103</v>
      </c>
      <c r="B145" s="36" t="s">
        <v>239</v>
      </c>
      <c r="C145" s="37" t="s">
        <v>240</v>
      </c>
      <c r="D145" s="38">
        <v>0</v>
      </c>
      <c r="E145" s="39">
        <f>20000+20000</f>
        <v>40000</v>
      </c>
      <c r="F145" s="38">
        <v>0</v>
      </c>
      <c r="G145" s="39" t="str">
        <f>IF(D145=0,"***",E145/D145)</f>
        <v>***</v>
      </c>
    </row>
    <row r="146" spans="1:7" ht="12.75">
      <c r="A146" s="40"/>
      <c r="B146" s="41"/>
      <c r="C146" s="42" t="s">
        <v>102</v>
      </c>
      <c r="D146" s="43"/>
      <c r="E146" s="44">
        <f>20000+20000</f>
        <v>40000</v>
      </c>
      <c r="F146" s="43"/>
      <c r="G146" s="44"/>
    </row>
    <row r="147" spans="1:7" ht="12.75">
      <c r="A147" s="35" t="s">
        <v>103</v>
      </c>
      <c r="B147" s="36" t="s">
        <v>241</v>
      </c>
      <c r="C147" s="37" t="s">
        <v>242</v>
      </c>
      <c r="D147" s="38">
        <v>0</v>
      </c>
      <c r="E147" s="39">
        <f>10000+5000</f>
        <v>15000</v>
      </c>
      <c r="F147" s="38">
        <v>0</v>
      </c>
      <c r="G147" s="39" t="str">
        <f>IF(D147=0,"***",E147/D147)</f>
        <v>***</v>
      </c>
    </row>
    <row r="148" spans="1:7" ht="12.75">
      <c r="A148" s="40"/>
      <c r="B148" s="41"/>
      <c r="C148" s="42" t="s">
        <v>102</v>
      </c>
      <c r="D148" s="43"/>
      <c r="E148" s="44">
        <f>10000+5000</f>
        <v>15000</v>
      </c>
      <c r="F148" s="43"/>
      <c r="G148" s="44"/>
    </row>
    <row r="149" spans="1:7" ht="12.75">
      <c r="A149" s="35" t="s">
        <v>103</v>
      </c>
      <c r="B149" s="36" t="s">
        <v>243</v>
      </c>
      <c r="C149" s="37" t="s">
        <v>244</v>
      </c>
      <c r="D149" s="38">
        <v>0</v>
      </c>
      <c r="E149" s="39">
        <v>20000</v>
      </c>
      <c r="F149" s="38">
        <v>0</v>
      </c>
      <c r="G149" s="39" t="str">
        <f>IF(D149=0,"***",E149/D149)</f>
        <v>***</v>
      </c>
    </row>
    <row r="150" spans="1:7" ht="12.75">
      <c r="A150" s="40"/>
      <c r="B150" s="41"/>
      <c r="C150" s="42" t="s">
        <v>102</v>
      </c>
      <c r="D150" s="43"/>
      <c r="E150" s="44">
        <v>20000</v>
      </c>
      <c r="F150" s="43"/>
      <c r="G150" s="44"/>
    </row>
    <row r="151" spans="1:7" ht="12.75">
      <c r="A151" s="35" t="s">
        <v>103</v>
      </c>
      <c r="B151" s="36" t="s">
        <v>245</v>
      </c>
      <c r="C151" s="37" t="s">
        <v>250</v>
      </c>
      <c r="D151" s="38">
        <v>0</v>
      </c>
      <c r="E151" s="39">
        <f>40000+8000</f>
        <v>48000</v>
      </c>
      <c r="F151" s="38">
        <v>0</v>
      </c>
      <c r="G151" s="39" t="str">
        <f>IF(D151=0,"***",E151/D151)</f>
        <v>***</v>
      </c>
    </row>
    <row r="152" spans="1:7" ht="12.75">
      <c r="A152" s="40"/>
      <c r="B152" s="41"/>
      <c r="C152" s="42" t="s">
        <v>102</v>
      </c>
      <c r="D152" s="43"/>
      <c r="E152" s="44">
        <f>40000+8000</f>
        <v>48000</v>
      </c>
      <c r="F152" s="43"/>
      <c r="G152" s="44"/>
    </row>
    <row r="153" spans="1:7" ht="12.75">
      <c r="A153" s="35" t="s">
        <v>103</v>
      </c>
      <c r="B153" s="36" t="s">
        <v>251</v>
      </c>
      <c r="C153" s="37" t="s">
        <v>252</v>
      </c>
      <c r="D153" s="38">
        <v>0</v>
      </c>
      <c r="E153" s="39">
        <v>20000</v>
      </c>
      <c r="F153" s="38">
        <v>0</v>
      </c>
      <c r="G153" s="39" t="str">
        <f>IF(D153=0,"***",E153/D153)</f>
        <v>***</v>
      </c>
    </row>
    <row r="154" spans="1:7" ht="12.75">
      <c r="A154" s="40"/>
      <c r="B154" s="41"/>
      <c r="C154" s="42" t="s">
        <v>102</v>
      </c>
      <c r="D154" s="43"/>
      <c r="E154" s="44">
        <v>20000</v>
      </c>
      <c r="F154" s="43"/>
      <c r="G154" s="44"/>
    </row>
    <row r="155" spans="1:7" ht="12.75">
      <c r="A155" s="35" t="s">
        <v>103</v>
      </c>
      <c r="B155" s="36" t="s">
        <v>253</v>
      </c>
      <c r="C155" s="37" t="s">
        <v>254</v>
      </c>
      <c r="D155" s="38">
        <v>0</v>
      </c>
      <c r="E155" s="39">
        <v>15000</v>
      </c>
      <c r="F155" s="38">
        <v>0</v>
      </c>
      <c r="G155" s="39" t="str">
        <f>IF(D155=0,"***",E155/D155)</f>
        <v>***</v>
      </c>
    </row>
    <row r="156" spans="1:7" ht="12.75">
      <c r="A156" s="40"/>
      <c r="B156" s="41"/>
      <c r="C156" s="42" t="s">
        <v>102</v>
      </c>
      <c r="D156" s="43"/>
      <c r="E156" s="44">
        <v>15000</v>
      </c>
      <c r="F156" s="43"/>
      <c r="G156" s="44"/>
    </row>
    <row r="157" spans="1:7" ht="12.75">
      <c r="A157" s="35" t="s">
        <v>103</v>
      </c>
      <c r="B157" s="36" t="s">
        <v>255</v>
      </c>
      <c r="C157" s="37" t="s">
        <v>256</v>
      </c>
      <c r="D157" s="38">
        <v>0</v>
      </c>
      <c r="E157" s="39">
        <v>1000</v>
      </c>
      <c r="F157" s="38">
        <v>0</v>
      </c>
      <c r="G157" s="39" t="str">
        <f>IF(D157=0,"***",E157/D157)</f>
        <v>***</v>
      </c>
    </row>
    <row r="158" spans="1:7" ht="12.75">
      <c r="A158" s="40"/>
      <c r="B158" s="41"/>
      <c r="C158" s="42" t="s">
        <v>102</v>
      </c>
      <c r="D158" s="43"/>
      <c r="E158" s="44">
        <v>1000</v>
      </c>
      <c r="F158" s="43"/>
      <c r="G158" s="44"/>
    </row>
    <row r="159" spans="1:7" ht="12.75">
      <c r="A159" s="35" t="s">
        <v>103</v>
      </c>
      <c r="B159" s="36" t="s">
        <v>257</v>
      </c>
      <c r="C159" s="37" t="s">
        <v>258</v>
      </c>
      <c r="D159" s="38">
        <v>0</v>
      </c>
      <c r="E159" s="39">
        <v>15000</v>
      </c>
      <c r="F159" s="38">
        <v>0</v>
      </c>
      <c r="G159" s="39" t="str">
        <f>IF(D159=0,"***",E159/D159)</f>
        <v>***</v>
      </c>
    </row>
    <row r="160" spans="1:7" ht="12.75">
      <c r="A160" s="40"/>
      <c r="B160" s="41"/>
      <c r="C160" s="42" t="s">
        <v>102</v>
      </c>
      <c r="D160" s="43"/>
      <c r="E160" s="44">
        <v>15000</v>
      </c>
      <c r="F160" s="43"/>
      <c r="G160" s="44"/>
    </row>
    <row r="161" spans="1:7" ht="12.75">
      <c r="A161" s="35" t="s">
        <v>103</v>
      </c>
      <c r="B161" s="36" t="s">
        <v>259</v>
      </c>
      <c r="C161" s="37" t="s">
        <v>260</v>
      </c>
      <c r="D161" s="38">
        <v>0</v>
      </c>
      <c r="E161" s="39">
        <v>10000</v>
      </c>
      <c r="F161" s="38">
        <v>0</v>
      </c>
      <c r="G161" s="39" t="str">
        <f>IF(D161=0,"***",E161/D161)</f>
        <v>***</v>
      </c>
    </row>
    <row r="162" spans="1:7" ht="12.75">
      <c r="A162" s="40"/>
      <c r="B162" s="41"/>
      <c r="C162" s="42" t="s">
        <v>102</v>
      </c>
      <c r="D162" s="43"/>
      <c r="E162" s="44">
        <v>10000</v>
      </c>
      <c r="F162" s="43"/>
      <c r="G162" s="44"/>
    </row>
    <row r="163" spans="1:7" ht="12.75">
      <c r="A163" s="35" t="s">
        <v>103</v>
      </c>
      <c r="B163" s="36" t="s">
        <v>261</v>
      </c>
      <c r="C163" s="37" t="s">
        <v>262</v>
      </c>
      <c r="D163" s="38">
        <v>0</v>
      </c>
      <c r="E163" s="39">
        <v>1000</v>
      </c>
      <c r="F163" s="38">
        <v>0</v>
      </c>
      <c r="G163" s="39" t="str">
        <f>IF(D163=0,"***",E163/D163)</f>
        <v>***</v>
      </c>
    </row>
    <row r="164" spans="1:7" ht="12.75">
      <c r="A164" s="40"/>
      <c r="B164" s="41"/>
      <c r="C164" s="42" t="s">
        <v>102</v>
      </c>
      <c r="D164" s="43"/>
      <c r="E164" s="44">
        <v>1000</v>
      </c>
      <c r="F164" s="43"/>
      <c r="G164" s="44"/>
    </row>
    <row r="165" spans="1:7" ht="12.75">
      <c r="A165" s="35" t="s">
        <v>103</v>
      </c>
      <c r="B165" s="36" t="s">
        <v>263</v>
      </c>
      <c r="C165" s="37" t="s">
        <v>264</v>
      </c>
      <c r="D165" s="38">
        <v>0</v>
      </c>
      <c r="E165" s="39">
        <v>1000</v>
      </c>
      <c r="F165" s="38">
        <v>0</v>
      </c>
      <c r="G165" s="39" t="str">
        <f>IF(D165=0,"***",E165/D165)</f>
        <v>***</v>
      </c>
    </row>
    <row r="166" spans="1:7" ht="12.75">
      <c r="A166" s="40"/>
      <c r="B166" s="41"/>
      <c r="C166" s="42" t="s">
        <v>102</v>
      </c>
      <c r="D166" s="43"/>
      <c r="E166" s="44">
        <v>1000</v>
      </c>
      <c r="F166" s="43"/>
      <c r="G166" s="44"/>
    </row>
    <row r="167" spans="1:7" ht="12.75">
      <c r="A167" s="35" t="s">
        <v>103</v>
      </c>
      <c r="B167" s="36" t="s">
        <v>265</v>
      </c>
      <c r="C167" s="37" t="s">
        <v>266</v>
      </c>
      <c r="D167" s="38">
        <v>0</v>
      </c>
      <c r="E167" s="39">
        <v>25000</v>
      </c>
      <c r="F167" s="38">
        <v>0</v>
      </c>
      <c r="G167" s="39" t="str">
        <f>IF(D167=0,"***",E167/D167)</f>
        <v>***</v>
      </c>
    </row>
    <row r="168" spans="1:7" ht="12.75">
      <c r="A168" s="40"/>
      <c r="B168" s="41"/>
      <c r="C168" s="42" t="s">
        <v>102</v>
      </c>
      <c r="D168" s="43"/>
      <c r="E168" s="44">
        <v>25000</v>
      </c>
      <c r="F168" s="43"/>
      <c r="G168" s="44"/>
    </row>
    <row r="169" spans="1:7" ht="12.75">
      <c r="A169" s="35" t="s">
        <v>103</v>
      </c>
      <c r="B169" s="36" t="s">
        <v>267</v>
      </c>
      <c r="C169" s="37" t="s">
        <v>268</v>
      </c>
      <c r="D169" s="38">
        <v>0</v>
      </c>
      <c r="E169" s="39">
        <v>15000</v>
      </c>
      <c r="F169" s="38">
        <v>0</v>
      </c>
      <c r="G169" s="39" t="str">
        <f>IF(D169=0,"***",E169/D169)</f>
        <v>***</v>
      </c>
    </row>
    <row r="170" spans="1:7" ht="12.75">
      <c r="A170" s="40"/>
      <c r="B170" s="41"/>
      <c r="C170" s="42" t="s">
        <v>102</v>
      </c>
      <c r="D170" s="43"/>
      <c r="E170" s="44">
        <v>15000</v>
      </c>
      <c r="F170" s="43"/>
      <c r="G170" s="44"/>
    </row>
    <row r="171" spans="1:7" ht="12.75">
      <c r="A171" s="35" t="s">
        <v>103</v>
      </c>
      <c r="B171" s="36" t="s">
        <v>269</v>
      </c>
      <c r="C171" s="37" t="s">
        <v>270</v>
      </c>
      <c r="D171" s="38">
        <v>0</v>
      </c>
      <c r="E171" s="39">
        <v>20522.7</v>
      </c>
      <c r="F171" s="38">
        <v>0</v>
      </c>
      <c r="G171" s="39" t="str">
        <f>IF(D171=0,"***",E171/D171)</f>
        <v>***</v>
      </c>
    </row>
    <row r="172" spans="1:7" ht="12.75">
      <c r="A172" s="40"/>
      <c r="B172" s="41"/>
      <c r="C172" s="42" t="s">
        <v>102</v>
      </c>
      <c r="D172" s="43"/>
      <c r="E172" s="44">
        <v>20522.7</v>
      </c>
      <c r="F172" s="43"/>
      <c r="G172" s="44"/>
    </row>
    <row r="173" spans="1:7" ht="12.75">
      <c r="A173" s="35" t="s">
        <v>103</v>
      </c>
      <c r="B173" s="36" t="s">
        <v>271</v>
      </c>
      <c r="C173" s="37" t="s">
        <v>272</v>
      </c>
      <c r="D173" s="38">
        <v>0</v>
      </c>
      <c r="E173" s="39">
        <f>9000+6000</f>
        <v>15000</v>
      </c>
      <c r="F173" s="38">
        <v>0</v>
      </c>
      <c r="G173" s="39" t="str">
        <f>IF(D173=0,"***",E173/D173)</f>
        <v>***</v>
      </c>
    </row>
    <row r="174" spans="1:7" ht="12.75">
      <c r="A174" s="40"/>
      <c r="B174" s="41"/>
      <c r="C174" s="42" t="s">
        <v>102</v>
      </c>
      <c r="D174" s="43"/>
      <c r="E174" s="44">
        <f>9000+6000</f>
        <v>15000</v>
      </c>
      <c r="F174" s="43"/>
      <c r="G174" s="44"/>
    </row>
    <row r="175" spans="1:7" ht="12.75">
      <c r="A175" s="35" t="s">
        <v>103</v>
      </c>
      <c r="B175" s="36" t="s">
        <v>273</v>
      </c>
      <c r="C175" s="37" t="s">
        <v>216</v>
      </c>
      <c r="D175" s="38">
        <v>0</v>
      </c>
      <c r="E175" s="39">
        <v>15000</v>
      </c>
      <c r="F175" s="38">
        <v>0</v>
      </c>
      <c r="G175" s="39" t="str">
        <f>IF(D175=0,"***",E175/D175)</f>
        <v>***</v>
      </c>
    </row>
    <row r="176" spans="1:7" ht="12.75">
      <c r="A176" s="40"/>
      <c r="B176" s="41"/>
      <c r="C176" s="42" t="s">
        <v>102</v>
      </c>
      <c r="D176" s="43"/>
      <c r="E176" s="44">
        <v>15000</v>
      </c>
      <c r="F176" s="43"/>
      <c r="G176" s="44"/>
    </row>
    <row r="177" spans="1:7" ht="12.75">
      <c r="A177" s="35" t="s">
        <v>103</v>
      </c>
      <c r="B177" s="36" t="s">
        <v>274</v>
      </c>
      <c r="C177" s="37" t="s">
        <v>275</v>
      </c>
      <c r="D177" s="38">
        <v>0</v>
      </c>
      <c r="E177" s="39">
        <v>1000</v>
      </c>
      <c r="F177" s="38">
        <v>0</v>
      </c>
      <c r="G177" s="39" t="str">
        <f>IF(D177=0,"***",E177/D177)</f>
        <v>***</v>
      </c>
    </row>
    <row r="178" spans="1:7" ht="12.75">
      <c r="A178" s="40"/>
      <c r="B178" s="41"/>
      <c r="C178" s="42" t="s">
        <v>102</v>
      </c>
      <c r="D178" s="43"/>
      <c r="E178" s="44">
        <v>1000</v>
      </c>
      <c r="F178" s="43"/>
      <c r="G178" s="44"/>
    </row>
    <row r="179" spans="1:7" ht="12.75">
      <c r="A179" s="35" t="s">
        <v>103</v>
      </c>
      <c r="B179" s="36" t="s">
        <v>276</v>
      </c>
      <c r="C179" s="37" t="s">
        <v>277</v>
      </c>
      <c r="D179" s="38">
        <v>0</v>
      </c>
      <c r="E179" s="39">
        <v>5000</v>
      </c>
      <c r="F179" s="38">
        <v>0</v>
      </c>
      <c r="G179" s="39" t="str">
        <f>IF(D179=0,"***",E179/D179)</f>
        <v>***</v>
      </c>
    </row>
    <row r="180" spans="1:7" ht="12.75">
      <c r="A180" s="40"/>
      <c r="B180" s="41"/>
      <c r="C180" s="42" t="s">
        <v>102</v>
      </c>
      <c r="D180" s="43"/>
      <c r="E180" s="44">
        <v>5000</v>
      </c>
      <c r="F180" s="43"/>
      <c r="G180" s="44"/>
    </row>
    <row r="181" spans="1:7" ht="12.75">
      <c r="A181" s="35" t="s">
        <v>103</v>
      </c>
      <c r="B181" s="36" t="s">
        <v>278</v>
      </c>
      <c r="C181" s="37" t="s">
        <v>279</v>
      </c>
      <c r="D181" s="38">
        <v>0</v>
      </c>
      <c r="E181" s="39">
        <v>10000</v>
      </c>
      <c r="F181" s="38">
        <v>0</v>
      </c>
      <c r="G181" s="39" t="str">
        <f>IF(D181=0,"***",E181/D181)</f>
        <v>***</v>
      </c>
    </row>
    <row r="182" spans="1:7" ht="12.75">
      <c r="A182" s="40"/>
      <c r="B182" s="41"/>
      <c r="C182" s="42" t="s">
        <v>102</v>
      </c>
      <c r="D182" s="43"/>
      <c r="E182" s="44">
        <v>10000</v>
      </c>
      <c r="F182" s="43"/>
      <c r="G182" s="44"/>
    </row>
    <row r="183" spans="1:7" ht="12.75">
      <c r="A183" s="35" t="s">
        <v>103</v>
      </c>
      <c r="B183" s="36" t="s">
        <v>280</v>
      </c>
      <c r="C183" s="37" t="s">
        <v>281</v>
      </c>
      <c r="D183" s="38">
        <v>0</v>
      </c>
      <c r="E183" s="39">
        <v>15000</v>
      </c>
      <c r="F183" s="38">
        <v>0</v>
      </c>
      <c r="G183" s="39" t="str">
        <f>IF(D183=0,"***",E183/D183)</f>
        <v>***</v>
      </c>
    </row>
    <row r="184" spans="1:7" ht="12.75">
      <c r="A184" s="40"/>
      <c r="B184" s="41"/>
      <c r="C184" s="42" t="s">
        <v>102</v>
      </c>
      <c r="D184" s="43"/>
      <c r="E184" s="44">
        <v>15000</v>
      </c>
      <c r="F184" s="43"/>
      <c r="G184" s="44"/>
    </row>
    <row r="185" spans="1:7" ht="12.75">
      <c r="A185" s="35" t="s">
        <v>103</v>
      </c>
      <c r="B185" s="36" t="s">
        <v>282</v>
      </c>
      <c r="C185" s="37" t="s">
        <v>283</v>
      </c>
      <c r="D185" s="38">
        <v>0</v>
      </c>
      <c r="E185" s="39">
        <v>30000</v>
      </c>
      <c r="F185" s="38">
        <v>0</v>
      </c>
      <c r="G185" s="39" t="str">
        <f>IF(D185=0,"***",E185/D185)</f>
        <v>***</v>
      </c>
    </row>
    <row r="186" spans="1:7" ht="12.75">
      <c r="A186" s="40"/>
      <c r="B186" s="41"/>
      <c r="C186" s="42" t="s">
        <v>102</v>
      </c>
      <c r="D186" s="43"/>
      <c r="E186" s="44">
        <v>30000</v>
      </c>
      <c r="F186" s="43"/>
      <c r="G186" s="44"/>
    </row>
    <row r="187" spans="1:7" ht="12.75">
      <c r="A187" s="35" t="s">
        <v>103</v>
      </c>
      <c r="B187" s="36" t="s">
        <v>284</v>
      </c>
      <c r="C187" s="37" t="s">
        <v>285</v>
      </c>
      <c r="D187" s="38">
        <v>0</v>
      </c>
      <c r="E187" s="39">
        <v>15000</v>
      </c>
      <c r="F187" s="38">
        <v>0</v>
      </c>
      <c r="G187" s="39" t="str">
        <f>IF(D187=0,"***",E187/D187)</f>
        <v>***</v>
      </c>
    </row>
    <row r="188" spans="1:7" ht="12.75">
      <c r="A188" s="40"/>
      <c r="B188" s="41"/>
      <c r="C188" s="42" t="s">
        <v>102</v>
      </c>
      <c r="D188" s="43"/>
      <c r="E188" s="44">
        <v>15000</v>
      </c>
      <c r="F188" s="43"/>
      <c r="G188" s="44"/>
    </row>
    <row r="189" spans="1:7" ht="12.75">
      <c r="A189" s="35" t="s">
        <v>103</v>
      </c>
      <c r="B189" s="36" t="s">
        <v>286</v>
      </c>
      <c r="C189" s="37" t="s">
        <v>287</v>
      </c>
      <c r="D189" s="38">
        <v>0</v>
      </c>
      <c r="E189" s="39">
        <v>1000</v>
      </c>
      <c r="F189" s="38">
        <v>0</v>
      </c>
      <c r="G189" s="39" t="str">
        <f>IF(D189=0,"***",E189/D189)</f>
        <v>***</v>
      </c>
    </row>
    <row r="190" spans="1:7" ht="12.75">
      <c r="A190" s="40"/>
      <c r="B190" s="41"/>
      <c r="C190" s="42" t="s">
        <v>102</v>
      </c>
      <c r="D190" s="43"/>
      <c r="E190" s="44">
        <v>1000</v>
      </c>
      <c r="F190" s="43"/>
      <c r="G190" s="44"/>
    </row>
    <row r="191" spans="1:7" ht="12.75">
      <c r="A191" s="35" t="s">
        <v>103</v>
      </c>
      <c r="B191" s="36" t="s">
        <v>288</v>
      </c>
      <c r="C191" s="37" t="s">
        <v>289</v>
      </c>
      <c r="D191" s="38">
        <v>0</v>
      </c>
      <c r="E191" s="39">
        <f>5000+10000</f>
        <v>15000</v>
      </c>
      <c r="F191" s="38">
        <v>0</v>
      </c>
      <c r="G191" s="39" t="str">
        <f>IF(D191=0,"***",E191/D191)</f>
        <v>***</v>
      </c>
    </row>
    <row r="192" spans="1:7" ht="12.75">
      <c r="A192" s="40"/>
      <c r="B192" s="41"/>
      <c r="C192" s="42" t="s">
        <v>102</v>
      </c>
      <c r="D192" s="43"/>
      <c r="E192" s="44">
        <f>5000+10000</f>
        <v>15000</v>
      </c>
      <c r="F192" s="43"/>
      <c r="G192" s="44"/>
    </row>
    <row r="193" spans="1:7" ht="12.75">
      <c r="A193" s="35" t="s">
        <v>103</v>
      </c>
      <c r="B193" s="36" t="s">
        <v>290</v>
      </c>
      <c r="C193" s="37" t="s">
        <v>291</v>
      </c>
      <c r="D193" s="38">
        <v>0</v>
      </c>
      <c r="E193" s="39">
        <v>10000</v>
      </c>
      <c r="F193" s="38">
        <v>0</v>
      </c>
      <c r="G193" s="39" t="str">
        <f>IF(D193=0,"***",E193/D193)</f>
        <v>***</v>
      </c>
    </row>
    <row r="194" spans="1:7" ht="12.75">
      <c r="A194" s="40"/>
      <c r="B194" s="41"/>
      <c r="C194" s="42" t="s">
        <v>102</v>
      </c>
      <c r="D194" s="43"/>
      <c r="E194" s="44">
        <v>10000</v>
      </c>
      <c r="F194" s="43"/>
      <c r="G194" s="44"/>
    </row>
    <row r="195" spans="1:7" ht="12.75">
      <c r="A195" s="35" t="s">
        <v>103</v>
      </c>
      <c r="B195" s="36" t="s">
        <v>292</v>
      </c>
      <c r="C195" s="37" t="s">
        <v>293</v>
      </c>
      <c r="D195" s="38">
        <v>0</v>
      </c>
      <c r="E195" s="39">
        <v>60000</v>
      </c>
      <c r="F195" s="38">
        <v>0</v>
      </c>
      <c r="G195" s="39" t="str">
        <f>IF(D195=0,"***",E195/D195)</f>
        <v>***</v>
      </c>
    </row>
    <row r="196" spans="1:7" ht="12.75">
      <c r="A196" s="40"/>
      <c r="B196" s="41"/>
      <c r="C196" s="42" t="s">
        <v>102</v>
      </c>
      <c r="D196" s="43"/>
      <c r="E196" s="44">
        <v>60000</v>
      </c>
      <c r="F196" s="43"/>
      <c r="G196" s="44"/>
    </row>
    <row r="197" spans="1:7" ht="12.75">
      <c r="A197" s="35" t="s">
        <v>103</v>
      </c>
      <c r="B197" s="36" t="s">
        <v>294</v>
      </c>
      <c r="C197" s="37" t="s">
        <v>295</v>
      </c>
      <c r="D197" s="38">
        <v>0</v>
      </c>
      <c r="E197" s="39">
        <v>10000</v>
      </c>
      <c r="F197" s="38">
        <v>0</v>
      </c>
      <c r="G197" s="39" t="str">
        <f>IF(D197=0,"***",E197/D197)</f>
        <v>***</v>
      </c>
    </row>
    <row r="198" spans="1:7" ht="12.75">
      <c r="A198" s="40"/>
      <c r="B198" s="41"/>
      <c r="C198" s="42" t="s">
        <v>102</v>
      </c>
      <c r="D198" s="43"/>
      <c r="E198" s="44">
        <v>10000</v>
      </c>
      <c r="F198" s="43"/>
      <c r="G198" s="44"/>
    </row>
    <row r="199" spans="1:7" ht="12.75">
      <c r="A199" s="35" t="s">
        <v>103</v>
      </c>
      <c r="B199" s="36" t="s">
        <v>296</v>
      </c>
      <c r="C199" s="37" t="s">
        <v>297</v>
      </c>
      <c r="D199" s="38">
        <v>0</v>
      </c>
      <c r="E199" s="39">
        <v>25000</v>
      </c>
      <c r="F199" s="38">
        <v>0</v>
      </c>
      <c r="G199" s="39" t="str">
        <f>IF(D199=0,"***",E199/D199)</f>
        <v>***</v>
      </c>
    </row>
    <row r="200" spans="1:7" ht="12.75">
      <c r="A200" s="40"/>
      <c r="B200" s="41"/>
      <c r="C200" s="42" t="s">
        <v>102</v>
      </c>
      <c r="D200" s="43"/>
      <c r="E200" s="44">
        <v>25000</v>
      </c>
      <c r="F200" s="43"/>
      <c r="G200" s="44"/>
    </row>
    <row r="201" spans="1:7" ht="12.75">
      <c r="A201" s="35" t="s">
        <v>103</v>
      </c>
      <c r="B201" s="36" t="s">
        <v>298</v>
      </c>
      <c r="C201" s="37" t="s">
        <v>299</v>
      </c>
      <c r="D201" s="38">
        <v>0</v>
      </c>
      <c r="E201" s="39">
        <v>50000</v>
      </c>
      <c r="F201" s="38">
        <v>0</v>
      </c>
      <c r="G201" s="39" t="str">
        <f>IF(D201=0,"***",E201/D201)</f>
        <v>***</v>
      </c>
    </row>
    <row r="202" spans="1:7" ht="12.75">
      <c r="A202" s="40"/>
      <c r="B202" s="41"/>
      <c r="C202" s="42" t="s">
        <v>102</v>
      </c>
      <c r="D202" s="43"/>
      <c r="E202" s="44">
        <v>50000</v>
      </c>
      <c r="F202" s="43"/>
      <c r="G202" s="44"/>
    </row>
    <row r="203" spans="1:7" ht="12.75">
      <c r="A203" s="35" t="s">
        <v>103</v>
      </c>
      <c r="B203" s="36" t="s">
        <v>300</v>
      </c>
      <c r="C203" s="37" t="s">
        <v>301</v>
      </c>
      <c r="D203" s="38">
        <v>0</v>
      </c>
      <c r="E203" s="39">
        <v>1000</v>
      </c>
      <c r="F203" s="38">
        <v>0</v>
      </c>
      <c r="G203" s="39" t="str">
        <f>IF(D203=0,"***",E203/D203)</f>
        <v>***</v>
      </c>
    </row>
    <row r="204" spans="1:7" ht="12.75">
      <c r="A204" s="40"/>
      <c r="B204" s="41"/>
      <c r="C204" s="42" t="s">
        <v>102</v>
      </c>
      <c r="D204" s="43"/>
      <c r="E204" s="44">
        <v>1000</v>
      </c>
      <c r="F204" s="43"/>
      <c r="G204" s="44"/>
    </row>
    <row r="205" spans="1:7" ht="12.75">
      <c r="A205" s="35" t="s">
        <v>103</v>
      </c>
      <c r="B205" s="36" t="s">
        <v>302</v>
      </c>
      <c r="C205" s="37" t="s">
        <v>303</v>
      </c>
      <c r="D205" s="38">
        <v>0</v>
      </c>
      <c r="E205" s="39">
        <v>8000</v>
      </c>
      <c r="F205" s="38">
        <v>0</v>
      </c>
      <c r="G205" s="39" t="str">
        <f>IF(D205=0,"***",E205/D205)</f>
        <v>***</v>
      </c>
    </row>
    <row r="206" spans="1:7" ht="12.75">
      <c r="A206" s="40"/>
      <c r="B206" s="41"/>
      <c r="C206" s="42" t="s">
        <v>102</v>
      </c>
      <c r="D206" s="43"/>
      <c r="E206" s="44">
        <v>8000</v>
      </c>
      <c r="F206" s="43"/>
      <c r="G206" s="44"/>
    </row>
    <row r="207" spans="1:7" ht="12.75">
      <c r="A207" s="35" t="s">
        <v>103</v>
      </c>
      <c r="B207" s="36" t="s">
        <v>304</v>
      </c>
      <c r="C207" s="37" t="s">
        <v>305</v>
      </c>
      <c r="D207" s="38">
        <v>0</v>
      </c>
      <c r="E207" s="39">
        <v>25000</v>
      </c>
      <c r="F207" s="38">
        <v>0</v>
      </c>
      <c r="G207" s="39" t="str">
        <f>IF(D207=0,"***",E207/D207)</f>
        <v>***</v>
      </c>
    </row>
    <row r="208" spans="1:7" ht="12.75">
      <c r="A208" s="40"/>
      <c r="B208" s="41"/>
      <c r="C208" s="42" t="s">
        <v>102</v>
      </c>
      <c r="D208" s="43"/>
      <c r="E208" s="44">
        <v>25000</v>
      </c>
      <c r="F208" s="43"/>
      <c r="G208" s="44"/>
    </row>
    <row r="209" spans="1:7" ht="12.75">
      <c r="A209" s="35" t="s">
        <v>103</v>
      </c>
      <c r="B209" s="36" t="s">
        <v>306</v>
      </c>
      <c r="C209" s="37" t="s">
        <v>307</v>
      </c>
      <c r="D209" s="38">
        <v>0</v>
      </c>
      <c r="E209" s="39">
        <v>1000</v>
      </c>
      <c r="F209" s="38">
        <v>0</v>
      </c>
      <c r="G209" s="39" t="str">
        <f>IF(D209=0,"***",E209/D209)</f>
        <v>***</v>
      </c>
    </row>
    <row r="210" spans="1:7" ht="12.75">
      <c r="A210" s="40"/>
      <c r="B210" s="41"/>
      <c r="C210" s="42" t="s">
        <v>102</v>
      </c>
      <c r="D210" s="43"/>
      <c r="E210" s="44">
        <v>1000</v>
      </c>
      <c r="F210" s="43"/>
      <c r="G210" s="44"/>
    </row>
    <row r="211" spans="1:7" ht="12.75">
      <c r="A211" s="35" t="s">
        <v>103</v>
      </c>
      <c r="B211" s="36" t="s">
        <v>308</v>
      </c>
      <c r="C211" s="37" t="s">
        <v>309</v>
      </c>
      <c r="D211" s="38">
        <v>0</v>
      </c>
      <c r="E211" s="39">
        <v>12000</v>
      </c>
      <c r="F211" s="38">
        <v>0</v>
      </c>
      <c r="G211" s="39" t="str">
        <f>IF(D211=0,"***",E211/D211)</f>
        <v>***</v>
      </c>
    </row>
    <row r="212" spans="1:7" ht="12.75">
      <c r="A212" s="40"/>
      <c r="B212" s="41"/>
      <c r="C212" s="42" t="s">
        <v>102</v>
      </c>
      <c r="D212" s="43"/>
      <c r="E212" s="44">
        <v>12000</v>
      </c>
      <c r="F212" s="43"/>
      <c r="G212" s="44"/>
    </row>
    <row r="213" spans="1:7" ht="12.75">
      <c r="A213" s="35" t="s">
        <v>103</v>
      </c>
      <c r="B213" s="36" t="s">
        <v>310</v>
      </c>
      <c r="C213" s="37" t="s">
        <v>311</v>
      </c>
      <c r="D213" s="38">
        <v>0</v>
      </c>
      <c r="E213" s="39">
        <v>30000</v>
      </c>
      <c r="F213" s="38">
        <v>0</v>
      </c>
      <c r="G213" s="39" t="str">
        <f>IF(D213=0,"***",E213/D213)</f>
        <v>***</v>
      </c>
    </row>
    <row r="214" spans="1:7" ht="12.75">
      <c r="A214" s="40"/>
      <c r="B214" s="41"/>
      <c r="C214" s="42" t="s">
        <v>102</v>
      </c>
      <c r="D214" s="43"/>
      <c r="E214" s="44">
        <v>30000</v>
      </c>
      <c r="F214" s="43"/>
      <c r="G214" s="44"/>
    </row>
    <row r="215" spans="1:7" ht="12.75">
      <c r="A215" s="35" t="s">
        <v>103</v>
      </c>
      <c r="B215" s="36" t="s">
        <v>313</v>
      </c>
      <c r="C215" s="37" t="s">
        <v>314</v>
      </c>
      <c r="D215" s="38">
        <v>0</v>
      </c>
      <c r="E215" s="39">
        <v>40000</v>
      </c>
      <c r="F215" s="38">
        <v>0</v>
      </c>
      <c r="G215" s="39" t="str">
        <f>IF(D215=0,"***",E215/D215)</f>
        <v>***</v>
      </c>
    </row>
    <row r="216" spans="1:7" ht="12.75">
      <c r="A216" s="40"/>
      <c r="B216" s="41"/>
      <c r="C216" s="42" t="s">
        <v>102</v>
      </c>
      <c r="D216" s="43"/>
      <c r="E216" s="44">
        <v>40000</v>
      </c>
      <c r="F216" s="43"/>
      <c r="G216" s="44"/>
    </row>
    <row r="217" spans="1:7" ht="12.75">
      <c r="A217" s="35" t="s">
        <v>103</v>
      </c>
      <c r="B217" s="36" t="s">
        <v>315</v>
      </c>
      <c r="C217" s="37" t="s">
        <v>316</v>
      </c>
      <c r="D217" s="38">
        <v>0</v>
      </c>
      <c r="E217" s="39">
        <v>2000</v>
      </c>
      <c r="F217" s="38">
        <v>0</v>
      </c>
      <c r="G217" s="39" t="str">
        <f>IF(D217=0,"***",E217/D217)</f>
        <v>***</v>
      </c>
    </row>
    <row r="218" spans="1:7" ht="12.75">
      <c r="A218" s="40"/>
      <c r="B218" s="41"/>
      <c r="C218" s="42" t="s">
        <v>102</v>
      </c>
      <c r="D218" s="43"/>
      <c r="E218" s="44">
        <v>2000</v>
      </c>
      <c r="F218" s="43"/>
      <c r="G218" s="44"/>
    </row>
    <row r="219" spans="1:7" ht="12.75">
      <c r="A219" s="35" t="s">
        <v>103</v>
      </c>
      <c r="B219" s="36" t="s">
        <v>317</v>
      </c>
      <c r="C219" s="37" t="s">
        <v>318</v>
      </c>
      <c r="D219" s="38">
        <v>0</v>
      </c>
      <c r="E219" s="39">
        <v>5000</v>
      </c>
      <c r="F219" s="38">
        <v>0</v>
      </c>
      <c r="G219" s="39" t="str">
        <f>IF(D219=0,"***",E219/D219)</f>
        <v>***</v>
      </c>
    </row>
    <row r="220" spans="1:7" ht="12.75">
      <c r="A220" s="40"/>
      <c r="B220" s="41"/>
      <c r="C220" s="42" t="s">
        <v>102</v>
      </c>
      <c r="D220" s="43"/>
      <c r="E220" s="44">
        <v>5000</v>
      </c>
      <c r="F220" s="43"/>
      <c r="G220" s="44"/>
    </row>
    <row r="221" spans="1:7" ht="12.75">
      <c r="A221" s="35" t="s">
        <v>103</v>
      </c>
      <c r="B221" s="36" t="s">
        <v>319</v>
      </c>
      <c r="C221" s="37" t="s">
        <v>214</v>
      </c>
      <c r="D221" s="38">
        <v>0</v>
      </c>
      <c r="E221" s="39">
        <v>6500</v>
      </c>
      <c r="F221" s="38">
        <v>0</v>
      </c>
      <c r="G221" s="39" t="str">
        <f>IF(D221=0,"***",E221/D221)</f>
        <v>***</v>
      </c>
    </row>
    <row r="222" spans="1:7" ht="12.75">
      <c r="A222" s="40"/>
      <c r="B222" s="41"/>
      <c r="C222" s="42" t="s">
        <v>102</v>
      </c>
      <c r="D222" s="43"/>
      <c r="E222" s="44">
        <v>6500</v>
      </c>
      <c r="F222" s="43"/>
      <c r="G222" s="44"/>
    </row>
    <row r="223" spans="1:7" ht="12.75">
      <c r="A223" s="35" t="s">
        <v>103</v>
      </c>
      <c r="B223" s="36" t="s">
        <v>320</v>
      </c>
      <c r="C223" s="37" t="s">
        <v>321</v>
      </c>
      <c r="D223" s="38">
        <v>0</v>
      </c>
      <c r="E223" s="39">
        <v>20000</v>
      </c>
      <c r="F223" s="38">
        <v>0</v>
      </c>
      <c r="G223" s="39" t="str">
        <f>IF(D223=0,"***",E223/D223)</f>
        <v>***</v>
      </c>
    </row>
    <row r="224" spans="1:7" ht="12.75">
      <c r="A224" s="40"/>
      <c r="B224" s="41"/>
      <c r="C224" s="42" t="s">
        <v>102</v>
      </c>
      <c r="D224" s="43"/>
      <c r="E224" s="44">
        <v>20000</v>
      </c>
      <c r="F224" s="43"/>
      <c r="G224" s="44"/>
    </row>
    <row r="225" spans="1:7" ht="12.75">
      <c r="A225" s="35" t="s">
        <v>103</v>
      </c>
      <c r="B225" s="36" t="s">
        <v>322</v>
      </c>
      <c r="C225" s="37" t="s">
        <v>323</v>
      </c>
      <c r="D225" s="38">
        <v>0</v>
      </c>
      <c r="E225" s="39">
        <v>5000</v>
      </c>
      <c r="F225" s="38">
        <v>0</v>
      </c>
      <c r="G225" s="39" t="str">
        <f>IF(D225=0,"***",E225/D225)</f>
        <v>***</v>
      </c>
    </row>
    <row r="226" spans="1:7" ht="12.75">
      <c r="A226" s="40"/>
      <c r="B226" s="41"/>
      <c r="C226" s="42" t="s">
        <v>102</v>
      </c>
      <c r="D226" s="43"/>
      <c r="E226" s="44">
        <v>5000</v>
      </c>
      <c r="F226" s="43"/>
      <c r="G226" s="44"/>
    </row>
    <row r="227" spans="1:7" ht="12.75">
      <c r="A227" s="35" t="s">
        <v>103</v>
      </c>
      <c r="B227" s="36" t="s">
        <v>324</v>
      </c>
      <c r="C227" s="37" t="s">
        <v>325</v>
      </c>
      <c r="D227" s="38">
        <v>0</v>
      </c>
      <c r="E227" s="39">
        <v>9000</v>
      </c>
      <c r="F227" s="38">
        <v>0</v>
      </c>
      <c r="G227" s="39" t="str">
        <f>IF(D227=0,"***",E227/D227)</f>
        <v>***</v>
      </c>
    </row>
    <row r="228" spans="1:7" ht="12.75">
      <c r="A228" s="40"/>
      <c r="B228" s="41"/>
      <c r="C228" s="42" t="s">
        <v>102</v>
      </c>
      <c r="D228" s="43"/>
      <c r="E228" s="44">
        <v>9000</v>
      </c>
      <c r="F228" s="43"/>
      <c r="G228" s="44"/>
    </row>
    <row r="229" spans="1:7" ht="12.75">
      <c r="A229" s="35" t="s">
        <v>103</v>
      </c>
      <c r="B229" s="36" t="s">
        <v>326</v>
      </c>
      <c r="C229" s="37" t="s">
        <v>327</v>
      </c>
      <c r="D229" s="38">
        <v>0</v>
      </c>
      <c r="E229" s="39">
        <v>30000</v>
      </c>
      <c r="F229" s="38">
        <v>0</v>
      </c>
      <c r="G229" s="39" t="str">
        <f>IF(D229=0,"***",E229/D229)</f>
        <v>***</v>
      </c>
    </row>
    <row r="230" spans="1:7" ht="12.75">
      <c r="A230" s="40"/>
      <c r="B230" s="41"/>
      <c r="C230" s="42" t="s">
        <v>102</v>
      </c>
      <c r="D230" s="43"/>
      <c r="E230" s="44">
        <v>30000</v>
      </c>
      <c r="F230" s="43"/>
      <c r="G230" s="44"/>
    </row>
    <row r="231" spans="1:7" ht="12.75">
      <c r="A231" s="35" t="s">
        <v>103</v>
      </c>
      <c r="B231" s="36" t="s">
        <v>328</v>
      </c>
      <c r="C231" s="37" t="s">
        <v>329</v>
      </c>
      <c r="D231" s="38">
        <v>0</v>
      </c>
      <c r="E231" s="39">
        <v>1000</v>
      </c>
      <c r="F231" s="38">
        <v>0</v>
      </c>
      <c r="G231" s="39" t="str">
        <f>IF(D231=0,"***",E231/D231)</f>
        <v>***</v>
      </c>
    </row>
    <row r="232" spans="1:7" ht="12.75">
      <c r="A232" s="40"/>
      <c r="B232" s="41"/>
      <c r="C232" s="42" t="s">
        <v>102</v>
      </c>
      <c r="D232" s="43"/>
      <c r="E232" s="44">
        <v>1000</v>
      </c>
      <c r="F232" s="43"/>
      <c r="G232" s="44"/>
    </row>
    <row r="233" spans="1:7" ht="12.75">
      <c r="A233" s="35" t="s">
        <v>103</v>
      </c>
      <c r="B233" s="36" t="s">
        <v>330</v>
      </c>
      <c r="C233" s="37" t="s">
        <v>331</v>
      </c>
      <c r="D233" s="38">
        <v>0</v>
      </c>
      <c r="E233" s="39">
        <v>15000</v>
      </c>
      <c r="F233" s="38">
        <v>0</v>
      </c>
      <c r="G233" s="39" t="str">
        <f>IF(D233=0,"***",E233/D233)</f>
        <v>***</v>
      </c>
    </row>
    <row r="234" spans="1:7" ht="12.75">
      <c r="A234" s="40"/>
      <c r="B234" s="41"/>
      <c r="C234" s="42" t="s">
        <v>102</v>
      </c>
      <c r="D234" s="43"/>
      <c r="E234" s="44">
        <v>15000</v>
      </c>
      <c r="F234" s="43"/>
      <c r="G234" s="44"/>
    </row>
    <row r="235" spans="1:7" ht="12.75">
      <c r="A235" s="35" t="s">
        <v>103</v>
      </c>
      <c r="B235" s="36" t="s">
        <v>332</v>
      </c>
      <c r="C235" s="37" t="s">
        <v>333</v>
      </c>
      <c r="D235" s="38">
        <v>0</v>
      </c>
      <c r="E235" s="39">
        <f>1000+10000</f>
        <v>11000</v>
      </c>
      <c r="F235" s="38">
        <v>0</v>
      </c>
      <c r="G235" s="39" t="str">
        <f>IF(D235=0,"***",E235/D235)</f>
        <v>***</v>
      </c>
    </row>
    <row r="236" spans="1:7" ht="12.75">
      <c r="A236" s="40"/>
      <c r="B236" s="41"/>
      <c r="C236" s="42" t="s">
        <v>102</v>
      </c>
      <c r="D236" s="43"/>
      <c r="E236" s="44">
        <f>1000+10000</f>
        <v>11000</v>
      </c>
      <c r="F236" s="43"/>
      <c r="G236" s="44"/>
    </row>
    <row r="237" spans="1:7" ht="12.75">
      <c r="A237" s="35" t="s">
        <v>103</v>
      </c>
      <c r="B237" s="36" t="s">
        <v>334</v>
      </c>
      <c r="C237" s="37" t="s">
        <v>335</v>
      </c>
      <c r="D237" s="38">
        <v>0</v>
      </c>
      <c r="E237" s="39">
        <v>5000</v>
      </c>
      <c r="F237" s="38">
        <v>0</v>
      </c>
      <c r="G237" s="39" t="str">
        <f>IF(D237=0,"***",E237/D237)</f>
        <v>***</v>
      </c>
    </row>
    <row r="238" spans="1:7" ht="12.75">
      <c r="A238" s="40"/>
      <c r="B238" s="41"/>
      <c r="C238" s="42" t="s">
        <v>102</v>
      </c>
      <c r="D238" s="43"/>
      <c r="E238" s="44">
        <v>5000</v>
      </c>
      <c r="F238" s="43"/>
      <c r="G238" s="44"/>
    </row>
    <row r="239" spans="1:7" ht="12.75">
      <c r="A239" s="35" t="s">
        <v>97</v>
      </c>
      <c r="B239" s="97" t="s">
        <v>167</v>
      </c>
      <c r="C239" s="37" t="s">
        <v>336</v>
      </c>
      <c r="D239" s="38">
        <v>0</v>
      </c>
      <c r="E239" s="39">
        <v>2000</v>
      </c>
      <c r="F239" s="38">
        <v>0</v>
      </c>
      <c r="G239" s="39" t="str">
        <f>IF(D239=0,"***",E239/D239)</f>
        <v>***</v>
      </c>
    </row>
    <row r="240" spans="1:7" ht="12.75">
      <c r="A240" s="40"/>
      <c r="B240" s="41"/>
      <c r="C240" s="42" t="s">
        <v>102</v>
      </c>
      <c r="D240" s="43"/>
      <c r="E240" s="44">
        <v>2000</v>
      </c>
      <c r="F240" s="43"/>
      <c r="G240" s="44"/>
    </row>
    <row r="241" spans="1:7" ht="12.75">
      <c r="A241" s="35" t="s">
        <v>97</v>
      </c>
      <c r="B241" s="97" t="s">
        <v>168</v>
      </c>
      <c r="C241" s="37" t="s">
        <v>337</v>
      </c>
      <c r="D241" s="38">
        <v>0</v>
      </c>
      <c r="E241" s="39">
        <v>2000</v>
      </c>
      <c r="F241" s="38">
        <v>0</v>
      </c>
      <c r="G241" s="39" t="str">
        <f>IF(D241=0,"***",E241/D241)</f>
        <v>***</v>
      </c>
    </row>
    <row r="242" spans="1:7" ht="12.75">
      <c r="A242" s="40"/>
      <c r="B242" s="41"/>
      <c r="C242" s="42" t="s">
        <v>102</v>
      </c>
      <c r="D242" s="43"/>
      <c r="E242" s="44">
        <v>2000</v>
      </c>
      <c r="F242" s="43"/>
      <c r="G242" s="44"/>
    </row>
    <row r="243" spans="1:7" ht="12.75">
      <c r="A243" s="35" t="s">
        <v>97</v>
      </c>
      <c r="B243" s="97" t="s">
        <v>169</v>
      </c>
      <c r="C243" s="37" t="s">
        <v>338</v>
      </c>
      <c r="D243" s="38">
        <v>0</v>
      </c>
      <c r="E243" s="39">
        <v>35000</v>
      </c>
      <c r="F243" s="38">
        <v>0</v>
      </c>
      <c r="G243" s="39" t="str">
        <f>IF(D243=0,"***",E243/D243)</f>
        <v>***</v>
      </c>
    </row>
    <row r="244" spans="1:7" ht="12.75">
      <c r="A244" s="40"/>
      <c r="B244" s="41"/>
      <c r="C244" s="42" t="s">
        <v>102</v>
      </c>
      <c r="D244" s="43"/>
      <c r="E244" s="44">
        <v>35000</v>
      </c>
      <c r="F244" s="43"/>
      <c r="G244" s="44"/>
    </row>
    <row r="245" spans="1:7" ht="12.75">
      <c r="A245" s="35" t="s">
        <v>97</v>
      </c>
      <c r="B245" s="97" t="s">
        <v>170</v>
      </c>
      <c r="C245" s="37" t="s">
        <v>339</v>
      </c>
      <c r="D245" s="38">
        <v>0</v>
      </c>
      <c r="E245" s="39">
        <v>5000</v>
      </c>
      <c r="F245" s="38">
        <v>0</v>
      </c>
      <c r="G245" s="39" t="str">
        <f>IF(D245=0,"***",E245/D245)</f>
        <v>***</v>
      </c>
    </row>
    <row r="246" spans="1:7" ht="12.75">
      <c r="A246" s="40"/>
      <c r="B246" s="41"/>
      <c r="C246" s="42" t="s">
        <v>102</v>
      </c>
      <c r="D246" s="43"/>
      <c r="E246" s="44">
        <v>5000</v>
      </c>
      <c r="F246" s="43"/>
      <c r="G246" s="44"/>
    </row>
    <row r="247" spans="1:7" ht="12.75">
      <c r="A247" s="35" t="s">
        <v>97</v>
      </c>
      <c r="B247" s="36" t="s">
        <v>340</v>
      </c>
      <c r="C247" s="37" t="s">
        <v>341</v>
      </c>
      <c r="D247" s="38">
        <v>0</v>
      </c>
      <c r="E247" s="39">
        <v>9200</v>
      </c>
      <c r="F247" s="38">
        <v>0</v>
      </c>
      <c r="G247" s="39" t="str">
        <f>IF(D247=0,"***",E247/D247)</f>
        <v>***</v>
      </c>
    </row>
    <row r="248" spans="1:7" ht="12.75">
      <c r="A248" s="40"/>
      <c r="B248" s="41"/>
      <c r="C248" s="42" t="s">
        <v>102</v>
      </c>
      <c r="D248" s="43"/>
      <c r="E248" s="44">
        <v>9200</v>
      </c>
      <c r="F248" s="43"/>
      <c r="G248" s="44"/>
    </row>
    <row r="249" spans="1:7" ht="12.75">
      <c r="A249" s="35" t="s">
        <v>97</v>
      </c>
      <c r="B249" s="36" t="s">
        <v>342</v>
      </c>
      <c r="C249" s="37" t="s">
        <v>343</v>
      </c>
      <c r="D249" s="38">
        <v>0</v>
      </c>
      <c r="E249" s="39">
        <v>6000</v>
      </c>
      <c r="F249" s="38">
        <v>0</v>
      </c>
      <c r="G249" s="39" t="str">
        <f>IF(D249=0,"***",E249/D249)</f>
        <v>***</v>
      </c>
    </row>
    <row r="250" spans="1:7" ht="12.75">
      <c r="A250" s="40"/>
      <c r="B250" s="41"/>
      <c r="C250" s="42" t="s">
        <v>102</v>
      </c>
      <c r="D250" s="43"/>
      <c r="E250" s="44">
        <v>6000</v>
      </c>
      <c r="F250" s="43"/>
      <c r="G250" s="44"/>
    </row>
    <row r="251" spans="1:7" ht="12.75">
      <c r="A251" s="35" t="s">
        <v>97</v>
      </c>
      <c r="B251" s="36" t="s">
        <v>344</v>
      </c>
      <c r="C251" s="37" t="s">
        <v>345</v>
      </c>
      <c r="D251" s="38">
        <v>0</v>
      </c>
      <c r="E251" s="39">
        <v>32000</v>
      </c>
      <c r="F251" s="38">
        <v>0</v>
      </c>
      <c r="G251" s="39" t="str">
        <f>IF(D251=0,"***",E251/D251)</f>
        <v>***</v>
      </c>
    </row>
    <row r="252" spans="1:7" ht="12.75">
      <c r="A252" s="40"/>
      <c r="B252" s="41"/>
      <c r="C252" s="42" t="s">
        <v>102</v>
      </c>
      <c r="D252" s="43"/>
      <c r="E252" s="44">
        <v>32000</v>
      </c>
      <c r="F252" s="43"/>
      <c r="G252" s="44"/>
    </row>
    <row r="253" spans="1:7" ht="12.75">
      <c r="A253" s="35" t="s">
        <v>97</v>
      </c>
      <c r="B253" s="36" t="s">
        <v>346</v>
      </c>
      <c r="C253" s="37" t="s">
        <v>347</v>
      </c>
      <c r="D253" s="38">
        <v>0</v>
      </c>
      <c r="E253" s="39">
        <v>30000</v>
      </c>
      <c r="F253" s="38">
        <v>0</v>
      </c>
      <c r="G253" s="39" t="str">
        <f>IF(D253=0,"***",E253/D253)</f>
        <v>***</v>
      </c>
    </row>
    <row r="254" spans="1:7" ht="12.75">
      <c r="A254" s="40"/>
      <c r="B254" s="41"/>
      <c r="C254" s="42" t="s">
        <v>102</v>
      </c>
      <c r="D254" s="43"/>
      <c r="E254" s="44">
        <v>30000</v>
      </c>
      <c r="F254" s="43"/>
      <c r="G254" s="44"/>
    </row>
    <row r="255" spans="1:7" ht="12.75">
      <c r="A255" s="35" t="s">
        <v>97</v>
      </c>
      <c r="B255" s="36" t="s">
        <v>348</v>
      </c>
      <c r="C255" s="37" t="s">
        <v>349</v>
      </c>
      <c r="D255" s="38">
        <v>0</v>
      </c>
      <c r="E255" s="39">
        <v>2500</v>
      </c>
      <c r="F255" s="38">
        <v>0</v>
      </c>
      <c r="G255" s="39" t="str">
        <f>IF(D255=0,"***",E255/D255)</f>
        <v>***</v>
      </c>
    </row>
    <row r="256" spans="1:7" ht="12.75">
      <c r="A256" s="40"/>
      <c r="B256" s="41"/>
      <c r="C256" s="42" t="s">
        <v>102</v>
      </c>
      <c r="D256" s="43"/>
      <c r="E256" s="44">
        <v>2500</v>
      </c>
      <c r="F256" s="43"/>
      <c r="G256" s="44"/>
    </row>
    <row r="257" spans="1:7" ht="12.75">
      <c r="A257" s="35" t="s">
        <v>97</v>
      </c>
      <c r="B257" s="36" t="s">
        <v>350</v>
      </c>
      <c r="C257" s="37" t="s">
        <v>351</v>
      </c>
      <c r="D257" s="38">
        <v>0</v>
      </c>
      <c r="E257" s="39">
        <v>30000</v>
      </c>
      <c r="F257" s="38">
        <v>0</v>
      </c>
      <c r="G257" s="39" t="str">
        <f>IF(D257=0,"***",E257/D257)</f>
        <v>***</v>
      </c>
    </row>
    <row r="258" spans="1:7" ht="13.5" thickBot="1">
      <c r="A258" s="40"/>
      <c r="B258" s="41"/>
      <c r="C258" s="42" t="s">
        <v>102</v>
      </c>
      <c r="D258" s="43"/>
      <c r="E258" s="44">
        <v>30000</v>
      </c>
      <c r="F258" s="43"/>
      <c r="G258" s="44"/>
    </row>
    <row r="259" spans="1:7" ht="13.5" thickBot="1">
      <c r="A259" s="30" t="s">
        <v>109</v>
      </c>
      <c r="B259" s="31"/>
      <c r="C259" s="32"/>
      <c r="D259" s="33"/>
      <c r="E259" s="34">
        <f>1644571.7+59000</f>
        <v>1703571.7</v>
      </c>
      <c r="F259" s="33"/>
      <c r="G259" s="34"/>
    </row>
    <row r="260" spans="1:7" ht="13.5" thickBot="1">
      <c r="A260" s="30" t="s">
        <v>407</v>
      </c>
      <c r="B260" s="31"/>
      <c r="C260" s="32"/>
      <c r="D260" s="33"/>
      <c r="E260" s="34"/>
      <c r="F260" s="33"/>
      <c r="G260" s="34"/>
    </row>
    <row r="261" spans="1:7" ht="12.75">
      <c r="A261" s="35" t="s">
        <v>103</v>
      </c>
      <c r="B261" s="36" t="s">
        <v>352</v>
      </c>
      <c r="C261" s="37" t="s">
        <v>353</v>
      </c>
      <c r="D261" s="38">
        <v>0</v>
      </c>
      <c r="E261" s="39">
        <v>482060</v>
      </c>
      <c r="F261" s="38">
        <v>0</v>
      </c>
      <c r="G261" s="39" t="str">
        <f>IF(D261=0,"***",E261/D261)</f>
        <v>***</v>
      </c>
    </row>
    <row r="262" spans="1:7" ht="12.75">
      <c r="A262" s="40"/>
      <c r="B262" s="41"/>
      <c r="C262" s="42" t="s">
        <v>102</v>
      </c>
      <c r="D262" s="43"/>
      <c r="E262" s="44">
        <v>482060</v>
      </c>
      <c r="F262" s="43"/>
      <c r="G262" s="44"/>
    </row>
    <row r="263" spans="1:7" ht="12.75">
      <c r="A263" s="35" t="s">
        <v>127</v>
      </c>
      <c r="B263" s="97" t="s">
        <v>171</v>
      </c>
      <c r="C263" s="37" t="s">
        <v>354</v>
      </c>
      <c r="D263" s="38">
        <v>0</v>
      </c>
      <c r="E263" s="39">
        <v>1000</v>
      </c>
      <c r="F263" s="38">
        <v>0</v>
      </c>
      <c r="G263" s="39" t="str">
        <f>IF(D263=0,"***",E263/D263)</f>
        <v>***</v>
      </c>
    </row>
    <row r="264" spans="1:7" ht="12.75">
      <c r="A264" s="40"/>
      <c r="B264" s="41"/>
      <c r="C264" s="42" t="s">
        <v>102</v>
      </c>
      <c r="D264" s="43"/>
      <c r="E264" s="44">
        <v>1000</v>
      </c>
      <c r="F264" s="43"/>
      <c r="G264" s="44"/>
    </row>
    <row r="265" spans="1:7" ht="12.75">
      <c r="A265" s="35" t="s">
        <v>127</v>
      </c>
      <c r="B265" s="36" t="s">
        <v>355</v>
      </c>
      <c r="C265" s="37" t="s">
        <v>356</v>
      </c>
      <c r="D265" s="38">
        <v>0</v>
      </c>
      <c r="E265" s="39">
        <f>5000-2000</f>
        <v>3000</v>
      </c>
      <c r="F265" s="38">
        <v>0</v>
      </c>
      <c r="G265" s="39" t="str">
        <f>IF(D265=0,"***",E265/D265)</f>
        <v>***</v>
      </c>
    </row>
    <row r="266" spans="1:7" ht="12.75">
      <c r="A266" s="40"/>
      <c r="B266" s="41"/>
      <c r="C266" s="42" t="s">
        <v>102</v>
      </c>
      <c r="D266" s="43"/>
      <c r="E266" s="44">
        <f>5000-2000</f>
        <v>3000</v>
      </c>
      <c r="F266" s="43"/>
      <c r="G266" s="44"/>
    </row>
    <row r="267" spans="1:7" ht="12.75">
      <c r="A267" s="35" t="s">
        <v>127</v>
      </c>
      <c r="B267" s="36" t="s">
        <v>357</v>
      </c>
      <c r="C267" s="37" t="s">
        <v>358</v>
      </c>
      <c r="D267" s="38">
        <v>0</v>
      </c>
      <c r="E267" s="39">
        <v>12000</v>
      </c>
      <c r="F267" s="38">
        <v>0</v>
      </c>
      <c r="G267" s="39" t="str">
        <f>IF(D267=0,"***",E267/D267)</f>
        <v>***</v>
      </c>
    </row>
    <row r="268" spans="1:7" ht="12.75">
      <c r="A268" s="40"/>
      <c r="B268" s="41"/>
      <c r="C268" s="42" t="s">
        <v>102</v>
      </c>
      <c r="D268" s="43"/>
      <c r="E268" s="44">
        <v>12000</v>
      </c>
      <c r="F268" s="43"/>
      <c r="G268" s="44"/>
    </row>
    <row r="269" spans="1:7" ht="12.75">
      <c r="A269" s="35" t="s">
        <v>127</v>
      </c>
      <c r="B269" s="36" t="s">
        <v>359</v>
      </c>
      <c r="C269" s="37" t="s">
        <v>360</v>
      </c>
      <c r="D269" s="38">
        <v>0</v>
      </c>
      <c r="E269" s="39">
        <v>5000</v>
      </c>
      <c r="F269" s="38">
        <v>0</v>
      </c>
      <c r="G269" s="39" t="str">
        <f>IF(D269=0,"***",E269/D269)</f>
        <v>***</v>
      </c>
    </row>
    <row r="270" spans="1:7" ht="12.75">
      <c r="A270" s="40"/>
      <c r="B270" s="41"/>
      <c r="C270" s="42" t="s">
        <v>102</v>
      </c>
      <c r="D270" s="43"/>
      <c r="E270" s="44">
        <v>5000</v>
      </c>
      <c r="F270" s="43"/>
      <c r="G270" s="44"/>
    </row>
    <row r="271" spans="1:7" ht="12.75">
      <c r="A271" s="35" t="s">
        <v>127</v>
      </c>
      <c r="B271" s="36" t="s">
        <v>361</v>
      </c>
      <c r="C271" s="37" t="s">
        <v>362</v>
      </c>
      <c r="D271" s="38">
        <v>0</v>
      </c>
      <c r="E271" s="39">
        <f>32000-17000</f>
        <v>15000</v>
      </c>
      <c r="F271" s="38">
        <v>0</v>
      </c>
      <c r="G271" s="39" t="str">
        <f>IF(D271=0,"***",E271/D271)</f>
        <v>***</v>
      </c>
    </row>
    <row r="272" spans="1:7" ht="12.75">
      <c r="A272" s="40"/>
      <c r="B272" s="41"/>
      <c r="C272" s="42" t="s">
        <v>102</v>
      </c>
      <c r="D272" s="43"/>
      <c r="E272" s="44">
        <f>32000-17000</f>
        <v>15000</v>
      </c>
      <c r="F272" s="43"/>
      <c r="G272" s="44"/>
    </row>
    <row r="273" spans="1:7" ht="12.75">
      <c r="A273" s="35" t="s">
        <v>127</v>
      </c>
      <c r="B273" s="36" t="s">
        <v>363</v>
      </c>
      <c r="C273" s="37" t="s">
        <v>364</v>
      </c>
      <c r="D273" s="38">
        <v>0</v>
      </c>
      <c r="E273" s="39">
        <v>13000</v>
      </c>
      <c r="F273" s="38">
        <v>0</v>
      </c>
      <c r="G273" s="39" t="str">
        <f>IF(D273=0,"***",E273/D273)</f>
        <v>***</v>
      </c>
    </row>
    <row r="274" spans="1:7" ht="12.75">
      <c r="A274" s="40"/>
      <c r="B274" s="41"/>
      <c r="C274" s="42" t="s">
        <v>102</v>
      </c>
      <c r="D274" s="43"/>
      <c r="E274" s="44">
        <v>13000</v>
      </c>
      <c r="F274" s="43"/>
      <c r="G274" s="44"/>
    </row>
    <row r="275" spans="1:7" ht="12.75">
      <c r="A275" s="35" t="s">
        <v>127</v>
      </c>
      <c r="B275" s="36" t="s">
        <v>365</v>
      </c>
      <c r="C275" s="37" t="s">
        <v>366</v>
      </c>
      <c r="D275" s="38">
        <v>0</v>
      </c>
      <c r="E275" s="39">
        <f>20080-15000</f>
        <v>5080</v>
      </c>
      <c r="F275" s="38">
        <v>0</v>
      </c>
      <c r="G275" s="39" t="str">
        <f>IF(D275=0,"***",E275/D275)</f>
        <v>***</v>
      </c>
    </row>
    <row r="276" spans="1:7" ht="12.75">
      <c r="A276" s="40"/>
      <c r="B276" s="41"/>
      <c r="C276" s="42" t="s">
        <v>102</v>
      </c>
      <c r="D276" s="43"/>
      <c r="E276" s="44">
        <f>20080-15000</f>
        <v>5080</v>
      </c>
      <c r="F276" s="43"/>
      <c r="G276" s="44"/>
    </row>
    <row r="277" spans="1:7" ht="12.75">
      <c r="A277" s="35" t="s">
        <v>127</v>
      </c>
      <c r="B277" s="36" t="s">
        <v>367</v>
      </c>
      <c r="C277" s="37" t="s">
        <v>368</v>
      </c>
      <c r="D277" s="38">
        <v>0</v>
      </c>
      <c r="E277" s="39">
        <v>2000</v>
      </c>
      <c r="F277" s="38">
        <v>0</v>
      </c>
      <c r="G277" s="39" t="str">
        <f>IF(D277=0,"***",E277/D277)</f>
        <v>***</v>
      </c>
    </row>
    <row r="278" spans="1:7" ht="12.75">
      <c r="A278" s="40"/>
      <c r="B278" s="41"/>
      <c r="C278" s="42" t="s">
        <v>102</v>
      </c>
      <c r="D278" s="43"/>
      <c r="E278" s="44">
        <v>2000</v>
      </c>
      <c r="F278" s="43"/>
      <c r="G278" s="44"/>
    </row>
    <row r="279" spans="1:7" ht="12.75">
      <c r="A279" s="35" t="s">
        <v>127</v>
      </c>
      <c r="B279" s="36" t="s">
        <v>369</v>
      </c>
      <c r="C279" s="37" t="s">
        <v>370</v>
      </c>
      <c r="D279" s="38">
        <v>0</v>
      </c>
      <c r="E279" s="39">
        <f>10000-5000</f>
        <v>5000</v>
      </c>
      <c r="F279" s="38">
        <v>0</v>
      </c>
      <c r="G279" s="39" t="str">
        <f>IF(D279=0,"***",E279/D279)</f>
        <v>***</v>
      </c>
    </row>
    <row r="280" spans="1:7" ht="12.75">
      <c r="A280" s="40"/>
      <c r="B280" s="41"/>
      <c r="C280" s="42" t="s">
        <v>102</v>
      </c>
      <c r="D280" s="43"/>
      <c r="E280" s="44">
        <f>10000-5000</f>
        <v>5000</v>
      </c>
      <c r="F280" s="43"/>
      <c r="G280" s="44"/>
    </row>
    <row r="281" spans="1:7" ht="12.75">
      <c r="A281" s="35" t="s">
        <v>127</v>
      </c>
      <c r="B281" s="36" t="s">
        <v>371</v>
      </c>
      <c r="C281" s="37" t="s">
        <v>372</v>
      </c>
      <c r="D281" s="38">
        <v>0</v>
      </c>
      <c r="E281" s="39">
        <v>1000</v>
      </c>
      <c r="F281" s="38">
        <v>0</v>
      </c>
      <c r="G281" s="39" t="str">
        <f>IF(D281=0,"***",E281/D281)</f>
        <v>***</v>
      </c>
    </row>
    <row r="282" spans="1:7" ht="12.75">
      <c r="A282" s="40"/>
      <c r="B282" s="41"/>
      <c r="C282" s="42" t="s">
        <v>102</v>
      </c>
      <c r="D282" s="43"/>
      <c r="E282" s="44">
        <v>1000</v>
      </c>
      <c r="F282" s="43"/>
      <c r="G282" s="44"/>
    </row>
    <row r="283" spans="1:7" ht="12.75">
      <c r="A283" s="35" t="s">
        <v>127</v>
      </c>
      <c r="B283" s="36" t="s">
        <v>373</v>
      </c>
      <c r="C283" s="37" t="s">
        <v>374</v>
      </c>
      <c r="D283" s="38">
        <v>0</v>
      </c>
      <c r="E283" s="39">
        <v>1000</v>
      </c>
      <c r="F283" s="38">
        <v>0</v>
      </c>
      <c r="G283" s="39" t="str">
        <f>IF(D283=0,"***",E283/D283)</f>
        <v>***</v>
      </c>
    </row>
    <row r="284" spans="1:7" ht="12.75">
      <c r="A284" s="40"/>
      <c r="B284" s="41"/>
      <c r="C284" s="42" t="s">
        <v>102</v>
      </c>
      <c r="D284" s="43"/>
      <c r="E284" s="44">
        <v>1000</v>
      </c>
      <c r="F284" s="43"/>
      <c r="G284" s="44"/>
    </row>
    <row r="285" spans="1:7" ht="12.75">
      <c r="A285" s="35" t="s">
        <v>127</v>
      </c>
      <c r="B285" s="36" t="s">
        <v>375</v>
      </c>
      <c r="C285" s="37" t="s">
        <v>116</v>
      </c>
      <c r="D285" s="38">
        <v>0</v>
      </c>
      <c r="E285" s="39">
        <f>5000-2000</f>
        <v>3000</v>
      </c>
      <c r="F285" s="38">
        <v>0</v>
      </c>
      <c r="G285" s="39" t="str">
        <f>IF(D285=0,"***",E285/D285)</f>
        <v>***</v>
      </c>
    </row>
    <row r="286" spans="1:7" ht="12.75">
      <c r="A286" s="40"/>
      <c r="B286" s="41"/>
      <c r="C286" s="42" t="s">
        <v>102</v>
      </c>
      <c r="D286" s="43"/>
      <c r="E286" s="44">
        <f>5000-2000</f>
        <v>3000</v>
      </c>
      <c r="F286" s="43"/>
      <c r="G286" s="44"/>
    </row>
    <row r="287" spans="1:7" ht="12.75">
      <c r="A287" s="35" t="s">
        <v>127</v>
      </c>
      <c r="B287" s="36" t="s">
        <v>376</v>
      </c>
      <c r="C287" s="37" t="s">
        <v>377</v>
      </c>
      <c r="D287" s="38">
        <v>0</v>
      </c>
      <c r="E287" s="39">
        <f>10000-5000</f>
        <v>5000</v>
      </c>
      <c r="F287" s="38">
        <v>0</v>
      </c>
      <c r="G287" s="39" t="str">
        <f>IF(D287=0,"***",E287/D287)</f>
        <v>***</v>
      </c>
    </row>
    <row r="288" spans="1:7" ht="12.75">
      <c r="A288" s="40"/>
      <c r="B288" s="41"/>
      <c r="C288" s="42" t="s">
        <v>102</v>
      </c>
      <c r="D288" s="43"/>
      <c r="E288" s="44">
        <f>10000-5000</f>
        <v>5000</v>
      </c>
      <c r="F288" s="43"/>
      <c r="G288" s="44"/>
    </row>
    <row r="289" spans="1:7" ht="12.75">
      <c r="A289" s="35" t="s">
        <v>127</v>
      </c>
      <c r="B289" s="36" t="s">
        <v>378</v>
      </c>
      <c r="C289" s="37" t="s">
        <v>379</v>
      </c>
      <c r="D289" s="38">
        <v>0</v>
      </c>
      <c r="E289" s="39">
        <v>1000</v>
      </c>
      <c r="F289" s="38">
        <v>0</v>
      </c>
      <c r="G289" s="39" t="str">
        <f>IF(D289=0,"***",E289/D289)</f>
        <v>***</v>
      </c>
    </row>
    <row r="290" spans="1:7" ht="12.75">
      <c r="A290" s="40"/>
      <c r="B290" s="41"/>
      <c r="C290" s="42" t="s">
        <v>102</v>
      </c>
      <c r="D290" s="43"/>
      <c r="E290" s="44">
        <v>1000</v>
      </c>
      <c r="F290" s="43"/>
      <c r="G290" s="44"/>
    </row>
    <row r="291" spans="1:7" ht="12.75">
      <c r="A291" s="35" t="s">
        <v>127</v>
      </c>
      <c r="B291" s="36" t="s">
        <v>380</v>
      </c>
      <c r="C291" s="37" t="s">
        <v>381</v>
      </c>
      <c r="D291" s="38">
        <v>0</v>
      </c>
      <c r="E291" s="39">
        <v>1000</v>
      </c>
      <c r="F291" s="38">
        <v>0</v>
      </c>
      <c r="G291" s="39" t="str">
        <f>IF(D291=0,"***",E291/D291)</f>
        <v>***</v>
      </c>
    </row>
    <row r="292" spans="1:7" ht="12.75">
      <c r="A292" s="40"/>
      <c r="B292" s="41"/>
      <c r="C292" s="42" t="s">
        <v>102</v>
      </c>
      <c r="D292" s="43"/>
      <c r="E292" s="44">
        <v>1000</v>
      </c>
      <c r="F292" s="43"/>
      <c r="G292" s="44"/>
    </row>
    <row r="293" spans="1:7" ht="12.75">
      <c r="A293" s="35" t="s">
        <v>127</v>
      </c>
      <c r="B293" s="36" t="s">
        <v>382</v>
      </c>
      <c r="C293" s="37" t="s">
        <v>383</v>
      </c>
      <c r="D293" s="38">
        <v>0</v>
      </c>
      <c r="E293" s="39">
        <v>5000</v>
      </c>
      <c r="F293" s="38">
        <v>0</v>
      </c>
      <c r="G293" s="39" t="str">
        <f>IF(D293=0,"***",E293/D293)</f>
        <v>***</v>
      </c>
    </row>
    <row r="294" spans="1:7" ht="12.75">
      <c r="A294" s="40"/>
      <c r="B294" s="41"/>
      <c r="C294" s="42" t="s">
        <v>102</v>
      </c>
      <c r="D294" s="43"/>
      <c r="E294" s="44">
        <v>5000</v>
      </c>
      <c r="F294" s="43"/>
      <c r="G294" s="44"/>
    </row>
    <row r="295" spans="1:7" ht="12.75">
      <c r="A295" s="35" t="s">
        <v>127</v>
      </c>
      <c r="B295" s="36" t="s">
        <v>384</v>
      </c>
      <c r="C295" s="37" t="s">
        <v>385</v>
      </c>
      <c r="D295" s="38">
        <v>0</v>
      </c>
      <c r="E295" s="39">
        <v>5000</v>
      </c>
      <c r="F295" s="38">
        <v>0</v>
      </c>
      <c r="G295" s="39" t="str">
        <f>IF(D295=0,"***",E295/D295)</f>
        <v>***</v>
      </c>
    </row>
    <row r="296" spans="1:7" ht="12.75">
      <c r="A296" s="40"/>
      <c r="B296" s="41"/>
      <c r="C296" s="42" t="s">
        <v>102</v>
      </c>
      <c r="D296" s="43"/>
      <c r="E296" s="44">
        <v>5000</v>
      </c>
      <c r="F296" s="43"/>
      <c r="G296" s="44"/>
    </row>
    <row r="297" spans="1:7" ht="12.75">
      <c r="A297" s="35" t="s">
        <v>127</v>
      </c>
      <c r="B297" s="36" t="s">
        <v>386</v>
      </c>
      <c r="C297" s="37" t="s">
        <v>387</v>
      </c>
      <c r="D297" s="38">
        <v>0</v>
      </c>
      <c r="E297" s="39">
        <v>2000</v>
      </c>
      <c r="F297" s="38">
        <v>0</v>
      </c>
      <c r="G297" s="39" t="str">
        <f>IF(D297=0,"***",E297/D297)</f>
        <v>***</v>
      </c>
    </row>
    <row r="298" spans="1:7" ht="12.75">
      <c r="A298" s="40"/>
      <c r="B298" s="41"/>
      <c r="C298" s="42" t="s">
        <v>102</v>
      </c>
      <c r="D298" s="43"/>
      <c r="E298" s="44">
        <v>2000</v>
      </c>
      <c r="F298" s="43"/>
      <c r="G298" s="44"/>
    </row>
    <row r="299" spans="1:7" ht="12.75">
      <c r="A299" s="35" t="s">
        <v>127</v>
      </c>
      <c r="B299" s="36" t="s">
        <v>388</v>
      </c>
      <c r="C299" s="37" t="s">
        <v>389</v>
      </c>
      <c r="D299" s="38">
        <v>0</v>
      </c>
      <c r="E299" s="39">
        <v>7000</v>
      </c>
      <c r="F299" s="38">
        <v>0</v>
      </c>
      <c r="G299" s="39" t="str">
        <f>IF(D299=0,"***",E299/D299)</f>
        <v>***</v>
      </c>
    </row>
    <row r="300" spans="1:7" ht="12.75">
      <c r="A300" s="40"/>
      <c r="B300" s="41"/>
      <c r="C300" s="42" t="s">
        <v>102</v>
      </c>
      <c r="D300" s="43"/>
      <c r="E300" s="44">
        <v>7000</v>
      </c>
      <c r="F300" s="43"/>
      <c r="G300" s="44"/>
    </row>
    <row r="301" spans="1:7" ht="12.75">
      <c r="A301" s="35" t="s">
        <v>127</v>
      </c>
      <c r="B301" s="36" t="s">
        <v>390</v>
      </c>
      <c r="C301" s="37" t="s">
        <v>391</v>
      </c>
      <c r="D301" s="38">
        <v>0</v>
      </c>
      <c r="E301" s="39">
        <v>22000</v>
      </c>
      <c r="F301" s="38">
        <v>0</v>
      </c>
      <c r="G301" s="39" t="str">
        <f>IF(D301=0,"***",E301/D301)</f>
        <v>***</v>
      </c>
    </row>
    <row r="302" spans="1:7" ht="12.75">
      <c r="A302" s="40"/>
      <c r="B302" s="41"/>
      <c r="C302" s="42" t="s">
        <v>102</v>
      </c>
      <c r="D302" s="43"/>
      <c r="E302" s="44">
        <v>22000</v>
      </c>
      <c r="F302" s="43"/>
      <c r="G302" s="44"/>
    </row>
    <row r="303" spans="1:7" ht="12.75">
      <c r="A303" s="35" t="s">
        <v>127</v>
      </c>
      <c r="B303" s="36" t="s">
        <v>392</v>
      </c>
      <c r="C303" s="37" t="s">
        <v>393</v>
      </c>
      <c r="D303" s="38">
        <v>0</v>
      </c>
      <c r="E303" s="39">
        <v>3000</v>
      </c>
      <c r="F303" s="38">
        <v>0</v>
      </c>
      <c r="G303" s="39" t="str">
        <f>IF(D303=0,"***",E303/D303)</f>
        <v>***</v>
      </c>
    </row>
    <row r="304" spans="1:7" ht="13.5" thickBot="1">
      <c r="A304" s="40"/>
      <c r="B304" s="41"/>
      <c r="C304" s="42" t="s">
        <v>102</v>
      </c>
      <c r="D304" s="43"/>
      <c r="E304" s="44">
        <v>3000</v>
      </c>
      <c r="F304" s="43"/>
      <c r="G304" s="44"/>
    </row>
    <row r="305" spans="1:7" ht="13.5" thickBot="1">
      <c r="A305" s="30" t="s">
        <v>408</v>
      </c>
      <c r="B305" s="31"/>
      <c r="C305" s="32"/>
      <c r="D305" s="33"/>
      <c r="E305" s="34">
        <f>645140-46000</f>
        <v>599140</v>
      </c>
      <c r="F305" s="33"/>
      <c r="G305" s="34"/>
    </row>
    <row r="306" spans="1:7" ht="13.5" thickBot="1">
      <c r="A306" s="12"/>
      <c r="B306" s="13"/>
      <c r="C306" s="14" t="s">
        <v>104</v>
      </c>
      <c r="D306" s="27">
        <v>0</v>
      </c>
      <c r="E306" s="28">
        <f>SUM(E86:E305)/3</f>
        <v>2395582.7</v>
      </c>
      <c r="F306" s="27">
        <v>0</v>
      </c>
      <c r="G306" s="29" t="str">
        <f>IF(D306=0,"***",E306/D306)</f>
        <v>***</v>
      </c>
    </row>
    <row r="307" spans="2:7" ht="13.5" thickBot="1">
      <c r="B307" s="10"/>
      <c r="D307" s="11"/>
      <c r="E307" s="11"/>
      <c r="F307" s="11"/>
      <c r="G307" s="11"/>
    </row>
    <row r="308" spans="1:7" ht="13.5" thickBot="1">
      <c r="A308" s="12"/>
      <c r="B308" s="13"/>
      <c r="C308" s="14" t="s">
        <v>105</v>
      </c>
      <c r="D308" s="27">
        <f>D$81+D$306</f>
        <v>0</v>
      </c>
      <c r="E308" s="28">
        <f>E$81+E$306</f>
        <v>3738182.7</v>
      </c>
      <c r="F308" s="27"/>
      <c r="G308" s="29" t="str">
        <f>IF(D308=0,"***",E308/D308)</f>
        <v>***</v>
      </c>
    </row>
    <row r="309" spans="2:7" ht="13.5" thickBot="1">
      <c r="B309" s="10"/>
      <c r="D309" s="11"/>
      <c r="E309" s="11"/>
      <c r="F309" s="11"/>
      <c r="G309" s="11"/>
    </row>
    <row r="310" spans="1:7" ht="13.5" thickBot="1">
      <c r="A310" s="12"/>
      <c r="B310" s="13"/>
      <c r="C310" s="14" t="s">
        <v>106</v>
      </c>
      <c r="D310" s="15"/>
      <c r="E310" s="16"/>
      <c r="F310" s="15"/>
      <c r="G310" s="16"/>
    </row>
    <row r="311" spans="1:7" ht="34.5" customHeight="1">
      <c r="A311" s="17" t="s">
        <v>85</v>
      </c>
      <c r="B311" s="18" t="s">
        <v>86</v>
      </c>
      <c r="C311" s="19" t="s">
        <v>87</v>
      </c>
      <c r="D311" s="20" t="s">
        <v>88</v>
      </c>
      <c r="E311" s="21" t="s">
        <v>89</v>
      </c>
      <c r="F311" s="20" t="s">
        <v>90</v>
      </c>
      <c r="G311" s="21" t="s">
        <v>91</v>
      </c>
    </row>
    <row r="312" spans="1:7" ht="13.5" customHeight="1" thickBot="1">
      <c r="A312" s="22"/>
      <c r="B312" s="23"/>
      <c r="C312" s="24" t="s">
        <v>92</v>
      </c>
      <c r="D312" s="25"/>
      <c r="E312" s="26"/>
      <c r="F312" s="25"/>
      <c r="G312" s="26"/>
    </row>
    <row r="313" spans="1:7" ht="13.5" thickBot="1">
      <c r="A313" s="30" t="s">
        <v>110</v>
      </c>
      <c r="B313" s="31"/>
      <c r="C313" s="32"/>
      <c r="D313" s="33"/>
      <c r="E313" s="34"/>
      <c r="F313" s="33"/>
      <c r="G313" s="34"/>
    </row>
    <row r="314" spans="1:7" ht="12.75">
      <c r="A314" s="35" t="s">
        <v>404</v>
      </c>
      <c r="B314" s="36" t="s">
        <v>394</v>
      </c>
      <c r="C314" s="37" t="s">
        <v>395</v>
      </c>
      <c r="D314" s="38">
        <v>0</v>
      </c>
      <c r="E314" s="39">
        <v>5733</v>
      </c>
      <c r="F314" s="38">
        <f>E314-D314</f>
        <v>5733</v>
      </c>
      <c r="G314" s="39" t="str">
        <f>IF(D314=0,"***",E314/D314)</f>
        <v>***</v>
      </c>
    </row>
    <row r="315" spans="1:7" ht="12.75">
      <c r="A315" s="40"/>
      <c r="B315" s="41"/>
      <c r="C315" s="42" t="s">
        <v>96</v>
      </c>
      <c r="D315" s="43"/>
      <c r="E315" s="44">
        <v>5733</v>
      </c>
      <c r="F315" s="43"/>
      <c r="G315" s="44"/>
    </row>
    <row r="316" spans="1:7" ht="12.75">
      <c r="A316" s="35" t="s">
        <v>112</v>
      </c>
      <c r="B316" s="36" t="s">
        <v>122</v>
      </c>
      <c r="C316" s="37" t="s">
        <v>123</v>
      </c>
      <c r="D316" s="38">
        <v>0</v>
      </c>
      <c r="E316" s="39">
        <v>276327</v>
      </c>
      <c r="F316" s="38">
        <f>E316-D316</f>
        <v>276327</v>
      </c>
      <c r="G316" s="39" t="str">
        <f>IF(D316=0,"***",E316/D316)</f>
        <v>***</v>
      </c>
    </row>
    <row r="317" spans="1:7" ht="12.75">
      <c r="A317" s="40"/>
      <c r="B317" s="41"/>
      <c r="C317" s="42" t="s">
        <v>410</v>
      </c>
      <c r="D317" s="43"/>
      <c r="E317" s="44">
        <v>282060</v>
      </c>
      <c r="F317" s="43"/>
      <c r="G317" s="44"/>
    </row>
    <row r="318" spans="1:7" ht="13.5" thickBot="1">
      <c r="A318" s="40"/>
      <c r="B318" s="41"/>
      <c r="C318" s="42" t="s">
        <v>96</v>
      </c>
      <c r="D318" s="43"/>
      <c r="E318" s="44">
        <v>-5733</v>
      </c>
      <c r="F318" s="43"/>
      <c r="G318" s="44"/>
    </row>
    <row r="319" spans="1:7" ht="13.5" thickBot="1">
      <c r="A319" s="30" t="s">
        <v>111</v>
      </c>
      <c r="B319" s="31"/>
      <c r="C319" s="32"/>
      <c r="D319" s="33"/>
      <c r="E319" s="34">
        <v>282060</v>
      </c>
      <c r="F319" s="33"/>
      <c r="G319" s="34"/>
    </row>
    <row r="320" spans="1:7" ht="13.5" thickBot="1">
      <c r="A320" s="12"/>
      <c r="B320" s="13"/>
      <c r="C320" s="14" t="s">
        <v>107</v>
      </c>
      <c r="D320" s="27">
        <v>0</v>
      </c>
      <c r="E320" s="28">
        <f>SUM(E313:E319)/3</f>
        <v>282060</v>
      </c>
      <c r="F320" s="27">
        <f>E320-D320</f>
        <v>282060</v>
      </c>
      <c r="G320" s="29" t="str">
        <f>IF(D320=0,"***",E320/D320)</f>
        <v>***</v>
      </c>
    </row>
    <row r="321" spans="2:7" ht="12.75">
      <c r="B321" s="10"/>
      <c r="D321" s="11"/>
      <c r="E321" s="11"/>
      <c r="F321" s="11"/>
      <c r="G321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2008-03-03T12:41:45Z</cp:lastPrinted>
  <dcterms:created xsi:type="dcterms:W3CDTF">2007-11-07T07:38:47Z</dcterms:created>
  <dcterms:modified xsi:type="dcterms:W3CDTF">2008-04-01T12:22:33Z</dcterms:modified>
  <cp:category/>
  <cp:version/>
  <cp:contentType/>
  <cp:contentStatus/>
</cp:coreProperties>
</file>