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585" windowHeight="5205" activeTab="0"/>
  </bookViews>
  <sheets>
    <sheet name="okruh I" sheetId="1" r:id="rId1"/>
    <sheet name="okruh II" sheetId="2" r:id="rId2"/>
  </sheets>
  <definedNames>
    <definedName name="_xlnm.Print_Titles" localSheetId="1">'okruh II'!$A:$A</definedName>
  </definedNames>
  <calcPr fullCalcOnLoad="1"/>
</workbook>
</file>

<file path=xl/sharedStrings.xml><?xml version="1.0" encoding="utf-8"?>
<sst xmlns="http://schemas.openxmlformats.org/spreadsheetml/2006/main" count="165" uniqueCount="95">
  <si>
    <t>Galerie hl. m. Prahy</t>
  </si>
  <si>
    <t>Gymnázium a Sportovní gymnázium, Praha 7, Nad Štolou 1</t>
  </si>
  <si>
    <t>Gymnázium Jana Nerudy, Praha 1, Hellichova 3</t>
  </si>
  <si>
    <t>SHŠ, Praha 10, Vršovická 43</t>
  </si>
  <si>
    <t>SOU Uranie, Praha 7, U Uranie 14</t>
  </si>
  <si>
    <t>SOU zemědělské, Praha 5, U Závodiště 325</t>
  </si>
  <si>
    <t>VOŠ a SPŠ dopr., Praha 1, Masná 17</t>
  </si>
  <si>
    <t>VOŠ graf. a SPŠ graf., Praha 1, Hellichova 22</t>
  </si>
  <si>
    <t>VOŠ stavební a SPŠ stavební, Praha 1, Dušní 17</t>
  </si>
  <si>
    <t>VOŠE a OA, Praha 8, Kollárova 5</t>
  </si>
  <si>
    <t>ZOO Praha</t>
  </si>
  <si>
    <t>Celkový součet</t>
  </si>
  <si>
    <t>Divadlo Archa Praha</t>
  </si>
  <si>
    <t>Divadlo Pod Palmovkou</t>
  </si>
  <si>
    <t>Domov mládeže, Praha 8, Pobřežní 6</t>
  </si>
  <si>
    <t>Gymnázium, Praha 8, Pernerova 25</t>
  </si>
  <si>
    <t>Městská knihovna hl. m. Prahy</t>
  </si>
  <si>
    <t>Městské centrum SSP</t>
  </si>
  <si>
    <t>OA, Praha 1, Dušní 7</t>
  </si>
  <si>
    <t>SOU, OU a U, Praha 4, Zelený pruh 1294</t>
  </si>
  <si>
    <t>SOU, Praha 4, Ohradní 57</t>
  </si>
  <si>
    <t>Speciální škola Karla Herforta, Praha 1, Josefská 4</t>
  </si>
  <si>
    <t>Speciální školy, Praha 8, Za Invalidovnou 3</t>
  </si>
  <si>
    <t>SPŠ elektr. Fr. Křižíka, Praha 1, Na Příkopě 16</t>
  </si>
  <si>
    <t>SZŠ a VZŠ, Praha 1, Alšovo nábřeží 6</t>
  </si>
  <si>
    <t>ÚDI HMP</t>
  </si>
  <si>
    <t>ÚSP Praha 1</t>
  </si>
  <si>
    <t>ÚSP Terezín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</si>
  <si>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</si>
  <si>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</si>
  <si>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</si>
  <si>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</si>
  <si>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</si>
  <si>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</si>
  <si>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</si>
  <si>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</si>
  <si>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</si>
  <si>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</si>
  <si>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</t>
  </si>
  <si>
    <t>HMP celkem</t>
  </si>
  <si>
    <t>Pražská konzervatoř, Praha 1, Na Rejdišti 1</t>
  </si>
  <si>
    <t>SPŠ stroj., Praha 1, Betlémská 4</t>
  </si>
  <si>
    <t>SOU služeb, Praha 9, Novovysočanská 5</t>
  </si>
  <si>
    <t>Celkem MČ</t>
  </si>
  <si>
    <t>Celkem Okruh I NIV a IV</t>
  </si>
  <si>
    <t>Celkem okruh I</t>
  </si>
  <si>
    <t>Příjemce dotace</t>
  </si>
  <si>
    <t>Neinvestiční prostředky / ÚZ</t>
  </si>
  <si>
    <t>Investiční prostředky / ÚZ</t>
  </si>
  <si>
    <t>v Kč</t>
  </si>
  <si>
    <t>MČ Praha 1</t>
  </si>
  <si>
    <t>MČ Praha 8</t>
  </si>
  <si>
    <t>MČ Praha 16</t>
  </si>
  <si>
    <t>MČ Praha - Zbraslav</t>
  </si>
  <si>
    <t>MHMP - OMI</t>
  </si>
  <si>
    <t>MHMP - OIM</t>
  </si>
  <si>
    <t>MHMP - OMZ</t>
  </si>
  <si>
    <t>MHMP - OHS</t>
  </si>
  <si>
    <t>MČ Praha  1</t>
  </si>
  <si>
    <t>95 279</t>
  </si>
  <si>
    <t>95 280</t>
  </si>
  <si>
    <t>95 281</t>
  </si>
  <si>
    <t>95 282</t>
  </si>
  <si>
    <t>95 283</t>
  </si>
  <si>
    <t>95 284</t>
  </si>
  <si>
    <t>95 285</t>
  </si>
  <si>
    <t>95 286</t>
  </si>
  <si>
    <t>95 287</t>
  </si>
  <si>
    <t>95 288</t>
  </si>
  <si>
    <t>95 289</t>
  </si>
  <si>
    <t>95 659</t>
  </si>
  <si>
    <t>95 658</t>
  </si>
  <si>
    <t>95 657</t>
  </si>
  <si>
    <t>95 656</t>
  </si>
  <si>
    <t>95 655</t>
  </si>
  <si>
    <t>95 654</t>
  </si>
  <si>
    <t>95 653</t>
  </si>
  <si>
    <t>95 652</t>
  </si>
  <si>
    <t>95 651</t>
  </si>
  <si>
    <t>95 650</t>
  </si>
  <si>
    <t>95 649</t>
  </si>
  <si>
    <t>MHMP - ROZ - rezerva, po upřesnění nerozděleno</t>
  </si>
  <si>
    <t>Seznam konečných příjemců, kterým byla přiznána dotace za okruh I. - náklady na záchranné a likvidační práce po povodních</t>
  </si>
  <si>
    <t>Seznam konečných příjemců, kterým byla přiznána dotace za okruh II. - náklady na obnovu území postiženého povodněmi</t>
  </si>
  <si>
    <t xml:space="preserve">                   v tis.Kč</t>
  </si>
  <si>
    <t>Neinvestiční prostředky/UZ</t>
  </si>
  <si>
    <t>Celkem okruh II</t>
  </si>
  <si>
    <t>MČ Praha 7</t>
  </si>
  <si>
    <t>Dopravní podnik</t>
  </si>
  <si>
    <t>Muzeum HMP</t>
  </si>
  <si>
    <t>Divadlo Na zábradlí</t>
  </si>
  <si>
    <t>Hudební divadlo v Karlíně</t>
  </si>
  <si>
    <t>MHMP - OSM</t>
  </si>
  <si>
    <t>Investiční prostředky/UZ</t>
  </si>
  <si>
    <t>Příloha č. 1 k usnesení Rady HMP č. 0856 ze dne 17.6.2003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</si>
</sst>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#,##0.00_ ;\-#,##0.00\ "/>
    <numFmt numFmtId="167" formatCode="#,##0.00;[Red]#,##0.00"/>
    <numFmt numFmtId="168" formatCode="d/m"/>
    <numFmt numFmtId="169" formatCode="dd\-mmm\-yy"/>
    <numFmt numFmtId="170" formatCode="#,##0.00\ &quot;Kč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5" fillId="3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7" fillId="3" borderId="4" xfId="0" applyNumberFormat="1" applyFont="1" applyFill="1" applyBorder="1" applyAlignment="1">
      <alignment horizontal="left" vertical="top" wrapText="1"/>
    </xf>
    <xf numFmtId="4" fontId="7" fillId="0" borderId="5" xfId="0" applyNumberFormat="1" applyFont="1" applyBorder="1" applyAlignment="1">
      <alignment/>
    </xf>
    <xf numFmtId="4" fontId="7" fillId="0" borderId="5" xfId="0" applyNumberFormat="1" applyFont="1" applyFill="1" applyBorder="1" applyAlignment="1">
      <alignment/>
    </xf>
    <xf numFmtId="4" fontId="7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7" fillId="3" borderId="7" xfId="0" applyNumberFormat="1" applyFont="1" applyFill="1" applyBorder="1" applyAlignment="1">
      <alignment horizontal="left" vertical="top" wrapText="1"/>
    </xf>
    <xf numFmtId="4" fontId="7" fillId="0" borderId="8" xfId="0" applyNumberFormat="1" applyFont="1" applyBorder="1" applyAlignment="1">
      <alignment/>
    </xf>
    <xf numFmtId="4" fontId="7" fillId="0" borderId="8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4" fontId="8" fillId="2" borderId="7" xfId="0" applyNumberFormat="1" applyFont="1" applyFill="1" applyBorder="1" applyAlignment="1">
      <alignment horizontal="left" vertical="top" wrapText="1"/>
    </xf>
    <xf numFmtId="4" fontId="8" fillId="2" borderId="8" xfId="0" applyNumberFormat="1" applyFont="1" applyFill="1" applyBorder="1" applyAlignment="1">
      <alignment/>
    </xf>
    <xf numFmtId="4" fontId="8" fillId="2" borderId="9" xfId="0" applyNumberFormat="1" applyFont="1" applyFill="1" applyBorder="1" applyAlignment="1">
      <alignment/>
    </xf>
    <xf numFmtId="4" fontId="7" fillId="3" borderId="10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8" fillId="2" borderId="10" xfId="0" applyNumberFormat="1" applyFont="1" applyFill="1" applyBorder="1" applyAlignment="1">
      <alignment horizontal="left" vertical="top" wrapText="1"/>
    </xf>
    <xf numFmtId="4" fontId="8" fillId="2" borderId="11" xfId="0" applyNumberFormat="1" applyFont="1" applyFill="1" applyBorder="1" applyAlignment="1">
      <alignment/>
    </xf>
    <xf numFmtId="4" fontId="8" fillId="2" borderId="12" xfId="0" applyNumberFormat="1" applyFont="1" applyFill="1" applyBorder="1" applyAlignment="1">
      <alignment/>
    </xf>
    <xf numFmtId="4" fontId="8" fillId="2" borderId="3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/>
    </xf>
    <xf numFmtId="4" fontId="8" fillId="2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8" fillId="3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4" fontId="7" fillId="3" borderId="9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8" fillId="2" borderId="13" xfId="0" applyNumberFormat="1" applyFont="1" applyFill="1" applyBorder="1" applyAlignment="1">
      <alignment/>
    </xf>
    <xf numFmtId="4" fontId="8" fillId="2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2" borderId="16" xfId="0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8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0" fillId="2" borderId="19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4" fontId="0" fillId="3" borderId="4" xfId="0" applyNumberFormat="1" applyFont="1" applyFill="1" applyBorder="1" applyAlignment="1">
      <alignment horizontal="left" vertical="top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3" borderId="7" xfId="0" applyNumberFormat="1" applyFont="1" applyFill="1" applyBorder="1" applyAlignment="1">
      <alignment horizontal="left" vertical="top" wrapText="1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 horizontal="left" vertical="top" wrapText="1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4" fillId="2" borderId="10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3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36.75390625" style="16" customWidth="1"/>
    <col min="2" max="2" width="12.25390625" style="17" bestFit="1" customWidth="1"/>
    <col min="3" max="3" width="11.25390625" style="17" customWidth="1"/>
    <col min="4" max="4" width="11.25390625" style="17" bestFit="1" customWidth="1"/>
    <col min="5" max="5" width="7.875" style="17" bestFit="1" customWidth="1"/>
    <col min="6" max="6" width="12.25390625" style="17" bestFit="1" customWidth="1"/>
    <col min="7" max="7" width="11.25390625" style="17" bestFit="1" customWidth="1"/>
    <col min="8" max="8" width="12.25390625" style="17" bestFit="1" customWidth="1"/>
    <col min="9" max="9" width="11.875" style="17" customWidth="1"/>
    <col min="10" max="11" width="9.875" style="17" bestFit="1" customWidth="1"/>
    <col min="12" max="12" width="13.375" style="17" bestFit="1" customWidth="1"/>
    <col min="13" max="13" width="15.25390625" style="17" customWidth="1"/>
    <col min="14" max="14" width="9.125" style="19" customWidth="1"/>
    <col min="15" max="16384" width="9.125" style="16" customWidth="1"/>
  </cols>
  <sheetData>
    <row r="1" spans="1:13" ht="12">
      <c r="A1" s="97" t="s">
        <v>94</v>
      </c>
      <c r="M1" s="49"/>
    </row>
    <row r="2" spans="1:14" s="2" customFormat="1" ht="12.75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ht="12" thickBot="1">
      <c r="M3" s="18" t="s">
        <v>49</v>
      </c>
    </row>
    <row r="4" spans="1:14" s="10" customFormat="1" ht="22.5" customHeight="1" thickBot="1">
      <c r="A4" s="6" t="s">
        <v>47</v>
      </c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  <c r="J4" s="7" t="s">
        <v>67</v>
      </c>
      <c r="K4" s="7" t="s">
        <v>68</v>
      </c>
      <c r="L4" s="7" t="s">
        <v>69</v>
      </c>
      <c r="M4" s="8"/>
      <c r="N4" s="9"/>
    </row>
    <row r="5" spans="1:14" s="2" customFormat="1" ht="17.25" customHeight="1" thickBot="1">
      <c r="A5" s="11" t="s">
        <v>46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3" t="s">
        <v>45</v>
      </c>
      <c r="N5" s="3"/>
    </row>
    <row r="6" spans="1:14" s="29" customFormat="1" ht="12">
      <c r="A6" s="24" t="s">
        <v>50</v>
      </c>
      <c r="B6" s="25">
        <v>1284061.68</v>
      </c>
      <c r="C6" s="25">
        <v>324910</v>
      </c>
      <c r="D6" s="25"/>
      <c r="E6" s="25"/>
      <c r="F6" s="26">
        <v>175563</v>
      </c>
      <c r="G6" s="25">
        <v>38162.29</v>
      </c>
      <c r="H6" s="25">
        <v>45181</v>
      </c>
      <c r="I6" s="25">
        <v>762409.59</v>
      </c>
      <c r="J6" s="25">
        <v>277611.77</v>
      </c>
      <c r="K6" s="25"/>
      <c r="L6" s="25">
        <f>39488861.77+407374.46</f>
        <v>39896236.230000004</v>
      </c>
      <c r="M6" s="27">
        <f>SUM(B6:L6)</f>
        <v>42804135.56</v>
      </c>
      <c r="N6" s="28"/>
    </row>
    <row r="7" spans="1:14" s="29" customFormat="1" ht="12">
      <c r="A7" s="30" t="s">
        <v>51</v>
      </c>
      <c r="B7" s="31">
        <v>38119445.35</v>
      </c>
      <c r="C7" s="31">
        <v>1500174.28</v>
      </c>
      <c r="D7" s="31"/>
      <c r="E7" s="31"/>
      <c r="F7" s="32"/>
      <c r="G7" s="31"/>
      <c r="H7" s="31"/>
      <c r="I7" s="31">
        <v>18190.8</v>
      </c>
      <c r="J7" s="31"/>
      <c r="K7" s="31"/>
      <c r="L7" s="31">
        <v>273579308.1599999</v>
      </c>
      <c r="M7" s="33">
        <f>SUM(B7:L7)</f>
        <v>313217118.5899999</v>
      </c>
      <c r="N7" s="28"/>
    </row>
    <row r="8" spans="1:14" s="29" customFormat="1" ht="12">
      <c r="A8" s="30" t="s">
        <v>52</v>
      </c>
      <c r="B8" s="31"/>
      <c r="C8" s="31">
        <v>46194.32</v>
      </c>
      <c r="D8" s="31">
        <v>285118.5</v>
      </c>
      <c r="E8" s="31"/>
      <c r="F8" s="32">
        <v>2570488.9</v>
      </c>
      <c r="G8" s="31"/>
      <c r="H8" s="31"/>
      <c r="I8" s="31">
        <v>32205.7</v>
      </c>
      <c r="J8" s="31">
        <v>239672.7</v>
      </c>
      <c r="K8" s="31"/>
      <c r="L8" s="31">
        <v>90595.9</v>
      </c>
      <c r="M8" s="33">
        <f>SUM(B8:L8)</f>
        <v>3264276.02</v>
      </c>
      <c r="N8" s="28"/>
    </row>
    <row r="9" spans="1:14" s="29" customFormat="1" ht="12">
      <c r="A9" s="30" t="s">
        <v>53</v>
      </c>
      <c r="B9" s="31">
        <v>135337.15</v>
      </c>
      <c r="C9" s="31">
        <v>444234.28</v>
      </c>
      <c r="D9" s="31">
        <v>4159744.05</v>
      </c>
      <c r="E9" s="31">
        <v>2000</v>
      </c>
      <c r="F9" s="32">
        <v>192020.91</v>
      </c>
      <c r="G9" s="31">
        <v>17150</v>
      </c>
      <c r="H9" s="31"/>
      <c r="I9" s="31">
        <v>652067.64</v>
      </c>
      <c r="J9" s="31"/>
      <c r="K9" s="31">
        <v>285970.55</v>
      </c>
      <c r="L9" s="31">
        <v>1407002.84</v>
      </c>
      <c r="M9" s="33">
        <f>SUM(B9:L9)</f>
        <v>7295527.419999999</v>
      </c>
      <c r="N9" s="28"/>
    </row>
    <row r="10" spans="1:14" s="29" customFormat="1" ht="12">
      <c r="A10" s="34" t="s">
        <v>43</v>
      </c>
      <c r="B10" s="35">
        <f aca="true" t="shared" si="0" ref="B10:M10">SUM(B6:B9)</f>
        <v>39538844.18</v>
      </c>
      <c r="C10" s="35">
        <f t="shared" si="0"/>
        <v>2315512.88</v>
      </c>
      <c r="D10" s="35">
        <f t="shared" si="0"/>
        <v>4444862.55</v>
      </c>
      <c r="E10" s="35">
        <f t="shared" si="0"/>
        <v>2000</v>
      </c>
      <c r="F10" s="35">
        <f t="shared" si="0"/>
        <v>2938072.81</v>
      </c>
      <c r="G10" s="35">
        <f t="shared" si="0"/>
        <v>55312.29</v>
      </c>
      <c r="H10" s="35">
        <f t="shared" si="0"/>
        <v>45181</v>
      </c>
      <c r="I10" s="35">
        <f t="shared" si="0"/>
        <v>1464873.73</v>
      </c>
      <c r="J10" s="35">
        <f t="shared" si="0"/>
        <v>517284.47000000003</v>
      </c>
      <c r="K10" s="35">
        <f t="shared" si="0"/>
        <v>285970.55</v>
      </c>
      <c r="L10" s="35">
        <f t="shared" si="0"/>
        <v>314973143.1299999</v>
      </c>
      <c r="M10" s="36">
        <f t="shared" si="0"/>
        <v>366581057.5899999</v>
      </c>
      <c r="N10" s="28"/>
    </row>
    <row r="11" spans="1:14" s="29" customFormat="1" ht="12">
      <c r="A11" s="30" t="s">
        <v>54</v>
      </c>
      <c r="B11" s="31"/>
      <c r="C11" s="31"/>
      <c r="D11" s="31"/>
      <c r="E11" s="31"/>
      <c r="F11" s="32"/>
      <c r="G11" s="31"/>
      <c r="H11" s="31"/>
      <c r="I11" s="31"/>
      <c r="J11" s="31"/>
      <c r="K11" s="31"/>
      <c r="L11" s="31">
        <v>41418670</v>
      </c>
      <c r="M11" s="33">
        <f aca="true" t="shared" si="1" ref="M11:M41">SUM(B11:L11)</f>
        <v>41418670</v>
      </c>
      <c r="N11" s="28"/>
    </row>
    <row r="12" spans="1:14" s="29" customFormat="1" ht="12">
      <c r="A12" s="30" t="s">
        <v>55</v>
      </c>
      <c r="B12" s="31"/>
      <c r="C12" s="31"/>
      <c r="D12" s="31"/>
      <c r="E12" s="31"/>
      <c r="F12" s="32"/>
      <c r="G12" s="31"/>
      <c r="H12" s="31"/>
      <c r="I12" s="31"/>
      <c r="J12" s="31"/>
      <c r="K12" s="31"/>
      <c r="L12" s="31">
        <v>11168808.7</v>
      </c>
      <c r="M12" s="33">
        <f t="shared" si="1"/>
        <v>11168808.7</v>
      </c>
      <c r="N12" s="28"/>
    </row>
    <row r="13" spans="1:14" s="29" customFormat="1" ht="12">
      <c r="A13" s="30" t="s">
        <v>56</v>
      </c>
      <c r="B13" s="31"/>
      <c r="C13" s="31"/>
      <c r="D13" s="31"/>
      <c r="E13" s="31"/>
      <c r="F13" s="32"/>
      <c r="G13" s="31"/>
      <c r="H13" s="31"/>
      <c r="I13" s="31"/>
      <c r="J13" s="31"/>
      <c r="K13" s="31"/>
      <c r="L13" s="31">
        <v>10255769.84</v>
      </c>
      <c r="M13" s="33">
        <f t="shared" si="1"/>
        <v>10255769.84</v>
      </c>
      <c r="N13" s="28"/>
    </row>
    <row r="14" spans="1:14" s="29" customFormat="1" ht="12">
      <c r="A14" s="30" t="s">
        <v>10</v>
      </c>
      <c r="B14" s="31">
        <f>452743+2110375</f>
        <v>2563118</v>
      </c>
      <c r="C14" s="31"/>
      <c r="D14" s="31"/>
      <c r="E14" s="31"/>
      <c r="F14" s="32"/>
      <c r="G14" s="31"/>
      <c r="H14" s="31"/>
      <c r="I14" s="31"/>
      <c r="J14" s="31"/>
      <c r="K14" s="31"/>
      <c r="L14" s="31">
        <f>2005695.31+810560</f>
        <v>2816255.31</v>
      </c>
      <c r="M14" s="33">
        <f t="shared" si="1"/>
        <v>5379373.3100000005</v>
      </c>
      <c r="N14" s="28"/>
    </row>
    <row r="15" spans="1:14" s="29" customFormat="1" ht="12">
      <c r="A15" s="30" t="s">
        <v>25</v>
      </c>
      <c r="B15" s="31"/>
      <c r="C15" s="31"/>
      <c r="D15" s="31"/>
      <c r="E15" s="31"/>
      <c r="F15" s="32"/>
      <c r="G15" s="31"/>
      <c r="H15" s="31"/>
      <c r="I15" s="31"/>
      <c r="J15" s="31"/>
      <c r="K15" s="31"/>
      <c r="L15" s="31">
        <v>47200</v>
      </c>
      <c r="M15" s="33">
        <f t="shared" si="1"/>
        <v>47200</v>
      </c>
      <c r="N15" s="28"/>
    </row>
    <row r="16" spans="1:14" s="29" customFormat="1" ht="12">
      <c r="A16" s="30" t="s">
        <v>14</v>
      </c>
      <c r="B16" s="31">
        <v>2954.21</v>
      </c>
      <c r="C16" s="31"/>
      <c r="D16" s="31"/>
      <c r="E16" s="31"/>
      <c r="F16" s="32">
        <v>29583.24</v>
      </c>
      <c r="G16" s="31"/>
      <c r="H16" s="31"/>
      <c r="I16" s="31"/>
      <c r="J16" s="31"/>
      <c r="K16" s="31"/>
      <c r="L16" s="31">
        <v>1609.83</v>
      </c>
      <c r="M16" s="33">
        <f t="shared" si="1"/>
        <v>34147.28</v>
      </c>
      <c r="N16" s="28"/>
    </row>
    <row r="17" spans="1:14" s="29" customFormat="1" ht="24">
      <c r="A17" s="30" t="s">
        <v>1</v>
      </c>
      <c r="B17" s="31"/>
      <c r="C17" s="31"/>
      <c r="D17" s="31"/>
      <c r="E17" s="31"/>
      <c r="F17" s="32">
        <v>49088.98</v>
      </c>
      <c r="G17" s="31"/>
      <c r="H17" s="31"/>
      <c r="I17" s="31"/>
      <c r="J17" s="31"/>
      <c r="K17" s="31"/>
      <c r="L17" s="31"/>
      <c r="M17" s="33">
        <f t="shared" si="1"/>
        <v>49088.98</v>
      </c>
      <c r="N17" s="28"/>
    </row>
    <row r="18" spans="1:14" s="29" customFormat="1" ht="14.25" customHeight="1">
      <c r="A18" s="30" t="s">
        <v>2</v>
      </c>
      <c r="B18" s="31"/>
      <c r="C18" s="31"/>
      <c r="D18" s="31"/>
      <c r="E18" s="31"/>
      <c r="F18" s="32">
        <v>524726.91</v>
      </c>
      <c r="G18" s="31"/>
      <c r="H18" s="31"/>
      <c r="I18" s="31"/>
      <c r="J18" s="31"/>
      <c r="K18" s="31"/>
      <c r="L18" s="31"/>
      <c r="M18" s="33">
        <f t="shared" si="1"/>
        <v>524726.91</v>
      </c>
      <c r="N18" s="28"/>
    </row>
    <row r="19" spans="1:14" s="29" customFormat="1" ht="12">
      <c r="A19" s="30" t="s">
        <v>15</v>
      </c>
      <c r="B19" s="31"/>
      <c r="C19" s="31"/>
      <c r="D19" s="31"/>
      <c r="E19" s="31"/>
      <c r="F19" s="32">
        <v>12477.34</v>
      </c>
      <c r="G19" s="31"/>
      <c r="H19" s="31"/>
      <c r="I19" s="31"/>
      <c r="J19" s="31"/>
      <c r="K19" s="31"/>
      <c r="L19" s="31"/>
      <c r="M19" s="33">
        <f t="shared" si="1"/>
        <v>12477.34</v>
      </c>
      <c r="N19" s="28"/>
    </row>
    <row r="20" spans="1:14" s="29" customFormat="1" ht="12">
      <c r="A20" s="30" t="s">
        <v>18</v>
      </c>
      <c r="B20" s="31"/>
      <c r="C20" s="31"/>
      <c r="D20" s="31"/>
      <c r="E20" s="31"/>
      <c r="F20" s="32">
        <v>69135</v>
      </c>
      <c r="G20" s="31"/>
      <c r="H20" s="31"/>
      <c r="I20" s="31"/>
      <c r="J20" s="31"/>
      <c r="K20" s="31"/>
      <c r="L20" s="31"/>
      <c r="M20" s="33">
        <f t="shared" si="1"/>
        <v>69135</v>
      </c>
      <c r="N20" s="28"/>
    </row>
    <row r="21" spans="1:14" s="29" customFormat="1" ht="12">
      <c r="A21" s="30" t="s">
        <v>3</v>
      </c>
      <c r="B21" s="31"/>
      <c r="C21" s="31"/>
      <c r="D21" s="31"/>
      <c r="E21" s="31"/>
      <c r="F21" s="32">
        <v>25450</v>
      </c>
      <c r="G21" s="31"/>
      <c r="H21" s="31"/>
      <c r="I21" s="31"/>
      <c r="J21" s="31"/>
      <c r="K21" s="31"/>
      <c r="L21" s="31"/>
      <c r="M21" s="33">
        <f t="shared" si="1"/>
        <v>25450</v>
      </c>
      <c r="N21" s="28"/>
    </row>
    <row r="22" spans="1:14" s="29" customFormat="1" ht="12">
      <c r="A22" s="30" t="s">
        <v>4</v>
      </c>
      <c r="B22" s="31"/>
      <c r="C22" s="31"/>
      <c r="D22" s="31"/>
      <c r="E22" s="31"/>
      <c r="F22" s="32">
        <v>223663.84</v>
      </c>
      <c r="G22" s="31"/>
      <c r="H22" s="31"/>
      <c r="I22" s="31"/>
      <c r="J22" s="31"/>
      <c r="K22" s="31"/>
      <c r="L22" s="31"/>
      <c r="M22" s="33">
        <f t="shared" si="1"/>
        <v>223663.84</v>
      </c>
      <c r="N22" s="28"/>
    </row>
    <row r="23" spans="1:14" s="29" customFormat="1" ht="13.5" customHeight="1">
      <c r="A23" s="30" t="s">
        <v>5</v>
      </c>
      <c r="B23" s="31">
        <v>7406.1</v>
      </c>
      <c r="C23" s="31"/>
      <c r="D23" s="31"/>
      <c r="E23" s="31"/>
      <c r="F23" s="32">
        <v>349652.9</v>
      </c>
      <c r="G23" s="31"/>
      <c r="H23" s="31"/>
      <c r="I23" s="31"/>
      <c r="J23" s="31"/>
      <c r="K23" s="31"/>
      <c r="L23" s="31"/>
      <c r="M23" s="33">
        <f t="shared" si="1"/>
        <v>357059</v>
      </c>
      <c r="N23" s="28"/>
    </row>
    <row r="24" spans="1:14" s="29" customFormat="1" ht="12">
      <c r="A24" s="30" t="s">
        <v>19</v>
      </c>
      <c r="B24" s="31">
        <v>80158.36</v>
      </c>
      <c r="C24" s="31"/>
      <c r="D24" s="31"/>
      <c r="E24" s="31"/>
      <c r="F24" s="32">
        <v>2500</v>
      </c>
      <c r="G24" s="31"/>
      <c r="H24" s="31"/>
      <c r="I24" s="31"/>
      <c r="J24" s="31"/>
      <c r="K24" s="31"/>
      <c r="L24" s="31">
        <v>2900</v>
      </c>
      <c r="M24" s="33">
        <f t="shared" si="1"/>
        <v>85558.36</v>
      </c>
      <c r="N24" s="28"/>
    </row>
    <row r="25" spans="1:14" s="29" customFormat="1" ht="12">
      <c r="A25" s="30" t="s">
        <v>20</v>
      </c>
      <c r="B25" s="31"/>
      <c r="C25" s="31"/>
      <c r="D25" s="31"/>
      <c r="E25" s="31"/>
      <c r="F25" s="32">
        <v>42004.78</v>
      </c>
      <c r="G25" s="31"/>
      <c r="H25" s="31"/>
      <c r="I25" s="31"/>
      <c r="J25" s="31"/>
      <c r="K25" s="31"/>
      <c r="L25" s="31"/>
      <c r="M25" s="33">
        <f t="shared" si="1"/>
        <v>42004.78</v>
      </c>
      <c r="N25" s="28"/>
    </row>
    <row r="26" spans="1:14" s="29" customFormat="1" ht="11.25" customHeight="1">
      <c r="A26" s="30" t="s">
        <v>21</v>
      </c>
      <c r="B26" s="31">
        <v>13614</v>
      </c>
      <c r="C26" s="31"/>
      <c r="D26" s="31"/>
      <c r="E26" s="31"/>
      <c r="F26" s="32">
        <v>3000</v>
      </c>
      <c r="G26" s="31"/>
      <c r="H26" s="31"/>
      <c r="I26" s="31"/>
      <c r="J26" s="31"/>
      <c r="K26" s="31"/>
      <c r="L26" s="31">
        <f>56980+6000</f>
        <v>62980</v>
      </c>
      <c r="M26" s="33">
        <f t="shared" si="1"/>
        <v>79594</v>
      </c>
      <c r="N26" s="28"/>
    </row>
    <row r="27" spans="1:14" s="29" customFormat="1" ht="13.5" customHeight="1">
      <c r="A27" s="30" t="s">
        <v>22</v>
      </c>
      <c r="B27" s="31"/>
      <c r="C27" s="31"/>
      <c r="D27" s="31"/>
      <c r="E27" s="31"/>
      <c r="F27" s="32">
        <v>74078.63</v>
      </c>
      <c r="G27" s="31"/>
      <c r="H27" s="31"/>
      <c r="I27" s="31"/>
      <c r="J27" s="31"/>
      <c r="K27" s="31"/>
      <c r="L27" s="31"/>
      <c r="M27" s="33">
        <f t="shared" si="1"/>
        <v>74078.63</v>
      </c>
      <c r="N27" s="28"/>
    </row>
    <row r="28" spans="1:14" s="29" customFormat="1" ht="12.75" customHeight="1">
      <c r="A28" s="30" t="s">
        <v>23</v>
      </c>
      <c r="B28" s="31">
        <v>16390</v>
      </c>
      <c r="C28" s="31"/>
      <c r="D28" s="31"/>
      <c r="E28" s="31"/>
      <c r="F28" s="32"/>
      <c r="G28" s="31"/>
      <c r="H28" s="31"/>
      <c r="I28" s="31"/>
      <c r="J28" s="31"/>
      <c r="K28" s="31"/>
      <c r="L28" s="31"/>
      <c r="M28" s="33">
        <f t="shared" si="1"/>
        <v>16390</v>
      </c>
      <c r="N28" s="28"/>
    </row>
    <row r="29" spans="1:14" s="29" customFormat="1" ht="15" customHeight="1">
      <c r="A29" s="30" t="s">
        <v>24</v>
      </c>
      <c r="B29" s="31">
        <v>19048</v>
      </c>
      <c r="C29" s="31"/>
      <c r="D29" s="31"/>
      <c r="E29" s="31"/>
      <c r="F29" s="32">
        <v>10557.87</v>
      </c>
      <c r="G29" s="31"/>
      <c r="H29" s="31"/>
      <c r="I29" s="31"/>
      <c r="J29" s="31"/>
      <c r="K29" s="31"/>
      <c r="L29" s="31"/>
      <c r="M29" s="33">
        <f t="shared" si="1"/>
        <v>29605.870000000003</v>
      </c>
      <c r="N29" s="28"/>
    </row>
    <row r="30" spans="1:14" s="29" customFormat="1" ht="12">
      <c r="A30" s="30" t="s">
        <v>6</v>
      </c>
      <c r="B30" s="31">
        <v>149057.5</v>
      </c>
      <c r="C30" s="31"/>
      <c r="D30" s="31"/>
      <c r="E30" s="31"/>
      <c r="F30" s="32"/>
      <c r="G30" s="31"/>
      <c r="H30" s="31"/>
      <c r="I30" s="31"/>
      <c r="J30" s="31"/>
      <c r="K30" s="31"/>
      <c r="L30" s="31"/>
      <c r="M30" s="33">
        <f t="shared" si="1"/>
        <v>149057.5</v>
      </c>
      <c r="N30" s="28"/>
    </row>
    <row r="31" spans="1:14" s="29" customFormat="1" ht="12" customHeight="1">
      <c r="A31" s="30" t="s">
        <v>7</v>
      </c>
      <c r="B31" s="31">
        <v>95491.9</v>
      </c>
      <c r="C31" s="31"/>
      <c r="D31" s="31"/>
      <c r="E31" s="31"/>
      <c r="F31" s="32">
        <v>15900</v>
      </c>
      <c r="G31" s="31"/>
      <c r="H31" s="31"/>
      <c r="I31" s="31"/>
      <c r="J31" s="31"/>
      <c r="K31" s="31"/>
      <c r="L31" s="31">
        <v>20350</v>
      </c>
      <c r="M31" s="33">
        <f t="shared" si="1"/>
        <v>131741.9</v>
      </c>
      <c r="N31" s="28"/>
    </row>
    <row r="32" spans="1:14" s="29" customFormat="1" ht="12.75" customHeight="1">
      <c r="A32" s="30" t="s">
        <v>8</v>
      </c>
      <c r="B32" s="31"/>
      <c r="C32" s="31"/>
      <c r="D32" s="31"/>
      <c r="E32" s="31"/>
      <c r="F32" s="32">
        <v>78808.48</v>
      </c>
      <c r="G32" s="31"/>
      <c r="H32" s="31"/>
      <c r="I32" s="31"/>
      <c r="J32" s="31"/>
      <c r="K32" s="31"/>
      <c r="L32" s="31"/>
      <c r="M32" s="33">
        <f t="shared" si="1"/>
        <v>78808.48</v>
      </c>
      <c r="N32" s="28"/>
    </row>
    <row r="33" spans="1:14" s="29" customFormat="1" ht="12">
      <c r="A33" s="30" t="s">
        <v>9</v>
      </c>
      <c r="B33" s="31">
        <v>46158.45</v>
      </c>
      <c r="C33" s="31"/>
      <c r="D33" s="31"/>
      <c r="E33" s="31"/>
      <c r="F33" s="32">
        <v>11211.48</v>
      </c>
      <c r="G33" s="31"/>
      <c r="H33" s="31"/>
      <c r="I33" s="31"/>
      <c r="J33" s="31"/>
      <c r="K33" s="31"/>
      <c r="L33" s="31"/>
      <c r="M33" s="33">
        <f t="shared" si="1"/>
        <v>57369.92999999999</v>
      </c>
      <c r="N33" s="28"/>
    </row>
    <row r="34" spans="1:14" s="29" customFormat="1" ht="12">
      <c r="A34" s="30" t="s">
        <v>26</v>
      </c>
      <c r="B34" s="31"/>
      <c r="C34" s="31"/>
      <c r="D34" s="31"/>
      <c r="E34" s="31"/>
      <c r="F34" s="32"/>
      <c r="G34" s="31"/>
      <c r="H34" s="31"/>
      <c r="I34" s="31"/>
      <c r="J34" s="31"/>
      <c r="K34" s="31"/>
      <c r="L34" s="31">
        <v>324784.9</v>
      </c>
      <c r="M34" s="33">
        <f t="shared" si="1"/>
        <v>324784.9</v>
      </c>
      <c r="N34" s="28"/>
    </row>
    <row r="35" spans="1:14" s="29" customFormat="1" ht="12">
      <c r="A35" s="30" t="s">
        <v>27</v>
      </c>
      <c r="B35" s="31"/>
      <c r="C35" s="31"/>
      <c r="D35" s="31"/>
      <c r="E35" s="31"/>
      <c r="F35" s="32"/>
      <c r="G35" s="31"/>
      <c r="H35" s="31"/>
      <c r="I35" s="31"/>
      <c r="J35" s="31"/>
      <c r="K35" s="31"/>
      <c r="L35" s="31">
        <v>3006752.82</v>
      </c>
      <c r="M35" s="33">
        <f t="shared" si="1"/>
        <v>3006752.82</v>
      </c>
      <c r="N35" s="28"/>
    </row>
    <row r="36" spans="1:14" s="29" customFormat="1" ht="12">
      <c r="A36" s="30" t="s">
        <v>12</v>
      </c>
      <c r="B36" s="31"/>
      <c r="C36" s="31"/>
      <c r="D36" s="31"/>
      <c r="E36" s="31"/>
      <c r="F36" s="32"/>
      <c r="G36" s="31"/>
      <c r="H36" s="31"/>
      <c r="I36" s="31"/>
      <c r="J36" s="31"/>
      <c r="K36" s="31"/>
      <c r="L36" s="31">
        <v>478608</v>
      </c>
      <c r="M36" s="33">
        <f t="shared" si="1"/>
        <v>478608</v>
      </c>
      <c r="N36" s="28"/>
    </row>
    <row r="37" spans="1:14" s="29" customFormat="1" ht="12">
      <c r="A37" s="30" t="s">
        <v>13</v>
      </c>
      <c r="B37" s="31"/>
      <c r="C37" s="31"/>
      <c r="D37" s="31"/>
      <c r="E37" s="31"/>
      <c r="F37" s="32"/>
      <c r="G37" s="31"/>
      <c r="H37" s="31"/>
      <c r="I37" s="31"/>
      <c r="J37" s="31"/>
      <c r="K37" s="31"/>
      <c r="L37" s="31">
        <v>5852337.1</v>
      </c>
      <c r="M37" s="33">
        <f t="shared" si="1"/>
        <v>5852337.1</v>
      </c>
      <c r="N37" s="28"/>
    </row>
    <row r="38" spans="1:14" s="29" customFormat="1" ht="12">
      <c r="A38" s="30" t="s">
        <v>0</v>
      </c>
      <c r="B38" s="31"/>
      <c r="C38" s="31"/>
      <c r="D38" s="31"/>
      <c r="E38" s="31"/>
      <c r="F38" s="32"/>
      <c r="G38" s="31"/>
      <c r="H38" s="31"/>
      <c r="I38" s="31"/>
      <c r="J38" s="31"/>
      <c r="K38" s="31"/>
      <c r="L38" s="31">
        <v>14668148.399999999</v>
      </c>
      <c r="M38" s="33">
        <f t="shared" si="1"/>
        <v>14668148.399999999</v>
      </c>
      <c r="N38" s="28"/>
    </row>
    <row r="39" spans="1:14" s="29" customFormat="1" ht="12">
      <c r="A39" s="30" t="s">
        <v>16</v>
      </c>
      <c r="B39" s="31"/>
      <c r="C39" s="31"/>
      <c r="D39" s="31"/>
      <c r="E39" s="31"/>
      <c r="F39" s="32"/>
      <c r="G39" s="31"/>
      <c r="H39" s="31"/>
      <c r="I39" s="31"/>
      <c r="J39" s="31"/>
      <c r="K39" s="31"/>
      <c r="L39" s="31">
        <v>227219.2</v>
      </c>
      <c r="M39" s="33">
        <f t="shared" si="1"/>
        <v>227219.2</v>
      </c>
      <c r="N39" s="28"/>
    </row>
    <row r="40" spans="1:14" s="29" customFormat="1" ht="12">
      <c r="A40" s="30" t="s">
        <v>17</v>
      </c>
      <c r="B40" s="31"/>
      <c r="C40" s="31"/>
      <c r="D40" s="31"/>
      <c r="E40" s="31"/>
      <c r="F40" s="32"/>
      <c r="G40" s="31"/>
      <c r="H40" s="31">
        <v>485306.85</v>
      </c>
      <c r="I40" s="31"/>
      <c r="J40" s="31"/>
      <c r="K40" s="31"/>
      <c r="L40" s="31"/>
      <c r="M40" s="33">
        <f t="shared" si="1"/>
        <v>485306.85</v>
      </c>
      <c r="N40" s="28"/>
    </row>
    <row r="41" spans="1:14" s="29" customFormat="1" ht="12">
      <c r="A41" s="30" t="s">
        <v>57</v>
      </c>
      <c r="B41" s="31">
        <v>2162628.4</v>
      </c>
      <c r="C41" s="31">
        <v>234463.4</v>
      </c>
      <c r="D41" s="31">
        <v>1077560</v>
      </c>
      <c r="E41" s="31"/>
      <c r="F41" s="32">
        <v>157047</v>
      </c>
      <c r="G41" s="31">
        <v>4143581</v>
      </c>
      <c r="H41" s="31">
        <v>12550293.710000003</v>
      </c>
      <c r="I41" s="31">
        <v>121111</v>
      </c>
      <c r="J41" s="31">
        <v>25800</v>
      </c>
      <c r="K41" s="31"/>
      <c r="L41" s="31">
        <v>158131581.35000005</v>
      </c>
      <c r="M41" s="33">
        <f t="shared" si="1"/>
        <v>178604065.86000004</v>
      </c>
      <c r="N41" s="28"/>
    </row>
    <row r="42" spans="1:14" s="29" customFormat="1" ht="24">
      <c r="A42" s="37" t="s">
        <v>81</v>
      </c>
      <c r="B42" s="38"/>
      <c r="C42" s="38"/>
      <c r="D42" s="38"/>
      <c r="E42" s="38"/>
      <c r="F42" s="39"/>
      <c r="G42" s="38"/>
      <c r="H42" s="38"/>
      <c r="I42" s="38"/>
      <c r="J42" s="38"/>
      <c r="K42" s="38"/>
      <c r="L42" s="38"/>
      <c r="M42" s="40">
        <v>47161.77</v>
      </c>
      <c r="N42" s="28"/>
    </row>
    <row r="43" spans="1:14" s="29" customFormat="1" ht="15.75" customHeight="1" thickBot="1">
      <c r="A43" s="41" t="s">
        <v>39</v>
      </c>
      <c r="B43" s="42">
        <f aca="true" t="shared" si="2" ref="B43:L43">SUM(B11:B41)</f>
        <v>5156024.92</v>
      </c>
      <c r="C43" s="42">
        <f t="shared" si="2"/>
        <v>234463.4</v>
      </c>
      <c r="D43" s="42">
        <f t="shared" si="2"/>
        <v>1077560</v>
      </c>
      <c r="E43" s="42">
        <f t="shared" si="2"/>
        <v>0</v>
      </c>
      <c r="F43" s="42">
        <f t="shared" si="2"/>
        <v>1678886.4500000002</v>
      </c>
      <c r="G43" s="42">
        <f t="shared" si="2"/>
        <v>4143581</v>
      </c>
      <c r="H43" s="42">
        <f t="shared" si="2"/>
        <v>13035600.560000002</v>
      </c>
      <c r="I43" s="42">
        <f t="shared" si="2"/>
        <v>121111</v>
      </c>
      <c r="J43" s="42">
        <f t="shared" si="2"/>
        <v>25800</v>
      </c>
      <c r="K43" s="42">
        <f t="shared" si="2"/>
        <v>0</v>
      </c>
      <c r="L43" s="42">
        <f t="shared" si="2"/>
        <v>248483975.45000005</v>
      </c>
      <c r="M43" s="43">
        <f>SUM(M11:M42)</f>
        <v>274004164.5500001</v>
      </c>
      <c r="N43" s="28"/>
    </row>
    <row r="44" spans="1:14" s="48" customFormat="1" ht="15.75" customHeight="1" thickBot="1">
      <c r="A44" s="44" t="s">
        <v>11</v>
      </c>
      <c r="B44" s="45">
        <f aca="true" t="shared" si="3" ref="B44:M44">SUM(B10+B43)</f>
        <v>44694869.1</v>
      </c>
      <c r="C44" s="45">
        <f t="shared" si="3"/>
        <v>2549976.28</v>
      </c>
      <c r="D44" s="45">
        <f t="shared" si="3"/>
        <v>5522422.55</v>
      </c>
      <c r="E44" s="45">
        <f t="shared" si="3"/>
        <v>2000</v>
      </c>
      <c r="F44" s="45">
        <f t="shared" si="3"/>
        <v>4616959.26</v>
      </c>
      <c r="G44" s="45">
        <f t="shared" si="3"/>
        <v>4198893.29</v>
      </c>
      <c r="H44" s="45">
        <f t="shared" si="3"/>
        <v>13080781.560000002</v>
      </c>
      <c r="I44" s="45">
        <f t="shared" si="3"/>
        <v>1585984.73</v>
      </c>
      <c r="J44" s="45">
        <f t="shared" si="3"/>
        <v>543084.47</v>
      </c>
      <c r="K44" s="45">
        <f t="shared" si="3"/>
        <v>285970.55</v>
      </c>
      <c r="L44" s="45">
        <f t="shared" si="3"/>
        <v>563457118.5799999</v>
      </c>
      <c r="M44" s="46">
        <f t="shared" si="3"/>
        <v>640585222.14</v>
      </c>
      <c r="N44" s="47"/>
    </row>
    <row r="45" spans="1:14" s="15" customFormat="1" ht="18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4"/>
    </row>
    <row r="46" spans="1:14" s="15" customFormat="1" ht="18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4"/>
    </row>
    <row r="47" spans="1:14" s="15" customFormat="1" ht="18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4"/>
    </row>
    <row r="48" spans="1:14" s="15" customFormat="1" ht="18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</row>
    <row r="49" spans="1:14" s="15" customFormat="1" ht="18" customHeight="1" thickBo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 t="s">
        <v>49</v>
      </c>
      <c r="N49" s="14"/>
    </row>
    <row r="50" spans="1:14" s="23" customFormat="1" ht="18.75" customHeight="1" thickBot="1">
      <c r="A50" s="53" t="s">
        <v>48</v>
      </c>
      <c r="B50" s="54" t="s">
        <v>80</v>
      </c>
      <c r="C50" s="54" t="s">
        <v>79</v>
      </c>
      <c r="D50" s="54" t="s">
        <v>78</v>
      </c>
      <c r="E50" s="54" t="s">
        <v>77</v>
      </c>
      <c r="F50" s="54" t="s">
        <v>76</v>
      </c>
      <c r="G50" s="54" t="s">
        <v>75</v>
      </c>
      <c r="H50" s="54" t="s">
        <v>74</v>
      </c>
      <c r="I50" s="54" t="s">
        <v>73</v>
      </c>
      <c r="J50" s="54" t="s">
        <v>72</v>
      </c>
      <c r="K50" s="54" t="s">
        <v>71</v>
      </c>
      <c r="L50" s="54" t="s">
        <v>70</v>
      </c>
      <c r="M50" s="55"/>
      <c r="N50" s="22"/>
    </row>
    <row r="51" spans="1:14" s="15" customFormat="1" ht="12.75" thickBot="1">
      <c r="A51" s="56" t="s">
        <v>46</v>
      </c>
      <c r="B51" s="57" t="s">
        <v>28</v>
      </c>
      <c r="C51" s="57" t="s">
        <v>29</v>
      </c>
      <c r="D51" s="57" t="s">
        <v>30</v>
      </c>
      <c r="E51" s="57" t="s">
        <v>31</v>
      </c>
      <c r="F51" s="57" t="s">
        <v>32</v>
      </c>
      <c r="G51" s="57" t="s">
        <v>33</v>
      </c>
      <c r="H51" s="57" t="s">
        <v>34</v>
      </c>
      <c r="I51" s="57" t="s">
        <v>35</v>
      </c>
      <c r="J51" s="57" t="s">
        <v>36</v>
      </c>
      <c r="K51" s="57" t="s">
        <v>37</v>
      </c>
      <c r="L51" s="57" t="s">
        <v>38</v>
      </c>
      <c r="M51" s="58" t="s">
        <v>45</v>
      </c>
      <c r="N51" s="14"/>
    </row>
    <row r="52" spans="1:13" ht="12">
      <c r="A52" s="24" t="s">
        <v>58</v>
      </c>
      <c r="B52" s="25"/>
      <c r="C52" s="25"/>
      <c r="D52" s="25"/>
      <c r="E52" s="25"/>
      <c r="F52" s="26"/>
      <c r="G52" s="25"/>
      <c r="H52" s="25"/>
      <c r="I52" s="25"/>
      <c r="J52" s="25"/>
      <c r="K52" s="25"/>
      <c r="L52" s="25"/>
      <c r="M52" s="27">
        <f>SUM(B52:L52)</f>
        <v>0</v>
      </c>
    </row>
    <row r="53" spans="1:13" ht="12">
      <c r="A53" s="30" t="s">
        <v>52</v>
      </c>
      <c r="B53" s="31"/>
      <c r="C53" s="31"/>
      <c r="D53" s="31"/>
      <c r="E53" s="31"/>
      <c r="F53" s="32"/>
      <c r="G53" s="31"/>
      <c r="H53" s="31"/>
      <c r="I53" s="31"/>
      <c r="J53" s="31">
        <v>283300</v>
      </c>
      <c r="K53" s="31"/>
      <c r="L53" s="31"/>
      <c r="M53" s="33">
        <f>SUM(B53:L53)</f>
        <v>283300</v>
      </c>
    </row>
    <row r="54" spans="1:13" ht="12">
      <c r="A54" s="34" t="s">
        <v>43</v>
      </c>
      <c r="B54" s="35"/>
      <c r="C54" s="35"/>
      <c r="D54" s="35"/>
      <c r="E54" s="35"/>
      <c r="F54" s="35"/>
      <c r="G54" s="35"/>
      <c r="H54" s="35"/>
      <c r="I54" s="35"/>
      <c r="J54" s="35">
        <f>SUM(J52:J53)</f>
        <v>283300</v>
      </c>
      <c r="K54" s="35"/>
      <c r="L54" s="35"/>
      <c r="M54" s="36">
        <f>SUM(B54:L54)</f>
        <v>283300</v>
      </c>
    </row>
    <row r="55" spans="1:13" ht="12">
      <c r="A55" s="30" t="s">
        <v>10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59"/>
    </row>
    <row r="56" spans="1:13" ht="12">
      <c r="A56" s="30" t="s">
        <v>14</v>
      </c>
      <c r="B56" s="31"/>
      <c r="C56" s="31"/>
      <c r="D56" s="31"/>
      <c r="E56" s="31"/>
      <c r="F56" s="32">
        <v>73288.61</v>
      </c>
      <c r="G56" s="31"/>
      <c r="H56" s="31"/>
      <c r="I56" s="31"/>
      <c r="J56" s="31"/>
      <c r="K56" s="31"/>
      <c r="L56" s="31"/>
      <c r="M56" s="33">
        <f aca="true" t="shared" si="4" ref="M56:M76">SUM(B56:L56)</f>
        <v>73288.61</v>
      </c>
    </row>
    <row r="57" spans="1:13" ht="12.75" customHeight="1">
      <c r="A57" s="30" t="s">
        <v>2</v>
      </c>
      <c r="B57" s="31">
        <v>150000</v>
      </c>
      <c r="C57" s="31"/>
      <c r="D57" s="31"/>
      <c r="E57" s="31"/>
      <c r="F57" s="32">
        <v>2197445.4</v>
      </c>
      <c r="G57" s="31"/>
      <c r="H57" s="31"/>
      <c r="I57" s="31"/>
      <c r="J57" s="31"/>
      <c r="K57" s="31"/>
      <c r="L57" s="31"/>
      <c r="M57" s="33">
        <f t="shared" si="4"/>
        <v>2347445.4</v>
      </c>
    </row>
    <row r="58" spans="1:13" ht="12">
      <c r="A58" s="30" t="s">
        <v>15</v>
      </c>
      <c r="B58" s="31">
        <v>498660</v>
      </c>
      <c r="C58" s="31"/>
      <c r="D58" s="31"/>
      <c r="E58" s="31"/>
      <c r="F58" s="32">
        <v>5833708</v>
      </c>
      <c r="G58" s="31"/>
      <c r="H58" s="31"/>
      <c r="I58" s="31"/>
      <c r="J58" s="31"/>
      <c r="K58" s="31"/>
      <c r="L58" s="31"/>
      <c r="M58" s="33">
        <f t="shared" si="4"/>
        <v>6332368</v>
      </c>
    </row>
    <row r="59" spans="1:13" ht="12">
      <c r="A59" s="30" t="s">
        <v>18</v>
      </c>
      <c r="B59" s="31"/>
      <c r="C59" s="31"/>
      <c r="D59" s="31"/>
      <c r="E59" s="31"/>
      <c r="F59" s="32">
        <v>104948.5</v>
      </c>
      <c r="G59" s="31"/>
      <c r="H59" s="31"/>
      <c r="I59" s="31"/>
      <c r="J59" s="31"/>
      <c r="K59" s="31"/>
      <c r="L59" s="31"/>
      <c r="M59" s="33">
        <f t="shared" si="4"/>
        <v>104948.5</v>
      </c>
    </row>
    <row r="60" spans="1:13" ht="12">
      <c r="A60" s="30" t="s">
        <v>40</v>
      </c>
      <c r="B60" s="31">
        <v>439055.5</v>
      </c>
      <c r="C60" s="31"/>
      <c r="D60" s="31"/>
      <c r="E60" s="31"/>
      <c r="F60" s="32">
        <v>262295</v>
      </c>
      <c r="G60" s="31"/>
      <c r="H60" s="31"/>
      <c r="I60" s="31"/>
      <c r="J60" s="31"/>
      <c r="K60" s="31"/>
      <c r="L60" s="31"/>
      <c r="M60" s="33">
        <f t="shared" si="4"/>
        <v>701350.5</v>
      </c>
    </row>
    <row r="61" spans="1:13" ht="12">
      <c r="A61" s="30" t="s">
        <v>3</v>
      </c>
      <c r="B61" s="31"/>
      <c r="C61" s="31"/>
      <c r="D61" s="31"/>
      <c r="E61" s="31"/>
      <c r="F61" s="32">
        <v>102000</v>
      </c>
      <c r="G61" s="31"/>
      <c r="H61" s="31"/>
      <c r="I61" s="31"/>
      <c r="J61" s="31"/>
      <c r="K61" s="31"/>
      <c r="L61" s="31"/>
      <c r="M61" s="33">
        <f t="shared" si="4"/>
        <v>102000</v>
      </c>
    </row>
    <row r="62" spans="1:13" ht="12">
      <c r="A62" s="30" t="s">
        <v>42</v>
      </c>
      <c r="B62" s="31"/>
      <c r="C62" s="31"/>
      <c r="D62" s="31"/>
      <c r="E62" s="31"/>
      <c r="F62" s="32">
        <v>352464.5</v>
      </c>
      <c r="G62" s="31"/>
      <c r="H62" s="31"/>
      <c r="I62" s="31"/>
      <c r="J62" s="31"/>
      <c r="K62" s="31"/>
      <c r="L62" s="31"/>
      <c r="M62" s="33">
        <f t="shared" si="4"/>
        <v>352464.5</v>
      </c>
    </row>
    <row r="63" spans="1:13" ht="12">
      <c r="A63" s="30" t="s">
        <v>4</v>
      </c>
      <c r="B63" s="31"/>
      <c r="C63" s="31"/>
      <c r="D63" s="31"/>
      <c r="E63" s="31"/>
      <c r="F63" s="32">
        <v>421511.1</v>
      </c>
      <c r="G63" s="31"/>
      <c r="H63" s="31"/>
      <c r="I63" s="31"/>
      <c r="J63" s="31"/>
      <c r="K63" s="31"/>
      <c r="L63" s="31"/>
      <c r="M63" s="33">
        <f t="shared" si="4"/>
        <v>421511.1</v>
      </c>
    </row>
    <row r="64" spans="1:13" ht="12">
      <c r="A64" s="30" t="s">
        <v>5</v>
      </c>
      <c r="B64" s="31">
        <v>198930</v>
      </c>
      <c r="C64" s="31"/>
      <c r="D64" s="31"/>
      <c r="E64" s="31"/>
      <c r="F64" s="32">
        <v>2888086.02</v>
      </c>
      <c r="G64" s="31"/>
      <c r="H64" s="31"/>
      <c r="I64" s="31"/>
      <c r="J64" s="31"/>
      <c r="K64" s="31"/>
      <c r="L64" s="31"/>
      <c r="M64" s="33">
        <f t="shared" si="4"/>
        <v>3087016.02</v>
      </c>
    </row>
    <row r="65" spans="1:13" ht="12">
      <c r="A65" s="30" t="s">
        <v>20</v>
      </c>
      <c r="B65" s="31"/>
      <c r="C65" s="31"/>
      <c r="D65" s="31"/>
      <c r="E65" s="31"/>
      <c r="F65" s="32">
        <v>44550</v>
      </c>
      <c r="G65" s="31"/>
      <c r="H65" s="31"/>
      <c r="I65" s="31"/>
      <c r="J65" s="31"/>
      <c r="K65" s="31"/>
      <c r="L65" s="31"/>
      <c r="M65" s="33">
        <f t="shared" si="4"/>
        <v>44550</v>
      </c>
    </row>
    <row r="66" spans="1:13" ht="12" customHeight="1">
      <c r="A66" s="30" t="s">
        <v>21</v>
      </c>
      <c r="B66" s="31">
        <v>71659</v>
      </c>
      <c r="C66" s="31"/>
      <c r="D66" s="31"/>
      <c r="E66" s="31"/>
      <c r="F66" s="32">
        <v>217089</v>
      </c>
      <c r="G66" s="31"/>
      <c r="H66" s="31"/>
      <c r="I66" s="31"/>
      <c r="J66" s="31"/>
      <c r="K66" s="31"/>
      <c r="L66" s="31">
        <v>189013</v>
      </c>
      <c r="M66" s="33">
        <f t="shared" si="4"/>
        <v>477761</v>
      </c>
    </row>
    <row r="67" spans="1:13" ht="12">
      <c r="A67" s="30" t="s">
        <v>22</v>
      </c>
      <c r="B67" s="31"/>
      <c r="C67" s="31"/>
      <c r="D67" s="31"/>
      <c r="E67" s="31"/>
      <c r="F67" s="32">
        <v>1242547.96</v>
      </c>
      <c r="G67" s="31"/>
      <c r="H67" s="31"/>
      <c r="I67" s="31"/>
      <c r="J67" s="31"/>
      <c r="K67" s="31"/>
      <c r="L67" s="31"/>
      <c r="M67" s="33">
        <f t="shared" si="4"/>
        <v>1242547.96</v>
      </c>
    </row>
    <row r="68" spans="1:13" ht="24">
      <c r="A68" s="30" t="s">
        <v>23</v>
      </c>
      <c r="B68" s="31">
        <v>630101</v>
      </c>
      <c r="C68" s="31"/>
      <c r="D68" s="31"/>
      <c r="E68" s="31"/>
      <c r="F68" s="32">
        <v>704615</v>
      </c>
      <c r="G68" s="31"/>
      <c r="H68" s="31"/>
      <c r="I68" s="31"/>
      <c r="J68" s="31"/>
      <c r="K68" s="31"/>
      <c r="L68" s="31"/>
      <c r="M68" s="33">
        <f t="shared" si="4"/>
        <v>1334716</v>
      </c>
    </row>
    <row r="69" spans="1:13" ht="12">
      <c r="A69" s="30" t="s">
        <v>41</v>
      </c>
      <c r="B69" s="31"/>
      <c r="C69" s="31"/>
      <c r="D69" s="31"/>
      <c r="E69" s="31"/>
      <c r="F69" s="32">
        <v>112613</v>
      </c>
      <c r="G69" s="31"/>
      <c r="H69" s="31"/>
      <c r="I69" s="31"/>
      <c r="J69" s="31"/>
      <c r="K69" s="31"/>
      <c r="L69" s="31"/>
      <c r="M69" s="33">
        <f t="shared" si="4"/>
        <v>112613</v>
      </c>
    </row>
    <row r="70" spans="1:13" ht="12">
      <c r="A70" s="30" t="s">
        <v>24</v>
      </c>
      <c r="B70" s="31">
        <v>700872.54</v>
      </c>
      <c r="C70" s="31"/>
      <c r="D70" s="31"/>
      <c r="E70" s="31"/>
      <c r="F70" s="32">
        <v>543835.2</v>
      </c>
      <c r="G70" s="31"/>
      <c r="H70" s="31"/>
      <c r="I70" s="31"/>
      <c r="J70" s="31"/>
      <c r="K70" s="31"/>
      <c r="L70" s="31"/>
      <c r="M70" s="33">
        <f t="shared" si="4"/>
        <v>1244707.74</v>
      </c>
    </row>
    <row r="71" spans="1:13" ht="12">
      <c r="A71" s="30" t="s">
        <v>6</v>
      </c>
      <c r="B71" s="31">
        <v>1065538.2</v>
      </c>
      <c r="C71" s="31"/>
      <c r="D71" s="31"/>
      <c r="E71" s="31"/>
      <c r="F71" s="32">
        <v>205513</v>
      </c>
      <c r="G71" s="31"/>
      <c r="H71" s="31"/>
      <c r="I71" s="31"/>
      <c r="J71" s="31"/>
      <c r="K71" s="31"/>
      <c r="L71" s="31"/>
      <c r="M71" s="33">
        <f t="shared" si="4"/>
        <v>1271051.2</v>
      </c>
    </row>
    <row r="72" spans="1:13" ht="12.75" customHeight="1">
      <c r="A72" s="30" t="s">
        <v>7</v>
      </c>
      <c r="B72" s="31">
        <v>92552.2</v>
      </c>
      <c r="C72" s="31"/>
      <c r="D72" s="31"/>
      <c r="E72" s="31"/>
      <c r="F72" s="32"/>
      <c r="G72" s="31"/>
      <c r="H72" s="31"/>
      <c r="I72" s="31"/>
      <c r="J72" s="31"/>
      <c r="K72" s="31"/>
      <c r="L72" s="31">
        <v>849084.4</v>
      </c>
      <c r="M72" s="33">
        <f t="shared" si="4"/>
        <v>941636.6</v>
      </c>
    </row>
    <row r="73" spans="1:13" ht="11.25" customHeight="1">
      <c r="A73" s="30" t="s">
        <v>8</v>
      </c>
      <c r="B73" s="31"/>
      <c r="C73" s="31"/>
      <c r="D73" s="31"/>
      <c r="E73" s="31"/>
      <c r="F73" s="32">
        <v>1338162.7</v>
      </c>
      <c r="G73" s="31"/>
      <c r="H73" s="31"/>
      <c r="I73" s="31"/>
      <c r="J73" s="31"/>
      <c r="K73" s="31"/>
      <c r="L73" s="31"/>
      <c r="M73" s="33">
        <f t="shared" si="4"/>
        <v>1338162.7</v>
      </c>
    </row>
    <row r="74" spans="1:13" ht="12">
      <c r="A74" s="30" t="s">
        <v>9</v>
      </c>
      <c r="B74" s="31">
        <v>691038.2</v>
      </c>
      <c r="C74" s="31"/>
      <c r="D74" s="31"/>
      <c r="E74" s="31"/>
      <c r="F74" s="32">
        <v>2143518.1</v>
      </c>
      <c r="G74" s="31"/>
      <c r="H74" s="31"/>
      <c r="I74" s="31"/>
      <c r="J74" s="31"/>
      <c r="K74" s="31"/>
      <c r="L74" s="31"/>
      <c r="M74" s="33">
        <f t="shared" si="4"/>
        <v>2834556.3</v>
      </c>
    </row>
    <row r="75" spans="1:13" ht="12">
      <c r="A75" s="30" t="s">
        <v>26</v>
      </c>
      <c r="B75" s="31"/>
      <c r="C75" s="31"/>
      <c r="D75" s="31"/>
      <c r="E75" s="31"/>
      <c r="F75" s="32"/>
      <c r="G75" s="31"/>
      <c r="H75" s="31"/>
      <c r="I75" s="31"/>
      <c r="J75" s="31"/>
      <c r="K75" s="31"/>
      <c r="L75" s="31">
        <v>545116.2</v>
      </c>
      <c r="M75" s="33">
        <f t="shared" si="4"/>
        <v>545116.2</v>
      </c>
    </row>
    <row r="76" spans="1:13" ht="12">
      <c r="A76" s="30" t="s">
        <v>27</v>
      </c>
      <c r="B76" s="31"/>
      <c r="C76" s="31"/>
      <c r="D76" s="31"/>
      <c r="E76" s="31"/>
      <c r="F76" s="32"/>
      <c r="G76" s="31"/>
      <c r="H76" s="31"/>
      <c r="I76" s="31"/>
      <c r="J76" s="31"/>
      <c r="K76" s="31"/>
      <c r="L76" s="31">
        <v>5984977.5</v>
      </c>
      <c r="M76" s="33">
        <f t="shared" si="4"/>
        <v>5984977.5</v>
      </c>
    </row>
    <row r="77" spans="1:13" ht="17.25" customHeight="1" thickBot="1">
      <c r="A77" s="41" t="s">
        <v>39</v>
      </c>
      <c r="B77" s="42">
        <f aca="true" t="shared" si="5" ref="B77:M77">SUM(B55:B76)</f>
        <v>4538406.640000001</v>
      </c>
      <c r="C77" s="42">
        <f t="shared" si="5"/>
        <v>0</v>
      </c>
      <c r="D77" s="42">
        <f t="shared" si="5"/>
        <v>0</v>
      </c>
      <c r="E77" s="42">
        <f t="shared" si="5"/>
        <v>0</v>
      </c>
      <c r="F77" s="42">
        <f t="shared" si="5"/>
        <v>18788191.09</v>
      </c>
      <c r="G77" s="42">
        <f t="shared" si="5"/>
        <v>0</v>
      </c>
      <c r="H77" s="42">
        <f t="shared" si="5"/>
        <v>0</v>
      </c>
      <c r="I77" s="42">
        <f t="shared" si="5"/>
        <v>0</v>
      </c>
      <c r="J77" s="42">
        <f t="shared" si="5"/>
        <v>0</v>
      </c>
      <c r="K77" s="42">
        <f t="shared" si="5"/>
        <v>0</v>
      </c>
      <c r="L77" s="42">
        <f t="shared" si="5"/>
        <v>7568191.1</v>
      </c>
      <c r="M77" s="43">
        <f t="shared" si="5"/>
        <v>30894788.83</v>
      </c>
    </row>
    <row r="78" spans="1:14" s="15" customFormat="1" ht="12.75" thickBot="1">
      <c r="A78" s="44" t="s">
        <v>11</v>
      </c>
      <c r="B78" s="45">
        <f aca="true" t="shared" si="6" ref="B78:M78">SUM(B54+B77)</f>
        <v>4538406.640000001</v>
      </c>
      <c r="C78" s="45">
        <f t="shared" si="6"/>
        <v>0</v>
      </c>
      <c r="D78" s="45">
        <f t="shared" si="6"/>
        <v>0</v>
      </c>
      <c r="E78" s="45">
        <f t="shared" si="6"/>
        <v>0</v>
      </c>
      <c r="F78" s="45">
        <f t="shared" si="6"/>
        <v>18788191.09</v>
      </c>
      <c r="G78" s="45">
        <f t="shared" si="6"/>
        <v>0</v>
      </c>
      <c r="H78" s="45">
        <f t="shared" si="6"/>
        <v>0</v>
      </c>
      <c r="I78" s="45">
        <f t="shared" si="6"/>
        <v>0</v>
      </c>
      <c r="J78" s="45">
        <f t="shared" si="6"/>
        <v>283300</v>
      </c>
      <c r="K78" s="45">
        <f t="shared" si="6"/>
        <v>0</v>
      </c>
      <c r="L78" s="45">
        <f t="shared" si="6"/>
        <v>7568191.1</v>
      </c>
      <c r="M78" s="46">
        <f t="shared" si="6"/>
        <v>31178088.83</v>
      </c>
      <c r="N78" s="14"/>
    </row>
    <row r="79" spans="1:13" ht="18" customHeight="1" thickBot="1">
      <c r="A79" s="60" t="s">
        <v>44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>
        <f>SUM(M44+M78)</f>
        <v>671763310.97</v>
      </c>
    </row>
  </sheetData>
  <printOptions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2">
      <selection activeCell="A16" sqref="A16"/>
    </sheetView>
  </sheetViews>
  <sheetFormatPr defaultColWidth="9.00390625" defaultRowHeight="12.75"/>
  <cols>
    <col min="1" max="1" width="47.75390625" style="64" customWidth="1"/>
    <col min="2" max="3" width="13.25390625" style="1" bestFit="1" customWidth="1"/>
    <col min="4" max="4" width="15.75390625" style="1" customWidth="1"/>
    <col min="5" max="5" width="10.375" style="1" bestFit="1" customWidth="1"/>
    <col min="6" max="8" width="13.25390625" style="1" bestFit="1" customWidth="1"/>
    <col min="9" max="9" width="14.375" style="1" bestFit="1" customWidth="1"/>
    <col min="10" max="10" width="15.75390625" style="1" customWidth="1"/>
    <col min="11" max="11" width="18.375" style="1" bestFit="1" customWidth="1"/>
    <col min="12" max="16384" width="9.125" style="64" customWidth="1"/>
  </cols>
  <sheetData>
    <row r="1" ht="15.75">
      <c r="A1" s="63" t="s">
        <v>83</v>
      </c>
    </row>
    <row r="2" ht="15.75">
      <c r="A2" s="63"/>
    </row>
    <row r="3" ht="15.75">
      <c r="A3" s="63"/>
    </row>
    <row r="4" ht="13.5" thickBot="1">
      <c r="K4" s="1" t="s">
        <v>84</v>
      </c>
    </row>
    <row r="5" spans="1:11" s="69" customFormat="1" ht="22.5" customHeight="1" thickBot="1">
      <c r="A5" s="65" t="s">
        <v>85</v>
      </c>
      <c r="B5" s="66">
        <v>95279</v>
      </c>
      <c r="C5" s="67">
        <v>95280</v>
      </c>
      <c r="D5" s="66">
        <v>95281</v>
      </c>
      <c r="E5" s="67">
        <v>95282</v>
      </c>
      <c r="F5" s="66">
        <v>95283</v>
      </c>
      <c r="G5" s="67">
        <v>95285</v>
      </c>
      <c r="H5" s="66">
        <v>95287</v>
      </c>
      <c r="I5" s="67">
        <v>95288</v>
      </c>
      <c r="J5" s="66">
        <v>95289</v>
      </c>
      <c r="K5" s="68" t="s">
        <v>86</v>
      </c>
    </row>
    <row r="6" spans="1:11" s="63" customFormat="1" ht="16.5" thickBot="1">
      <c r="A6" s="70"/>
      <c r="B6" s="71" t="s">
        <v>28</v>
      </c>
      <c r="C6" s="72" t="s">
        <v>29</v>
      </c>
      <c r="D6" s="71" t="s">
        <v>30</v>
      </c>
      <c r="E6" s="72" t="s">
        <v>31</v>
      </c>
      <c r="F6" s="71" t="s">
        <v>32</v>
      </c>
      <c r="G6" s="71" t="s">
        <v>34</v>
      </c>
      <c r="H6" s="71" t="s">
        <v>36</v>
      </c>
      <c r="I6" s="72" t="s">
        <v>37</v>
      </c>
      <c r="J6" s="71" t="s">
        <v>38</v>
      </c>
      <c r="K6" s="73"/>
    </row>
    <row r="7" spans="1:11" ht="12.75">
      <c r="A7" s="74" t="s">
        <v>50</v>
      </c>
      <c r="B7" s="75"/>
      <c r="C7" s="75"/>
      <c r="D7" s="75"/>
      <c r="E7" s="75"/>
      <c r="F7" s="76">
        <v>587318</v>
      </c>
      <c r="G7" s="75"/>
      <c r="H7" s="75"/>
      <c r="I7" s="75"/>
      <c r="J7" s="75"/>
      <c r="K7" s="77">
        <v>587318</v>
      </c>
    </row>
    <row r="8" spans="1:11" ht="12.75">
      <c r="A8" s="78" t="s">
        <v>87</v>
      </c>
      <c r="B8" s="79">
        <v>2398894</v>
      </c>
      <c r="C8" s="79"/>
      <c r="D8" s="79"/>
      <c r="E8" s="79"/>
      <c r="F8" s="80"/>
      <c r="G8" s="79"/>
      <c r="H8" s="79"/>
      <c r="I8" s="79"/>
      <c r="J8" s="79">
        <v>27000</v>
      </c>
      <c r="K8" s="81">
        <v>2425894</v>
      </c>
    </row>
    <row r="9" spans="1:11" ht="12.75">
      <c r="A9" s="78" t="s">
        <v>52</v>
      </c>
      <c r="B9" s="79"/>
      <c r="C9" s="79"/>
      <c r="D9" s="79"/>
      <c r="E9" s="79"/>
      <c r="F9" s="80"/>
      <c r="G9" s="79"/>
      <c r="H9" s="79">
        <v>402844.1</v>
      </c>
      <c r="I9" s="79"/>
      <c r="J9" s="79"/>
      <c r="K9" s="81">
        <v>402844.1</v>
      </c>
    </row>
    <row r="10" spans="1:11" ht="12.75">
      <c r="A10" s="82" t="s">
        <v>43</v>
      </c>
      <c r="B10" s="83">
        <v>2398894</v>
      </c>
      <c r="C10" s="83">
        <v>0</v>
      </c>
      <c r="D10" s="83">
        <v>0</v>
      </c>
      <c r="E10" s="83">
        <v>0</v>
      </c>
      <c r="F10" s="83">
        <v>587318</v>
      </c>
      <c r="G10" s="83">
        <v>0</v>
      </c>
      <c r="H10" s="83">
        <v>402844.1</v>
      </c>
      <c r="I10" s="83">
        <v>0</v>
      </c>
      <c r="J10" s="83">
        <v>27000</v>
      </c>
      <c r="K10" s="84">
        <v>3416056.1</v>
      </c>
    </row>
    <row r="11" spans="1:11" ht="12.75">
      <c r="A11" s="78" t="s">
        <v>54</v>
      </c>
      <c r="B11" s="79"/>
      <c r="C11" s="79"/>
      <c r="D11" s="79"/>
      <c r="E11" s="79"/>
      <c r="F11" s="80"/>
      <c r="G11" s="79"/>
      <c r="H11" s="79"/>
      <c r="I11" s="79"/>
      <c r="J11" s="79">
        <v>94472978</v>
      </c>
      <c r="K11" s="81">
        <v>94472978</v>
      </c>
    </row>
    <row r="12" spans="1:11" ht="12.75">
      <c r="A12" s="78" t="s">
        <v>88</v>
      </c>
      <c r="B12" s="79"/>
      <c r="C12" s="79"/>
      <c r="D12" s="79">
        <v>494834458.5199999</v>
      </c>
      <c r="E12" s="79"/>
      <c r="F12" s="80"/>
      <c r="G12" s="79"/>
      <c r="H12" s="79"/>
      <c r="I12" s="79"/>
      <c r="J12" s="79"/>
      <c r="K12" s="81">
        <v>494834458.5199999</v>
      </c>
    </row>
    <row r="13" spans="1:11" ht="12.75">
      <c r="A13" s="78" t="s">
        <v>26</v>
      </c>
      <c r="B13" s="79"/>
      <c r="C13" s="79"/>
      <c r="D13" s="79"/>
      <c r="E13" s="79"/>
      <c r="F13" s="80"/>
      <c r="G13" s="79"/>
      <c r="H13" s="79"/>
      <c r="I13" s="79"/>
      <c r="J13" s="79">
        <v>194795.5</v>
      </c>
      <c r="K13" s="81">
        <v>194795.5</v>
      </c>
    </row>
    <row r="14" spans="1:11" ht="12.75">
      <c r="A14" s="78" t="s">
        <v>89</v>
      </c>
      <c r="B14" s="79"/>
      <c r="C14" s="79"/>
      <c r="D14" s="79"/>
      <c r="E14" s="79"/>
      <c r="F14" s="79"/>
      <c r="G14" s="79"/>
      <c r="H14" s="79"/>
      <c r="I14" s="79">
        <v>638675.6</v>
      </c>
      <c r="J14" s="79"/>
      <c r="K14" s="81">
        <v>638675.6</v>
      </c>
    </row>
    <row r="15" spans="1:11" ht="12.75">
      <c r="A15" s="78" t="s">
        <v>90</v>
      </c>
      <c r="B15" s="79"/>
      <c r="C15" s="79"/>
      <c r="D15" s="79"/>
      <c r="E15" s="79"/>
      <c r="F15" s="80"/>
      <c r="G15" s="79"/>
      <c r="H15" s="79"/>
      <c r="I15" s="79">
        <v>91000</v>
      </c>
      <c r="J15" s="79"/>
      <c r="K15" s="81">
        <v>91000</v>
      </c>
    </row>
    <row r="16" spans="1:11" ht="12.75">
      <c r="A16" s="78" t="s">
        <v>91</v>
      </c>
      <c r="B16" s="79"/>
      <c r="C16" s="79"/>
      <c r="D16" s="79"/>
      <c r="E16" s="79"/>
      <c r="F16" s="80"/>
      <c r="G16" s="79"/>
      <c r="H16" s="79"/>
      <c r="I16" s="79">
        <v>2380543.6</v>
      </c>
      <c r="J16" s="79"/>
      <c r="K16" s="81">
        <v>2380543.6</v>
      </c>
    </row>
    <row r="17" spans="1:11" ht="12.75">
      <c r="A17" s="78" t="s">
        <v>0</v>
      </c>
      <c r="B17" s="79"/>
      <c r="C17" s="79"/>
      <c r="D17" s="79"/>
      <c r="E17" s="79"/>
      <c r="F17" s="80"/>
      <c r="G17" s="79"/>
      <c r="H17" s="79"/>
      <c r="I17" s="79">
        <v>1487380</v>
      </c>
      <c r="J17" s="79"/>
      <c r="K17" s="81">
        <v>1487380</v>
      </c>
    </row>
    <row r="18" spans="1:11" ht="12.75">
      <c r="A18" s="78" t="s">
        <v>16</v>
      </c>
      <c r="B18" s="79"/>
      <c r="C18" s="79"/>
      <c r="D18" s="79"/>
      <c r="E18" s="79">
        <v>34800</v>
      </c>
      <c r="F18" s="80"/>
      <c r="G18" s="79"/>
      <c r="H18" s="79"/>
      <c r="I18" s="79"/>
      <c r="J18" s="79"/>
      <c r="K18" s="81">
        <v>34800</v>
      </c>
    </row>
    <row r="19" spans="1:11" ht="12.75">
      <c r="A19" s="78" t="s">
        <v>92</v>
      </c>
      <c r="B19" s="79">
        <v>1283711.8</v>
      </c>
      <c r="C19" s="79">
        <v>1555838.1</v>
      </c>
      <c r="D19" s="79"/>
      <c r="E19" s="79"/>
      <c r="F19" s="79">
        <v>4165201.64</v>
      </c>
      <c r="G19" s="79">
        <v>24400</v>
      </c>
      <c r="H19" s="79">
        <v>1165228</v>
      </c>
      <c r="I19" s="79">
        <v>9411248.399999999</v>
      </c>
      <c r="J19" s="79">
        <v>46993237.57</v>
      </c>
      <c r="K19" s="81">
        <v>64598865.51</v>
      </c>
    </row>
    <row r="20" spans="1:11" ht="13.5" customHeight="1">
      <c r="A20" s="85" t="s">
        <v>81</v>
      </c>
      <c r="B20" s="86"/>
      <c r="C20" s="86"/>
      <c r="D20" s="86"/>
      <c r="E20" s="86"/>
      <c r="F20" s="86"/>
      <c r="G20" s="86"/>
      <c r="H20" s="86"/>
      <c r="I20" s="86"/>
      <c r="J20" s="86"/>
      <c r="K20" s="87">
        <v>85003.2</v>
      </c>
    </row>
    <row r="21" spans="1:11" ht="15.75" customHeight="1" thickBot="1">
      <c r="A21" s="88" t="s">
        <v>39</v>
      </c>
      <c r="B21" s="89">
        <v>1283711.8</v>
      </c>
      <c r="C21" s="89">
        <v>1555838.1</v>
      </c>
      <c r="D21" s="89">
        <v>494834458.5199999</v>
      </c>
      <c r="E21" s="89">
        <v>34800</v>
      </c>
      <c r="F21" s="89">
        <v>4165201.64</v>
      </c>
      <c r="G21" s="89">
        <v>24400</v>
      </c>
      <c r="H21" s="89">
        <v>1165228</v>
      </c>
      <c r="I21" s="89">
        <v>14008847.599999998</v>
      </c>
      <c r="J21" s="89">
        <v>141661011.07</v>
      </c>
      <c r="K21" s="90">
        <v>658818499.9300001</v>
      </c>
    </row>
    <row r="22" spans="1:11" s="2" customFormat="1" ht="15.75" customHeight="1" thickBot="1">
      <c r="A22" s="91" t="s">
        <v>11</v>
      </c>
      <c r="B22" s="92">
        <v>3682605.8</v>
      </c>
      <c r="C22" s="92">
        <v>1555838.1</v>
      </c>
      <c r="D22" s="92">
        <v>494834458.5199999</v>
      </c>
      <c r="E22" s="92">
        <v>34800</v>
      </c>
      <c r="F22" s="92">
        <v>4752519.64</v>
      </c>
      <c r="G22" s="92">
        <v>24400</v>
      </c>
      <c r="H22" s="92">
        <v>1568072.1</v>
      </c>
      <c r="I22" s="92">
        <v>14008847.599999998</v>
      </c>
      <c r="J22" s="92">
        <v>141688011.07</v>
      </c>
      <c r="K22" s="93">
        <v>662234556.0300001</v>
      </c>
    </row>
    <row r="23" spans="1:11" s="2" customFormat="1" ht="9" customHeigh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s="2" customFormat="1" ht="9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2" customFormat="1" ht="9" customHeight="1" thickBo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s="69" customFormat="1" ht="18.75" customHeight="1" thickBot="1">
      <c r="A26" s="65" t="s">
        <v>93</v>
      </c>
      <c r="B26" s="66">
        <v>95649</v>
      </c>
      <c r="C26" s="67">
        <v>95650</v>
      </c>
      <c r="D26" s="66">
        <v>95651</v>
      </c>
      <c r="E26" s="67">
        <v>95652</v>
      </c>
      <c r="F26" s="66">
        <v>95653</v>
      </c>
      <c r="G26" s="67">
        <v>95655</v>
      </c>
      <c r="H26" s="66">
        <v>95657</v>
      </c>
      <c r="I26" s="67">
        <v>95658</v>
      </c>
      <c r="J26" s="66">
        <v>95659</v>
      </c>
      <c r="K26" s="68" t="s">
        <v>86</v>
      </c>
    </row>
    <row r="27" spans="1:11" s="63" customFormat="1" ht="16.5" thickBot="1">
      <c r="A27" s="70"/>
      <c r="B27" s="71" t="s">
        <v>28</v>
      </c>
      <c r="C27" s="72" t="s">
        <v>29</v>
      </c>
      <c r="D27" s="71" t="s">
        <v>30</v>
      </c>
      <c r="E27" s="72" t="s">
        <v>31</v>
      </c>
      <c r="F27" s="71" t="s">
        <v>32</v>
      </c>
      <c r="G27" s="71" t="s">
        <v>34</v>
      </c>
      <c r="H27" s="71" t="s">
        <v>36</v>
      </c>
      <c r="I27" s="72" t="s">
        <v>37</v>
      </c>
      <c r="J27" s="71" t="s">
        <v>38</v>
      </c>
      <c r="K27" s="73"/>
    </row>
    <row r="28" spans="1:11" ht="12.75">
      <c r="A28" s="78" t="s">
        <v>10</v>
      </c>
      <c r="B28" s="79"/>
      <c r="C28" s="79"/>
      <c r="D28" s="79"/>
      <c r="E28" s="79"/>
      <c r="F28" s="79"/>
      <c r="G28" s="79">
        <v>3471920.72</v>
      </c>
      <c r="H28" s="79"/>
      <c r="I28" s="79"/>
      <c r="J28" s="79"/>
      <c r="K28" s="81">
        <v>3471920.72</v>
      </c>
    </row>
    <row r="29" spans="1:11" ht="12.75">
      <c r="A29" s="74" t="s">
        <v>26</v>
      </c>
      <c r="B29" s="75"/>
      <c r="C29" s="75"/>
      <c r="D29" s="75"/>
      <c r="E29" s="75"/>
      <c r="F29" s="76"/>
      <c r="G29" s="75"/>
      <c r="H29" s="75"/>
      <c r="I29" s="75"/>
      <c r="J29" s="75">
        <v>890508.7</v>
      </c>
      <c r="K29" s="77">
        <v>890508.7</v>
      </c>
    </row>
    <row r="30" spans="1:11" ht="17.25" customHeight="1" thickBot="1">
      <c r="A30" s="88" t="s">
        <v>39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3471920.72</v>
      </c>
      <c r="H30" s="89">
        <v>0</v>
      </c>
      <c r="I30" s="89">
        <v>0</v>
      </c>
      <c r="J30" s="89">
        <v>890508.7</v>
      </c>
      <c r="K30" s="90">
        <v>4362429.42</v>
      </c>
    </row>
    <row r="31" spans="1:11" ht="18" customHeight="1" thickBot="1">
      <c r="A31" s="96" t="s">
        <v>44</v>
      </c>
      <c r="B31" s="92">
        <v>3682605.8</v>
      </c>
      <c r="C31" s="92">
        <v>1555838.1</v>
      </c>
      <c r="D31" s="92">
        <v>494834458.5199999</v>
      </c>
      <c r="E31" s="92">
        <v>34800</v>
      </c>
      <c r="F31" s="92">
        <v>4752519.64</v>
      </c>
      <c r="G31" s="92">
        <v>3496320.72</v>
      </c>
      <c r="H31" s="92">
        <v>1568072.1</v>
      </c>
      <c r="I31" s="92">
        <v>14008847.599999998</v>
      </c>
      <c r="J31" s="92">
        <v>142578519.76999998</v>
      </c>
      <c r="K31" s="93">
        <v>666596985.45</v>
      </c>
    </row>
  </sheetData>
  <printOptions/>
  <pageMargins left="0.43" right="0.2362204724409449" top="1.36" bottom="0.9448818897637796" header="0.62" footer="0.15748031496062992"/>
  <pageSetup horizontalDpi="200" verticalDpi="200" orientation="landscape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Golem's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Mertl</dc:creator>
  <cp:keywords/>
  <dc:description/>
  <cp:lastModifiedBy>INF</cp:lastModifiedBy>
  <cp:lastPrinted>2003-06-17T08:32:25Z</cp:lastPrinted>
  <dcterms:created xsi:type="dcterms:W3CDTF">2003-05-08T08:11:04Z</dcterms:created>
  <dcterms:modified xsi:type="dcterms:W3CDTF">2003-06-17T10:00:18Z</dcterms:modified>
  <cp:category/>
  <cp:version/>
  <cp:contentType/>
  <cp:contentStatus/>
</cp:coreProperties>
</file>