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tabRatio="601" activeTab="0"/>
  </bookViews>
  <sheets>
    <sheet name="fin.zdroje" sheetId="1" r:id="rId1"/>
  </sheets>
  <definedNames>
    <definedName name="_xlfn.SINGLE" hidden="1">#NAME?</definedName>
    <definedName name="kontab" localSheetId="0">'fin.zdroje'!#REF!</definedName>
  </definedNames>
  <calcPr fullCalcOnLoad="1"/>
</workbook>
</file>

<file path=xl/sharedStrings.xml><?xml version="1.0" encoding="utf-8"?>
<sst xmlns="http://schemas.openxmlformats.org/spreadsheetml/2006/main" count="94" uniqueCount="86">
  <si>
    <t>Položka</t>
  </si>
  <si>
    <t>Název seskupení položek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</si>
  <si>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</si>
  <si>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</si>
  <si>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</si>
  <si>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</si>
  <si>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</si>
  <si>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</si>
  <si>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CELKEM  Daně z příjmů právnických osob</t>
  </si>
  <si>
    <t>Daň z přidané hodnoty - kraj</t>
  </si>
  <si>
    <t>Daň z přidané hodnoty - obec</t>
  </si>
  <si>
    <t>CELKEM  Daň z přidané hodnoty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</si>
  <si>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</si>
  <si>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</si>
  <si>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</si>
  <si>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</si>
  <si>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</si>
  <si>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</si>
  <si>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</si>
  <si>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</si>
  <si>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</si>
  <si>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</si>
  <si>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</si>
  <si>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</si>
  <si>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</si>
  <si>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</si>
  <si>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</si>
  <si>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</si>
  <si>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</si>
  <si>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NEDAŇOVÉ PŘÍJMY (součet za třídu 2)</t>
  </si>
  <si>
    <t>320X</t>
  </si>
  <si>
    <t>Příjmy z prodeje akcií a majetkových podílů</t>
  </si>
  <si>
    <t>KAPITÁLOVÉ PŘÍJMY (součet za třídu 3)</t>
  </si>
  <si>
    <t>V L A S T N Í   P Ř Í J M Y  (třídy 1+2+3)</t>
  </si>
  <si>
    <t>Zbývá rozdělit</t>
  </si>
  <si>
    <t>splátky půjček od MČ</t>
  </si>
  <si>
    <t>Schválený rozp.</t>
  </si>
  <si>
    <t>Státní transfery na přímé náklady ve školství</t>
  </si>
  <si>
    <t>náhrada státních transferů na přímé náklady ve školství</t>
  </si>
  <si>
    <t>PŘIJATÉ TRANSFERY (součet za třídu 4)</t>
  </si>
  <si>
    <t xml:space="preserve">Daně z příjmů právnických osob - obec                        </t>
  </si>
  <si>
    <t>zapojení úspory hospodaření z minulých let do RS</t>
  </si>
  <si>
    <t>8124,27</t>
  </si>
  <si>
    <t>použití rezervy vytvořené v minulých letech na dluhovou službu</t>
  </si>
  <si>
    <t>výnos emise obligací</t>
  </si>
  <si>
    <t>6XXX</t>
  </si>
  <si>
    <t>5XXX</t>
  </si>
  <si>
    <t>135X</t>
  </si>
  <si>
    <t>Ostatní odvody z vybraných činností a služeb</t>
  </si>
  <si>
    <t>8XXX</t>
  </si>
  <si>
    <t>Návrh rozpočtu</t>
  </si>
  <si>
    <t>Kapitálové výdaje - limit</t>
  </si>
  <si>
    <t>Neinvest. přijaté transfery ze st. rozp v rámci souhrn. dot. vztahu</t>
  </si>
  <si>
    <t>Neinvest. dotace z rozpočtu HMP pro MČ - souhrn. vztah</t>
  </si>
  <si>
    <t>Převody z vlast. fondů hosp. (podnikatelské) činnosti</t>
  </si>
  <si>
    <t>převod nevyčerpaných fin. prostředků z minulých let do RS</t>
  </si>
  <si>
    <t>náhrada státních transferů v rámci souhrn. dotačního vztahu</t>
  </si>
  <si>
    <t>Běžné výdaje - limit (s výjimkou pol. 5347)</t>
  </si>
  <si>
    <t>R O Z P O Č T O V É   P Ř Í J M Y</t>
  </si>
  <si>
    <t>Ú H R N   P Ř Í J M Ů  (třídy 1+2+3+4)</t>
  </si>
  <si>
    <t>F I N A N Č N Í   Z D R O J E   C E L K E M</t>
  </si>
  <si>
    <t>tranše z úvěru od EIB</t>
  </si>
  <si>
    <t xml:space="preserve">                                             </t>
  </si>
  <si>
    <t>zapojení dočasně volných zdrojů do RS</t>
  </si>
  <si>
    <t>Rezerva na dluhovou službu - tř. 8</t>
  </si>
  <si>
    <t>138X</t>
  </si>
  <si>
    <t>Daně , popl.a jiná peněžitá plnění v oblasti hazardních her</t>
  </si>
  <si>
    <t>Rezerva Fondu rozvoje dostupného bydlení na území HMP</t>
  </si>
  <si>
    <t>převod z Fondu rozvoje dostupného bydlení na území HMP do RS</t>
  </si>
  <si>
    <t>Rezerva vytvořená ze splátek od MČ + splátka PVS, a.s. - tř. 8</t>
  </si>
  <si>
    <t>Převody mezi HMP a MČ - finanční + souhrn. vztah</t>
  </si>
  <si>
    <t>24XX</t>
  </si>
  <si>
    <t xml:space="preserve">Dluhová služba - tř. 8 </t>
  </si>
  <si>
    <t>Státní transfery na zajištění regionální železniční dopravy</t>
  </si>
  <si>
    <t>F I N A N C O V Á N Í</t>
  </si>
  <si>
    <t>Ú H R N   F I N A N C O V Á N Í</t>
  </si>
  <si>
    <t>8115</t>
  </si>
  <si>
    <t>úvěrový rámec 2021</t>
  </si>
  <si>
    <t>Rezerva pro návratné finanční výpomoci - tř. 8</t>
  </si>
  <si>
    <t>Přijaté splátky půjčených prostředků</t>
  </si>
  <si>
    <t>Neinvestiční převody mezi HMP a MČ - příjmy</t>
  </si>
  <si>
    <t>Návrh finančních zdrojů rozpočtu vlastního hl. m. Prahy na rok 2024 (v tis. Kč)</t>
  </si>
  <si>
    <t>Investiční převody mezi HMP a MČ - příjmy</t>
  </si>
  <si>
    <t>Očekávané transfery ze st. rozpočtu - ostatní</t>
  </si>
  <si>
    <t>zapojení zálohy na úsporu hospodaření z minulých let do RS</t>
  </si>
  <si>
    <t>Příloha č. 1 k usnesení Zastupitelstva HMP č. 9/3 ze dne 14. 12. 2023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</si>
</sst>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#,##0.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\.\ mmmm\ yyyy"/>
    <numFmt numFmtId="174" formatCode="#,##0.000_ ;\-#,##0.000\ "/>
    <numFmt numFmtId="175" formatCode="#,##0.0000_ ;\-#,##0.0000\ "/>
    <numFmt numFmtId="176" formatCode="#,##0.00000_ ;\-#,##0.00000\ "/>
    <numFmt numFmtId="177" formatCode="#,##0.000000_ ;\-#,##0.000000\ "/>
    <numFmt numFmtId="178" formatCode="#,##0.0000000_ ;\-#,##0.0000000\ "/>
    <numFmt numFmtId="179" formatCode="#,##0.00000000_ ;\-#,##0.00000000\ "/>
    <numFmt numFmtId="180" formatCode="#,##0.000000000_ ;\-#,##0.000000000\ "/>
    <numFmt numFmtId="181" formatCode="#,##0.0000000000_ ;\-#,##0.0000000000\ "/>
    <numFmt numFmtId="182" formatCode="#,##0.00000000000_ ;\-#,##0.00000000000\ "/>
    <numFmt numFmtId="183" formatCode="#,##0.000000000000_ ;\-#,##0.000000000000\ "/>
    <numFmt numFmtId="184" formatCode="#,##0.0000000000000_ ;\-#,##0.0000000000000\ "/>
    <numFmt numFmtId="185" formatCode="#,##0.00000000000000_ ;\-#,##0.00000000000000\ "/>
    <numFmt numFmtId="186" formatCode="#,##0.000000000000000_ ;\-#,##0.000000000000000\ "/>
    <numFmt numFmtId="187" formatCode="#,##0.0_ ;\-#,##0.0\ "/>
    <numFmt numFmtId="188" formatCode="#,##0_ ;\-#,##0\ "/>
    <numFmt numFmtId="189" formatCode="#,##0.0000000000000000_ ;\-#,##0.0000000000000000\ "/>
    <numFmt numFmtId="190" formatCode="#,##0.00000000000000000_ ;\-#,##0.00000000000000000\ "/>
    <numFmt numFmtId="191" formatCode="#,##0.000000000000000000_ ;\-#,##0.000000000000000000\ "/>
    <numFmt numFmtId="192" formatCode="#,##0.0000000000000000000_ ;\-#,##0.0000000000000000000\ "/>
    <numFmt numFmtId="193" formatCode="#,##0.00000000000000000000_ ;\-#,##0.00000000000000000000\ "/>
  </numFmts>
  <fonts count="5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i/>
      <sz val="10"/>
      <name val="Times New Roman CE"/>
      <family val="1"/>
    </font>
    <font>
      <i/>
      <sz val="10"/>
      <name val="Arial CE"/>
      <family val="0"/>
    </font>
    <font>
      <b/>
      <sz val="10"/>
      <color indexed="8"/>
      <name val="Times New Roman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theme="1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66" fontId="1" fillId="0" borderId="15" xfId="0" applyNumberFormat="1" applyFont="1" applyBorder="1" applyAlignment="1">
      <alignment horizontal="right"/>
    </xf>
    <xf numFmtId="166" fontId="1" fillId="0" borderId="16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 vertical="center"/>
    </xf>
    <xf numFmtId="166" fontId="1" fillId="0" borderId="18" xfId="0" applyNumberFormat="1" applyFont="1" applyBorder="1" applyAlignment="1">
      <alignment horizontal="right" vertical="center"/>
    </xf>
    <xf numFmtId="166" fontId="2" fillId="0" borderId="19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166" fontId="1" fillId="32" borderId="15" xfId="0" applyNumberFormat="1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6" fontId="6" fillId="0" borderId="15" xfId="0" applyNumberFormat="1" applyFont="1" applyBorder="1" applyAlignment="1">
      <alignment horizontal="right"/>
    </xf>
    <xf numFmtId="166" fontId="2" fillId="0" borderId="23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166" fontId="1" fillId="0" borderId="26" xfId="0" applyNumberFormat="1" applyFont="1" applyFill="1" applyBorder="1" applyAlignment="1">
      <alignment horizontal="left" vertical="center"/>
    </xf>
    <xf numFmtId="49" fontId="1" fillId="0" borderId="25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166" fontId="2" fillId="33" borderId="23" xfId="0" applyNumberFormat="1" applyFont="1" applyFill="1" applyBorder="1" applyAlignment="1">
      <alignment horizontal="right" vertical="center"/>
    </xf>
    <xf numFmtId="166" fontId="2" fillId="33" borderId="17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6" fontId="2" fillId="0" borderId="17" xfId="0" applyNumberFormat="1" applyFont="1" applyFill="1" applyBorder="1" applyAlignment="1">
      <alignment vertical="center"/>
    </xf>
    <xf numFmtId="0" fontId="2" fillId="33" borderId="27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166" fontId="1" fillId="0" borderId="28" xfId="0" applyNumberFormat="1" applyFont="1" applyFill="1" applyBorder="1" applyAlignment="1">
      <alignment horizontal="left" vertical="center"/>
    </xf>
    <xf numFmtId="166" fontId="1" fillId="0" borderId="32" xfId="0" applyNumberFormat="1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166" fontId="6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6" fontId="1" fillId="0" borderId="30" xfId="0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/>
    </xf>
    <xf numFmtId="166" fontId="2" fillId="0" borderId="15" xfId="0" applyNumberFormat="1" applyFont="1" applyBorder="1" applyAlignment="1">
      <alignment horizontal="right"/>
    </xf>
    <xf numFmtId="166" fontId="2" fillId="0" borderId="34" xfId="0" applyNumberFormat="1" applyFont="1" applyBorder="1" applyAlignment="1">
      <alignment horizontal="right"/>
    </xf>
    <xf numFmtId="166" fontId="2" fillId="0" borderId="35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11" fillId="0" borderId="36" xfId="0" applyNumberFormat="1" applyFont="1" applyBorder="1" applyAlignment="1">
      <alignment horizontal="right"/>
    </xf>
    <xf numFmtId="0" fontId="7" fillId="0" borderId="33" xfId="0" applyFont="1" applyFill="1" applyBorder="1" applyAlignment="1">
      <alignment horizontal="left" shrinkToFit="1"/>
    </xf>
    <xf numFmtId="0" fontId="2" fillId="0" borderId="16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right"/>
    </xf>
    <xf numFmtId="166" fontId="2" fillId="0" borderId="37" xfId="0" applyNumberFormat="1" applyFont="1" applyBorder="1" applyAlignment="1">
      <alignment horizontal="right"/>
    </xf>
    <xf numFmtId="166" fontId="11" fillId="0" borderId="37" xfId="0" applyNumberFormat="1" applyFont="1" applyFill="1" applyBorder="1" applyAlignment="1">
      <alignment horizontal="right"/>
    </xf>
    <xf numFmtId="166" fontId="2" fillId="0" borderId="38" xfId="0" applyNumberFormat="1" applyFont="1" applyBorder="1" applyAlignment="1">
      <alignment horizontal="right"/>
    </xf>
    <xf numFmtId="166" fontId="11" fillId="0" borderId="38" xfId="0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left"/>
    </xf>
    <xf numFmtId="14" fontId="50" fillId="0" borderId="0" xfId="0" applyNumberFormat="1" applyFont="1" applyAlignment="1">
      <alignment/>
    </xf>
    <xf numFmtId="166" fontId="1" fillId="34" borderId="15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1" fillId="0" borderId="0" xfId="0" applyNumberFormat="1" applyFont="1" applyFill="1" applyAlignment="1">
      <alignment horizontal="right"/>
    </xf>
    <xf numFmtId="166" fontId="11" fillId="0" borderId="36" xfId="0" applyNumberFormat="1" applyFont="1" applyFill="1" applyBorder="1" applyAlignment="1">
      <alignment horizontal="right"/>
    </xf>
    <xf numFmtId="166" fontId="2" fillId="35" borderId="23" xfId="0" applyNumberFormat="1" applyFont="1" applyFill="1" applyBorder="1" applyAlignment="1">
      <alignment horizontal="right" vertical="center"/>
    </xf>
    <xf numFmtId="166" fontId="11" fillId="0" borderId="39" xfId="0" applyNumberFormat="1" applyFont="1" applyFill="1" applyBorder="1" applyAlignment="1">
      <alignment horizontal="right"/>
    </xf>
    <xf numFmtId="14" fontId="51" fillId="0" borderId="0" xfId="0" applyNumberFormat="1" applyFont="1" applyAlignment="1">
      <alignment/>
    </xf>
    <xf numFmtId="166" fontId="2" fillId="0" borderId="34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/>
    </xf>
    <xf numFmtId="166" fontId="52" fillId="0" borderId="15" xfId="0" applyNumberFormat="1" applyFont="1" applyBorder="1" applyAlignment="1">
      <alignment horizontal="right"/>
    </xf>
    <xf numFmtId="166" fontId="2" fillId="0" borderId="39" xfId="0" applyNumberFormat="1" applyFont="1" applyFill="1" applyBorder="1" applyAlignment="1">
      <alignment horizontal="right"/>
    </xf>
    <xf numFmtId="166" fontId="2" fillId="0" borderId="36" xfId="0" applyNumberFormat="1" applyFont="1" applyFill="1" applyBorder="1" applyAlignment="1">
      <alignment horizontal="right"/>
    </xf>
    <xf numFmtId="166" fontId="52" fillId="0" borderId="16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6" fontId="2" fillId="34" borderId="34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left"/>
    </xf>
    <xf numFmtId="0" fontId="1" fillId="34" borderId="28" xfId="0" applyFont="1" applyFill="1" applyBorder="1" applyAlignment="1">
      <alignment horizontal="left"/>
    </xf>
    <xf numFmtId="0" fontId="0" fillId="34" borderId="0" xfId="0" applyFill="1" applyAlignment="1">
      <alignment/>
    </xf>
    <xf numFmtId="166" fontId="1" fillId="34" borderId="16" xfId="0" applyNumberFormat="1" applyFont="1" applyFill="1" applyBorder="1" applyAlignment="1">
      <alignment horizontal="right"/>
    </xf>
    <xf numFmtId="166" fontId="52" fillId="34" borderId="15" xfId="0" applyNumberFormat="1" applyFont="1" applyFill="1" applyBorder="1" applyAlignment="1">
      <alignment horizontal="right"/>
    </xf>
    <xf numFmtId="49" fontId="12" fillId="0" borderId="0" xfId="0" applyNumberFormat="1" applyFont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7.875" style="1" customWidth="1"/>
    <col min="2" max="2" width="49.75390625" style="1" customWidth="1"/>
    <col min="3" max="3" width="0.12890625" style="2" customWidth="1"/>
    <col min="4" max="6" width="14.375" style="0" customWidth="1"/>
    <col min="7" max="10" width="14.625" style="0" customWidth="1"/>
    <col min="11" max="11" width="14.125" style="0" bestFit="1" customWidth="1"/>
  </cols>
  <sheetData>
    <row r="1" spans="1:10" s="59" customFormat="1" ht="15.75">
      <c r="A1" s="97" t="s">
        <v>85</v>
      </c>
      <c r="C1" s="30"/>
      <c r="G1" s="75"/>
      <c r="H1" s="75"/>
      <c r="I1" s="75"/>
      <c r="J1" s="75"/>
    </row>
    <row r="2" spans="1:10" ht="19.5" thickBot="1">
      <c r="A2" s="61" t="s">
        <v>81</v>
      </c>
      <c r="B2" s="67"/>
      <c r="C2" s="67"/>
      <c r="G2" s="83"/>
      <c r="H2" s="83"/>
      <c r="I2" s="83"/>
      <c r="J2" s="83"/>
    </row>
    <row r="3" spans="1:10" ht="16.5" thickBot="1">
      <c r="A3" s="102" t="s">
        <v>62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0" ht="13.5" customHeight="1">
      <c r="A4" s="98" t="s">
        <v>0</v>
      </c>
      <c r="B4" s="100" t="s">
        <v>1</v>
      </c>
      <c r="C4" s="26" t="s">
        <v>36</v>
      </c>
      <c r="D4" s="68" t="s">
        <v>36</v>
      </c>
      <c r="E4" s="68" t="s">
        <v>36</v>
      </c>
      <c r="F4" s="68" t="s">
        <v>36</v>
      </c>
      <c r="G4" s="68" t="s">
        <v>36</v>
      </c>
      <c r="H4" s="68" t="s">
        <v>36</v>
      </c>
      <c r="I4" s="68" t="s">
        <v>36</v>
      </c>
      <c r="J4" s="68" t="s">
        <v>50</v>
      </c>
    </row>
    <row r="5" spans="1:10" ht="13.5" thickBot="1">
      <c r="A5" s="99"/>
      <c r="B5" s="101"/>
      <c r="C5" s="3">
        <v>2011</v>
      </c>
      <c r="D5" s="3">
        <v>2018</v>
      </c>
      <c r="E5" s="3">
        <v>2019</v>
      </c>
      <c r="F5" s="3">
        <v>2020</v>
      </c>
      <c r="G5" s="3">
        <v>2021</v>
      </c>
      <c r="H5" s="3">
        <v>2022</v>
      </c>
      <c r="I5" s="3">
        <v>2023</v>
      </c>
      <c r="J5" s="3">
        <v>2024</v>
      </c>
    </row>
    <row r="6" spans="1:10" ht="13.5" thickBot="1">
      <c r="A6" s="32"/>
      <c r="B6" s="41" t="s">
        <v>58</v>
      </c>
      <c r="C6" s="33"/>
      <c r="D6" s="33"/>
      <c r="E6" s="33"/>
      <c r="F6" s="33"/>
      <c r="G6" s="33"/>
      <c r="H6" s="33"/>
      <c r="I6" s="33"/>
      <c r="J6" s="33"/>
    </row>
    <row r="7" spans="1:10" ht="12.75">
      <c r="A7" s="4" t="s">
        <v>2</v>
      </c>
      <c r="B7" s="42" t="s">
        <v>3</v>
      </c>
      <c r="C7" s="9">
        <f>310000+9000+29000</f>
        <v>348000</v>
      </c>
      <c r="D7" s="9">
        <v>490000</v>
      </c>
      <c r="E7" s="9">
        <v>590000</v>
      </c>
      <c r="F7" s="9">
        <v>610000</v>
      </c>
      <c r="G7" s="9">
        <v>585000</v>
      </c>
      <c r="H7" s="9">
        <v>370000</v>
      </c>
      <c r="I7" s="9">
        <v>390000</v>
      </c>
      <c r="J7" s="9">
        <v>450000</v>
      </c>
    </row>
    <row r="8" spans="1:10" ht="12.75">
      <c r="A8" s="4" t="s">
        <v>2</v>
      </c>
      <c r="B8" s="42" t="s">
        <v>4</v>
      </c>
      <c r="C8" s="15">
        <v>9750000</v>
      </c>
      <c r="D8" s="9">
        <v>12720000</v>
      </c>
      <c r="E8" s="9">
        <v>15850000</v>
      </c>
      <c r="F8" s="9">
        <v>15950000</v>
      </c>
      <c r="G8" s="9">
        <v>14850000</v>
      </c>
      <c r="H8" s="9">
        <v>10900000</v>
      </c>
      <c r="I8" s="9">
        <v>12700000</v>
      </c>
      <c r="J8" s="9">
        <v>13684000</v>
      </c>
    </row>
    <row r="9" spans="1:10" ht="13.5">
      <c r="A9" s="4"/>
      <c r="B9" s="43" t="s">
        <v>5</v>
      </c>
      <c r="C9" s="20">
        <f>SUM(C7:C8)</f>
        <v>10098000</v>
      </c>
      <c r="D9" s="58">
        <v>13210000</v>
      </c>
      <c r="E9" s="58">
        <v>16440000</v>
      </c>
      <c r="F9" s="58">
        <v>16560000</v>
      </c>
      <c r="G9" s="58">
        <v>15435000</v>
      </c>
      <c r="H9" s="58">
        <v>11270000</v>
      </c>
      <c r="I9" s="58">
        <v>13090000</v>
      </c>
      <c r="J9" s="58">
        <v>14134000</v>
      </c>
    </row>
    <row r="10" spans="1:10" ht="12.75">
      <c r="A10" s="4" t="s">
        <v>6</v>
      </c>
      <c r="B10" s="42" t="s">
        <v>7</v>
      </c>
      <c r="C10" s="15">
        <f>300000+30000</f>
        <v>330000</v>
      </c>
      <c r="D10" s="9">
        <v>470000</v>
      </c>
      <c r="E10" s="9">
        <v>470000</v>
      </c>
      <c r="F10" s="9">
        <v>470000</v>
      </c>
      <c r="G10" s="9">
        <v>300000</v>
      </c>
      <c r="H10" s="9">
        <v>400000</v>
      </c>
      <c r="I10" s="9">
        <v>500000</v>
      </c>
      <c r="J10" s="9">
        <v>500000</v>
      </c>
    </row>
    <row r="11" spans="1:10" ht="12.75">
      <c r="A11" s="4" t="s">
        <v>6</v>
      </c>
      <c r="B11" s="42" t="s">
        <v>40</v>
      </c>
      <c r="C11" s="15">
        <v>8310000</v>
      </c>
      <c r="D11" s="9">
        <v>11300000</v>
      </c>
      <c r="E11" s="9">
        <v>12000000</v>
      </c>
      <c r="F11" s="9">
        <v>12000000</v>
      </c>
      <c r="G11" s="9">
        <v>8100000</v>
      </c>
      <c r="H11" s="9">
        <v>12400000</v>
      </c>
      <c r="I11" s="9">
        <v>15400000</v>
      </c>
      <c r="J11" s="9">
        <v>17400000</v>
      </c>
    </row>
    <row r="12" spans="1:10" ht="13.5">
      <c r="A12" s="4"/>
      <c r="B12" s="43" t="s">
        <v>8</v>
      </c>
      <c r="C12" s="20">
        <f>SUM(C10:C11)</f>
        <v>8640000</v>
      </c>
      <c r="D12" s="58">
        <v>11770000</v>
      </c>
      <c r="E12" s="58">
        <v>12470000</v>
      </c>
      <c r="F12" s="58">
        <v>12470000</v>
      </c>
      <c r="G12" s="58">
        <v>8400000</v>
      </c>
      <c r="H12" s="58">
        <v>12800000</v>
      </c>
      <c r="I12" s="58">
        <v>15900000</v>
      </c>
      <c r="J12" s="58">
        <v>17900000</v>
      </c>
    </row>
    <row r="13" spans="1:10" ht="12.75">
      <c r="A13" s="4">
        <v>1211</v>
      </c>
      <c r="B13" s="42" t="s">
        <v>9</v>
      </c>
      <c r="C13" s="15">
        <v>770000</v>
      </c>
      <c r="D13" s="9">
        <v>950000</v>
      </c>
      <c r="E13" s="9">
        <v>1000000</v>
      </c>
      <c r="F13" s="9">
        <v>1000000</v>
      </c>
      <c r="G13" s="9">
        <v>1200000</v>
      </c>
      <c r="H13" s="9">
        <v>1320000</v>
      </c>
      <c r="I13" s="9">
        <v>1500000</v>
      </c>
      <c r="J13" s="9">
        <v>1500000</v>
      </c>
    </row>
    <row r="14" spans="1:10" ht="12.75">
      <c r="A14" s="4">
        <v>1211</v>
      </c>
      <c r="B14" s="42" t="s">
        <v>10</v>
      </c>
      <c r="C14" s="15">
        <v>18600000</v>
      </c>
      <c r="D14" s="9">
        <v>26000000</v>
      </c>
      <c r="E14" s="9">
        <v>27000000</v>
      </c>
      <c r="F14" s="9">
        <v>27800000</v>
      </c>
      <c r="G14" s="9">
        <v>28800000</v>
      </c>
      <c r="H14" s="9">
        <v>35000000</v>
      </c>
      <c r="I14" s="9">
        <v>38000000</v>
      </c>
      <c r="J14" s="9">
        <v>38700000</v>
      </c>
    </row>
    <row r="15" spans="1:10" ht="13.5">
      <c r="A15" s="4"/>
      <c r="B15" s="43" t="s">
        <v>11</v>
      </c>
      <c r="C15" s="20">
        <f>SUM(C13:C14)</f>
        <v>19370000</v>
      </c>
      <c r="D15" s="58">
        <v>26950000</v>
      </c>
      <c r="E15" s="58">
        <v>28000000</v>
      </c>
      <c r="F15" s="58">
        <v>28800000</v>
      </c>
      <c r="G15" s="58">
        <v>30000000</v>
      </c>
      <c r="H15" s="58">
        <v>36320000</v>
      </c>
      <c r="I15" s="58">
        <v>39500000</v>
      </c>
      <c r="J15" s="58">
        <v>40200000</v>
      </c>
    </row>
    <row r="16" spans="1:10" ht="12.75">
      <c r="A16" s="4" t="s">
        <v>12</v>
      </c>
      <c r="B16" s="42" t="s">
        <v>13</v>
      </c>
      <c r="C16" s="9">
        <v>680000</v>
      </c>
      <c r="D16" s="9">
        <v>690000</v>
      </c>
      <c r="E16" s="9">
        <v>690000</v>
      </c>
      <c r="F16" s="9">
        <v>690000</v>
      </c>
      <c r="G16" s="9">
        <v>690000</v>
      </c>
      <c r="H16" s="9">
        <v>900000</v>
      </c>
      <c r="I16" s="9">
        <v>1200000</v>
      </c>
      <c r="J16" s="9">
        <v>0</v>
      </c>
    </row>
    <row r="17" spans="1:10" ht="12.75">
      <c r="A17" s="4" t="s">
        <v>14</v>
      </c>
      <c r="B17" s="42" t="s">
        <v>15</v>
      </c>
      <c r="C17" s="9">
        <f>13000+110000+8000+39000</f>
        <v>170000</v>
      </c>
      <c r="D17" s="9">
        <v>230000</v>
      </c>
      <c r="E17" s="9">
        <v>248000</v>
      </c>
      <c r="F17" s="9">
        <v>253500</v>
      </c>
      <c r="G17" s="9">
        <v>118500</v>
      </c>
      <c r="H17" s="9">
        <v>98500</v>
      </c>
      <c r="I17" s="9">
        <v>218500</v>
      </c>
      <c r="J17" s="9">
        <v>1618500</v>
      </c>
    </row>
    <row r="18" spans="1:10" ht="12.75">
      <c r="A18" s="4" t="s">
        <v>47</v>
      </c>
      <c r="B18" s="42" t="s">
        <v>48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ht="12.75">
      <c r="A19" s="4" t="s">
        <v>16</v>
      </c>
      <c r="B19" s="42" t="s">
        <v>17</v>
      </c>
      <c r="C19" s="9">
        <v>200000</v>
      </c>
      <c r="D19" s="9">
        <v>300000</v>
      </c>
      <c r="E19" s="9">
        <v>300000</v>
      </c>
      <c r="F19" s="9">
        <v>300000</v>
      </c>
      <c r="G19" s="9">
        <v>300000</v>
      </c>
      <c r="H19" s="9">
        <v>300000</v>
      </c>
      <c r="I19" s="9">
        <v>300000</v>
      </c>
      <c r="J19" s="9">
        <v>300000</v>
      </c>
    </row>
    <row r="20" spans="1:10" ht="13.5" thickBot="1">
      <c r="A20" s="4" t="s">
        <v>65</v>
      </c>
      <c r="B20" s="42" t="s">
        <v>66</v>
      </c>
      <c r="C20" s="9"/>
      <c r="D20" s="9">
        <v>500000</v>
      </c>
      <c r="E20" s="9">
        <v>500000</v>
      </c>
      <c r="F20" s="9">
        <v>500000</v>
      </c>
      <c r="G20" s="9">
        <v>500000</v>
      </c>
      <c r="H20" s="9">
        <v>500000</v>
      </c>
      <c r="I20" s="9">
        <v>500000</v>
      </c>
      <c r="J20" s="9">
        <v>500000</v>
      </c>
    </row>
    <row r="21" spans="1:10" ht="13.5" thickBot="1">
      <c r="A21" s="6"/>
      <c r="B21" s="44" t="s">
        <v>18</v>
      </c>
      <c r="C21" s="40">
        <f>C9+C12+C15+C16+C17+C18+C20</f>
        <v>38958000</v>
      </c>
      <c r="D21" s="40">
        <v>53650000</v>
      </c>
      <c r="E21" s="40">
        <v>58648000</v>
      </c>
      <c r="F21" s="40">
        <v>59573500</v>
      </c>
      <c r="G21" s="40">
        <v>55443500</v>
      </c>
      <c r="H21" s="40">
        <v>62188500</v>
      </c>
      <c r="I21" s="40">
        <v>70708500</v>
      </c>
      <c r="J21" s="40">
        <v>74652500</v>
      </c>
    </row>
    <row r="22" spans="1:10" ht="12.75">
      <c r="A22" s="4" t="s">
        <v>19</v>
      </c>
      <c r="B22" s="42" t="s">
        <v>20</v>
      </c>
      <c r="C22" s="9">
        <f>5000+400</f>
        <v>5400</v>
      </c>
      <c r="D22" s="9">
        <v>500</v>
      </c>
      <c r="E22" s="9">
        <v>500</v>
      </c>
      <c r="F22" s="9">
        <v>500</v>
      </c>
      <c r="G22" s="9">
        <v>500</v>
      </c>
      <c r="H22" s="9">
        <v>500</v>
      </c>
      <c r="I22" s="9">
        <v>500</v>
      </c>
      <c r="J22" s="9">
        <v>300</v>
      </c>
    </row>
    <row r="23" spans="1:10" ht="12.75">
      <c r="A23" s="4" t="s">
        <v>21</v>
      </c>
      <c r="B23" s="42" t="s">
        <v>22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ht="12.75">
      <c r="A24" s="4" t="s">
        <v>23</v>
      </c>
      <c r="B24" s="42" t="s">
        <v>24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12.75">
      <c r="A25" s="4" t="s">
        <v>25</v>
      </c>
      <c r="B25" s="42" t="s">
        <v>26</v>
      </c>
      <c r="C25" s="16">
        <v>75000</v>
      </c>
      <c r="D25" s="9">
        <v>169750</v>
      </c>
      <c r="E25" s="9">
        <v>256250</v>
      </c>
      <c r="F25" s="9">
        <v>652500</v>
      </c>
      <c r="G25" s="9">
        <v>204300</v>
      </c>
      <c r="H25" s="9">
        <v>515000</v>
      </c>
      <c r="I25" s="9">
        <v>8053125</v>
      </c>
      <c r="J25" s="76">
        <v>2500000</v>
      </c>
    </row>
    <row r="26" spans="1:10" ht="12.75">
      <c r="A26" s="4" t="s">
        <v>27</v>
      </c>
      <c r="B26" s="42" t="s">
        <v>28</v>
      </c>
      <c r="C26" s="9">
        <f>750+49000+100000+135000+700+700</f>
        <v>286150</v>
      </c>
      <c r="D26" s="9">
        <v>247900</v>
      </c>
      <c r="E26" s="9">
        <v>238900</v>
      </c>
      <c r="F26" s="9">
        <v>232900</v>
      </c>
      <c r="G26" s="9">
        <v>228900</v>
      </c>
      <c r="H26" s="9">
        <v>217900</v>
      </c>
      <c r="I26" s="9">
        <v>217900</v>
      </c>
      <c r="J26" s="9">
        <v>223000</v>
      </c>
    </row>
    <row r="27" spans="1:10" ht="13.5" thickBot="1">
      <c r="A27" s="4" t="s">
        <v>71</v>
      </c>
      <c r="B27" s="42" t="s">
        <v>79</v>
      </c>
      <c r="C27" s="9"/>
      <c r="D27" s="9">
        <v>0</v>
      </c>
      <c r="E27" s="9">
        <v>0</v>
      </c>
      <c r="F27" s="9">
        <v>175400</v>
      </c>
      <c r="G27" s="9">
        <v>175400</v>
      </c>
      <c r="H27" s="9">
        <v>175400</v>
      </c>
      <c r="I27" s="9">
        <v>175400</v>
      </c>
      <c r="J27" s="9">
        <v>175400</v>
      </c>
    </row>
    <row r="28" spans="1:10" ht="13.5" thickBot="1">
      <c r="A28" s="6"/>
      <c r="B28" s="44" t="s">
        <v>29</v>
      </c>
      <c r="C28" s="21">
        <f>SUM(C22:C27)</f>
        <v>366550</v>
      </c>
      <c r="D28" s="21">
        <v>418150</v>
      </c>
      <c r="E28" s="21">
        <v>495650</v>
      </c>
      <c r="F28" s="21">
        <v>1061300</v>
      </c>
      <c r="G28" s="21">
        <v>609100</v>
      </c>
      <c r="H28" s="21">
        <v>908800</v>
      </c>
      <c r="I28" s="21">
        <v>8446925</v>
      </c>
      <c r="J28" s="21">
        <v>2898700</v>
      </c>
    </row>
    <row r="29" spans="1:10" ht="12.75">
      <c r="A29" s="7"/>
      <c r="B29" s="45"/>
      <c r="C29" s="12"/>
      <c r="D29" s="12"/>
      <c r="E29" s="12"/>
      <c r="F29" s="12"/>
      <c r="G29" s="12"/>
      <c r="H29" s="12"/>
      <c r="I29" s="12"/>
      <c r="J29" s="12"/>
    </row>
    <row r="30" spans="1:10" ht="13.5" thickBot="1">
      <c r="A30" s="5" t="s">
        <v>30</v>
      </c>
      <c r="B30" s="46" t="s">
        <v>31</v>
      </c>
      <c r="C30" s="10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ht="13.5" thickBot="1">
      <c r="A31" s="14"/>
      <c r="B31" s="44" t="s">
        <v>32</v>
      </c>
      <c r="C31" s="22">
        <f>SUM(C30:C30)</f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13.5" thickBot="1">
      <c r="A32" s="6"/>
      <c r="B32" s="47"/>
      <c r="C32" s="11"/>
      <c r="D32" s="11"/>
      <c r="E32" s="11"/>
      <c r="F32" s="11"/>
      <c r="G32" s="11"/>
      <c r="H32" s="11"/>
      <c r="I32" s="11"/>
      <c r="J32" s="11"/>
    </row>
    <row r="33" spans="1:10" ht="13.5" thickBot="1">
      <c r="A33" s="32"/>
      <c r="B33" s="41" t="s">
        <v>33</v>
      </c>
      <c r="C33" s="35">
        <f>C21+C28+C31</f>
        <v>39324550</v>
      </c>
      <c r="D33" s="35">
        <v>54068150</v>
      </c>
      <c r="E33" s="35">
        <v>59143650</v>
      </c>
      <c r="F33" s="35">
        <v>60634800</v>
      </c>
      <c r="G33" s="35">
        <v>56052600</v>
      </c>
      <c r="H33" s="35">
        <v>63097300</v>
      </c>
      <c r="I33" s="35">
        <v>79155425</v>
      </c>
      <c r="J33" s="35">
        <v>77551200</v>
      </c>
    </row>
    <row r="34" spans="1:10" ht="12.75">
      <c r="A34" s="4">
        <v>4112</v>
      </c>
      <c r="B34" s="42" t="s">
        <v>52</v>
      </c>
      <c r="C34" s="16">
        <v>137783</v>
      </c>
      <c r="D34" s="9">
        <v>959571</v>
      </c>
      <c r="E34" s="9">
        <v>1075508.6</v>
      </c>
      <c r="F34" s="9">
        <v>1140915</v>
      </c>
      <c r="G34" s="86">
        <v>1210478.1</v>
      </c>
      <c r="H34" s="9">
        <v>1236449.4</v>
      </c>
      <c r="I34" s="9">
        <v>1263511.4000000001</v>
      </c>
      <c r="J34" s="76">
        <v>1300382.7</v>
      </c>
    </row>
    <row r="35" spans="1:10" ht="12.75">
      <c r="A35" s="4">
        <v>4116</v>
      </c>
      <c r="B35" s="42" t="s">
        <v>37</v>
      </c>
      <c r="C35" s="9">
        <v>0</v>
      </c>
      <c r="D35" s="9">
        <v>0</v>
      </c>
      <c r="E35" s="9">
        <v>0</v>
      </c>
      <c r="F35" s="9">
        <v>0</v>
      </c>
      <c r="G35" s="86">
        <v>16636772</v>
      </c>
      <c r="H35" s="9">
        <v>18540540</v>
      </c>
      <c r="I35" s="9">
        <v>19156767.5</v>
      </c>
      <c r="J35" s="9">
        <v>20790998.9</v>
      </c>
    </row>
    <row r="36" spans="1:10" ht="12.75">
      <c r="A36" s="4">
        <v>4116</v>
      </c>
      <c r="B36" s="42" t="s">
        <v>73</v>
      </c>
      <c r="C36" s="9"/>
      <c r="D36" s="76">
        <v>0</v>
      </c>
      <c r="E36" s="76">
        <v>0</v>
      </c>
      <c r="F36" s="76">
        <v>0</v>
      </c>
      <c r="G36" s="86">
        <v>289261.8</v>
      </c>
      <c r="H36" s="9">
        <v>0</v>
      </c>
      <c r="I36" s="9">
        <v>0</v>
      </c>
      <c r="J36" s="9">
        <v>293763.4</v>
      </c>
    </row>
    <row r="37" spans="1:10" ht="12.75" hidden="1">
      <c r="A37" s="4">
        <v>4121</v>
      </c>
      <c r="B37" s="42" t="s">
        <v>53</v>
      </c>
      <c r="C37" s="16">
        <v>-3534916</v>
      </c>
      <c r="D37" s="9">
        <v>0</v>
      </c>
      <c r="E37" s="9">
        <v>0</v>
      </c>
      <c r="F37" s="9">
        <v>0</v>
      </c>
      <c r="G37" s="86">
        <v>0</v>
      </c>
      <c r="H37" s="9">
        <v>0</v>
      </c>
      <c r="I37" s="9">
        <v>0</v>
      </c>
      <c r="J37" s="9">
        <v>0</v>
      </c>
    </row>
    <row r="38" spans="1:10" s="94" customFormat="1" ht="12.75">
      <c r="A38" s="92">
        <v>4116</v>
      </c>
      <c r="B38" s="93" t="s">
        <v>83</v>
      </c>
      <c r="C38" s="76"/>
      <c r="D38" s="76">
        <v>0</v>
      </c>
      <c r="E38" s="76">
        <v>0</v>
      </c>
      <c r="F38" s="76">
        <v>0</v>
      </c>
      <c r="G38" s="96">
        <v>0</v>
      </c>
      <c r="H38" s="76">
        <v>0</v>
      </c>
      <c r="I38" s="76">
        <v>0</v>
      </c>
      <c r="J38" s="76">
        <v>5764188.1</v>
      </c>
    </row>
    <row r="39" spans="1:10" ht="12.75">
      <c r="A39" s="4">
        <v>4131.2</v>
      </c>
      <c r="B39" s="42" t="s">
        <v>54</v>
      </c>
      <c r="C39" s="9">
        <v>1272288</v>
      </c>
      <c r="D39" s="9">
        <v>2</v>
      </c>
      <c r="E39" s="9">
        <v>19</v>
      </c>
      <c r="F39" s="9">
        <v>34</v>
      </c>
      <c r="G39" s="86">
        <v>60926.3</v>
      </c>
      <c r="H39" s="9">
        <v>94</v>
      </c>
      <c r="I39" s="9">
        <v>0</v>
      </c>
      <c r="J39" s="9">
        <v>0</v>
      </c>
    </row>
    <row r="40" spans="1:10" ht="12.75">
      <c r="A40" s="19">
        <v>4137</v>
      </c>
      <c r="B40" s="90" t="s">
        <v>80</v>
      </c>
      <c r="C40" s="10">
        <v>0</v>
      </c>
      <c r="D40" s="9">
        <v>28075.3</v>
      </c>
      <c r="E40" s="9">
        <v>31510.300000000003</v>
      </c>
      <c r="F40" s="9">
        <v>70583.6</v>
      </c>
      <c r="G40" s="86">
        <v>69661.2</v>
      </c>
      <c r="H40" s="9">
        <v>64442.2</v>
      </c>
      <c r="I40" s="9">
        <v>0</v>
      </c>
      <c r="J40" s="9">
        <v>0</v>
      </c>
    </row>
    <row r="41" spans="1:10" ht="13.5" thickBot="1">
      <c r="A41" s="5">
        <v>4251</v>
      </c>
      <c r="B41" s="42" t="s">
        <v>82</v>
      </c>
      <c r="C41" s="10"/>
      <c r="D41" s="10"/>
      <c r="E41" s="10"/>
      <c r="F41" s="10">
        <v>0</v>
      </c>
      <c r="G41" s="89">
        <v>0</v>
      </c>
      <c r="H41" s="10">
        <v>0</v>
      </c>
      <c r="I41" s="9">
        <v>77272.7</v>
      </c>
      <c r="J41" s="95">
        <v>98180.8</v>
      </c>
    </row>
    <row r="42" spans="1:10" ht="13.5" thickBot="1">
      <c r="A42" s="6"/>
      <c r="B42" s="44" t="s">
        <v>39</v>
      </c>
      <c r="C42" s="21">
        <f>SUM(C34:C40)</f>
        <v>-2124845</v>
      </c>
      <c r="D42" s="21">
        <v>987648.3</v>
      </c>
      <c r="E42" s="21">
        <v>1107037.9000000001</v>
      </c>
      <c r="F42" s="21">
        <v>70617.6</v>
      </c>
      <c r="G42" s="21">
        <v>18267099.400000002</v>
      </c>
      <c r="H42" s="21">
        <v>19841525.599999998</v>
      </c>
      <c r="I42" s="21">
        <v>20497551.599999998</v>
      </c>
      <c r="J42" s="21">
        <v>28247513.899999995</v>
      </c>
    </row>
    <row r="43" spans="1:10" ht="13.5" thickBot="1">
      <c r="A43" s="32"/>
      <c r="B43" s="41" t="s">
        <v>59</v>
      </c>
      <c r="C43" s="34">
        <f>C33+C42</f>
        <v>37199705</v>
      </c>
      <c r="D43" s="34">
        <v>55055798.3</v>
      </c>
      <c r="E43" s="34">
        <v>60250687.9</v>
      </c>
      <c r="F43" s="34">
        <v>60705417.6</v>
      </c>
      <c r="G43" s="34">
        <v>74319699.4</v>
      </c>
      <c r="H43" s="34">
        <v>82938825.6</v>
      </c>
      <c r="I43" s="34">
        <v>99652976.6</v>
      </c>
      <c r="J43" s="34">
        <v>105798713.89999999</v>
      </c>
    </row>
    <row r="44" spans="1:10" ht="13.5" thickBot="1">
      <c r="A44" s="8"/>
      <c r="B44" s="48"/>
      <c r="C44" s="13"/>
      <c r="D44" s="13"/>
      <c r="E44" s="13"/>
      <c r="F44" s="13"/>
      <c r="G44" s="13"/>
      <c r="H44" s="13"/>
      <c r="I44" s="13"/>
      <c r="J44" s="13"/>
    </row>
    <row r="45" spans="1:10" ht="13.5" thickBot="1">
      <c r="A45" s="32"/>
      <c r="B45" s="41" t="s">
        <v>74</v>
      </c>
      <c r="C45" s="34"/>
      <c r="D45" s="34"/>
      <c r="E45" s="34"/>
      <c r="F45" s="34"/>
      <c r="G45" s="34"/>
      <c r="H45" s="34"/>
      <c r="I45" s="34"/>
      <c r="J45" s="34"/>
    </row>
    <row r="46" spans="1:10" ht="12.75">
      <c r="A46" s="23">
        <v>8115</v>
      </c>
      <c r="B46" s="49" t="s">
        <v>56</v>
      </c>
      <c r="C46" s="16">
        <v>0</v>
      </c>
      <c r="D46" s="9">
        <v>0</v>
      </c>
      <c r="E46" s="9">
        <v>0</v>
      </c>
      <c r="F46" s="9">
        <v>0</v>
      </c>
      <c r="G46" s="76">
        <v>0</v>
      </c>
      <c r="H46" s="76">
        <v>0</v>
      </c>
      <c r="I46" s="76">
        <v>0</v>
      </c>
      <c r="J46" s="76">
        <v>0</v>
      </c>
    </row>
    <row r="47" spans="1:10" ht="12.75">
      <c r="A47" s="24">
        <v>8115</v>
      </c>
      <c r="B47" s="50" t="s">
        <v>38</v>
      </c>
      <c r="C47" s="9">
        <v>7506179</v>
      </c>
      <c r="D47" s="9">
        <v>10509098</v>
      </c>
      <c r="E47" s="9">
        <v>12345674.7</v>
      </c>
      <c r="F47" s="9">
        <v>14689936.5</v>
      </c>
      <c r="G47" s="76">
        <v>0</v>
      </c>
      <c r="H47" s="76">
        <v>0</v>
      </c>
      <c r="I47" s="76">
        <v>0</v>
      </c>
      <c r="J47" s="76">
        <v>0</v>
      </c>
    </row>
    <row r="48" spans="1:10" ht="12.75">
      <c r="A48" s="24">
        <v>8115</v>
      </c>
      <c r="B48" s="51" t="s">
        <v>41</v>
      </c>
      <c r="C48" s="9">
        <v>1000000</v>
      </c>
      <c r="D48" s="9">
        <v>2000000</v>
      </c>
      <c r="E48" s="9">
        <v>0</v>
      </c>
      <c r="F48" s="9">
        <v>861798.2</v>
      </c>
      <c r="G48" s="16">
        <v>90926.2</v>
      </c>
      <c r="H48" s="16">
        <v>6270000</v>
      </c>
      <c r="I48" s="16">
        <v>5419000</v>
      </c>
      <c r="J48" s="16">
        <v>3100000</v>
      </c>
    </row>
    <row r="49" spans="1:10" ht="12.75">
      <c r="A49" s="24">
        <v>8115</v>
      </c>
      <c r="B49" s="51" t="s">
        <v>63</v>
      </c>
      <c r="C49" s="9"/>
      <c r="D49" s="9">
        <v>140250</v>
      </c>
      <c r="E49" s="9">
        <v>2880592.8</v>
      </c>
      <c r="F49" s="9">
        <v>2739670.6</v>
      </c>
      <c r="G49" s="16">
        <v>2924083.9</v>
      </c>
      <c r="H49" s="16">
        <v>3132534.2</v>
      </c>
      <c r="I49" s="16">
        <v>2192035</v>
      </c>
      <c r="J49" s="16">
        <v>1005239.6000000001</v>
      </c>
    </row>
    <row r="50" spans="1:10" ht="12.75">
      <c r="A50" s="4">
        <v>8115</v>
      </c>
      <c r="B50" s="51" t="s">
        <v>84</v>
      </c>
      <c r="C50" s="9"/>
      <c r="D50" s="9">
        <v>0</v>
      </c>
      <c r="E50" s="9">
        <v>0</v>
      </c>
      <c r="F50" s="9">
        <v>0</v>
      </c>
      <c r="G50" s="16">
        <v>0</v>
      </c>
      <c r="H50" s="16">
        <v>0</v>
      </c>
      <c r="I50" s="16">
        <v>0</v>
      </c>
      <c r="J50" s="16">
        <v>1250000</v>
      </c>
    </row>
    <row r="51" spans="1:10" ht="12.75">
      <c r="A51" s="4">
        <v>8115</v>
      </c>
      <c r="B51" s="27" t="s">
        <v>55</v>
      </c>
      <c r="C51" s="9">
        <v>1275083.7</v>
      </c>
      <c r="D51" s="9">
        <v>4996852.3</v>
      </c>
      <c r="E51" s="9">
        <v>4105375.5</v>
      </c>
      <c r="F51" s="9">
        <v>3463905.6</v>
      </c>
      <c r="G51" s="16">
        <v>0</v>
      </c>
      <c r="H51" s="16">
        <v>0</v>
      </c>
      <c r="I51" s="16">
        <v>0</v>
      </c>
      <c r="J51" s="16">
        <v>0</v>
      </c>
    </row>
    <row r="52" spans="1:10" ht="12.75">
      <c r="A52" s="4">
        <v>8115</v>
      </c>
      <c r="B52" s="52" t="s">
        <v>68</v>
      </c>
      <c r="C52" s="9"/>
      <c r="D52" s="9">
        <v>300000</v>
      </c>
      <c r="E52" s="9">
        <v>151000</v>
      </c>
      <c r="F52" s="9">
        <v>245883.5</v>
      </c>
      <c r="G52" s="16">
        <v>264311.2</v>
      </c>
      <c r="H52" s="16">
        <v>270776</v>
      </c>
      <c r="I52" s="16">
        <v>0</v>
      </c>
      <c r="J52" s="76">
        <v>153000</v>
      </c>
    </row>
    <row r="53" spans="1:10" ht="12.75">
      <c r="A53" s="4">
        <v>8115</v>
      </c>
      <c r="B53" s="52" t="s">
        <v>43</v>
      </c>
      <c r="C53" s="9">
        <v>0</v>
      </c>
      <c r="D53" s="9">
        <v>0</v>
      </c>
      <c r="E53" s="9">
        <v>0</v>
      </c>
      <c r="F53" s="9">
        <v>0</v>
      </c>
      <c r="G53" s="16">
        <v>5000000</v>
      </c>
      <c r="H53" s="16">
        <v>0</v>
      </c>
      <c r="I53" s="16">
        <v>5510000</v>
      </c>
      <c r="J53" s="16">
        <v>0</v>
      </c>
    </row>
    <row r="54" spans="1:10" ht="12.75" hidden="1">
      <c r="A54" s="4">
        <v>8121</v>
      </c>
      <c r="B54" s="52" t="s">
        <v>44</v>
      </c>
      <c r="C54" s="9">
        <v>5000000</v>
      </c>
      <c r="D54" s="9">
        <v>0</v>
      </c>
      <c r="E54" s="9">
        <v>0</v>
      </c>
      <c r="F54" s="9">
        <v>0</v>
      </c>
      <c r="G54" s="16">
        <v>0</v>
      </c>
      <c r="H54" s="16">
        <v>0</v>
      </c>
      <c r="I54" s="16">
        <v>0</v>
      </c>
      <c r="J54" s="16">
        <v>0</v>
      </c>
    </row>
    <row r="55" spans="1:10" ht="12.75" hidden="1">
      <c r="A55" s="28" t="s">
        <v>42</v>
      </c>
      <c r="B55" s="51" t="s">
        <v>35</v>
      </c>
      <c r="C55" s="16">
        <v>2826.7</v>
      </c>
      <c r="D55" s="9">
        <v>0</v>
      </c>
      <c r="E55" s="9">
        <v>0</v>
      </c>
      <c r="F55" s="9">
        <v>0</v>
      </c>
      <c r="G55" s="16">
        <v>0</v>
      </c>
      <c r="H55" s="16">
        <v>0</v>
      </c>
      <c r="I55" s="16">
        <v>0</v>
      </c>
      <c r="J55" s="16">
        <v>0</v>
      </c>
    </row>
    <row r="56" spans="1:10" ht="13.5" thickBot="1">
      <c r="A56" s="28" t="s">
        <v>76</v>
      </c>
      <c r="B56" s="51" t="s">
        <v>77</v>
      </c>
      <c r="C56" s="16"/>
      <c r="D56" s="9">
        <v>0</v>
      </c>
      <c r="E56" s="9">
        <v>0</v>
      </c>
      <c r="F56" s="9">
        <v>0</v>
      </c>
      <c r="G56" s="16">
        <v>5000000</v>
      </c>
      <c r="H56" s="16">
        <v>0</v>
      </c>
      <c r="I56" s="16">
        <v>0</v>
      </c>
      <c r="J56" s="16">
        <v>0</v>
      </c>
    </row>
    <row r="57" spans="1:10" ht="1.5" customHeight="1" hidden="1" thickBot="1">
      <c r="A57" s="5">
        <v>8223</v>
      </c>
      <c r="B57" s="60" t="s">
        <v>61</v>
      </c>
      <c r="C57" s="10">
        <v>0</v>
      </c>
      <c r="D57" s="9">
        <v>0</v>
      </c>
      <c r="E57" s="9">
        <v>0</v>
      </c>
      <c r="F57" s="9">
        <v>0</v>
      </c>
      <c r="G57" s="16">
        <v>0</v>
      </c>
      <c r="H57" s="16">
        <v>0</v>
      </c>
      <c r="I57" s="16">
        <v>0</v>
      </c>
      <c r="J57" s="16">
        <v>0</v>
      </c>
    </row>
    <row r="58" spans="1:10" ht="13.5" thickBot="1">
      <c r="A58" s="32"/>
      <c r="B58" s="41" t="s">
        <v>75</v>
      </c>
      <c r="C58" s="34">
        <f>SUM(C46:C57)</f>
        <v>14784089.399999999</v>
      </c>
      <c r="D58" s="34">
        <v>17946200.3</v>
      </c>
      <c r="E58" s="34">
        <v>19482643</v>
      </c>
      <c r="F58" s="34">
        <v>23142109.400000002</v>
      </c>
      <c r="G58" s="81">
        <v>13279321.3</v>
      </c>
      <c r="H58" s="81">
        <v>9673310.2</v>
      </c>
      <c r="I58" s="81">
        <v>13121035</v>
      </c>
      <c r="J58" s="81">
        <v>5508239.6</v>
      </c>
    </row>
    <row r="59" spans="1:10" ht="13.5" thickBot="1">
      <c r="A59" s="5"/>
      <c r="B59" s="53"/>
      <c r="C59" s="10"/>
      <c r="G59" s="78"/>
      <c r="H59" s="78"/>
      <c r="I59" s="78"/>
      <c r="J59" s="78"/>
    </row>
    <row r="60" spans="1:10" ht="13.5" thickBot="1">
      <c r="A60" s="32"/>
      <c r="B60" s="41" t="s">
        <v>60</v>
      </c>
      <c r="C60" s="34">
        <f>C43+C58</f>
        <v>51983794.4</v>
      </c>
      <c r="D60" s="34">
        <v>73001998.6</v>
      </c>
      <c r="E60" s="34">
        <v>79733330.9</v>
      </c>
      <c r="F60" s="34">
        <v>83847527</v>
      </c>
      <c r="G60" s="81">
        <v>87599020.7</v>
      </c>
      <c r="H60" s="81">
        <v>92612135.8</v>
      </c>
      <c r="I60" s="81">
        <v>112774011.6</v>
      </c>
      <c r="J60" s="81">
        <v>111306953.49999999</v>
      </c>
    </row>
    <row r="61" spans="1:10" ht="13.5" thickBot="1">
      <c r="A61" s="5"/>
      <c r="B61" s="54"/>
      <c r="D61" s="69"/>
      <c r="E61" s="69"/>
      <c r="F61" s="69"/>
      <c r="G61" s="79"/>
      <c r="H61" s="79"/>
      <c r="I61" s="79"/>
      <c r="J61" s="79"/>
    </row>
    <row r="62" spans="1:10" ht="12.75">
      <c r="A62" s="17" t="s">
        <v>49</v>
      </c>
      <c r="B62" s="55" t="s">
        <v>72</v>
      </c>
      <c r="C62" s="70">
        <f>5773926.7-2826.7</f>
        <v>5771100</v>
      </c>
      <c r="D62" s="71">
        <v>933032</v>
      </c>
      <c r="E62" s="71">
        <v>933032</v>
      </c>
      <c r="F62" s="71">
        <v>763032</v>
      </c>
      <c r="G62" s="87">
        <v>5763032</v>
      </c>
      <c r="H62" s="82">
        <v>763032</v>
      </c>
      <c r="I62" s="82">
        <v>6240889</v>
      </c>
      <c r="J62" s="82">
        <v>608877</v>
      </c>
    </row>
    <row r="63" spans="1:10" ht="12.75">
      <c r="A63" s="19">
        <v>8115</v>
      </c>
      <c r="B63" s="74" t="s">
        <v>64</v>
      </c>
      <c r="C63" s="72"/>
      <c r="D63" s="73">
        <v>1700000</v>
      </c>
      <c r="E63" s="73">
        <v>1200000</v>
      </c>
      <c r="F63" s="73">
        <v>1200000</v>
      </c>
      <c r="G63" s="77">
        <v>1200000</v>
      </c>
      <c r="H63" s="73">
        <v>710000</v>
      </c>
      <c r="I63" s="73">
        <v>1200000</v>
      </c>
      <c r="J63" s="73">
        <v>1000000</v>
      </c>
    </row>
    <row r="64" spans="1:10" ht="12.75">
      <c r="A64" s="19">
        <v>8115</v>
      </c>
      <c r="B64" s="56" t="s">
        <v>69</v>
      </c>
      <c r="C64" s="63">
        <v>2826.7</v>
      </c>
      <c r="D64" s="62">
        <v>28075.3</v>
      </c>
      <c r="E64" s="62">
        <v>31510.300000000003</v>
      </c>
      <c r="F64" s="62">
        <v>245983.6</v>
      </c>
      <c r="G64" s="84">
        <v>245061.2</v>
      </c>
      <c r="H64" s="84">
        <v>239842.2</v>
      </c>
      <c r="I64" s="84">
        <v>252672.7</v>
      </c>
      <c r="J64" s="91">
        <v>273580.8</v>
      </c>
    </row>
    <row r="65" spans="1:10" ht="12.75">
      <c r="A65" s="19">
        <v>8115</v>
      </c>
      <c r="B65" s="56" t="s">
        <v>78</v>
      </c>
      <c r="C65" s="63"/>
      <c r="D65" s="62">
        <v>0</v>
      </c>
      <c r="E65" s="62">
        <v>0</v>
      </c>
      <c r="F65" s="62">
        <v>0</v>
      </c>
      <c r="G65" s="84">
        <v>0</v>
      </c>
      <c r="H65" s="84">
        <v>300000</v>
      </c>
      <c r="I65" s="84">
        <v>200000</v>
      </c>
      <c r="J65" s="84">
        <v>0</v>
      </c>
    </row>
    <row r="66" spans="1:10" ht="12.75">
      <c r="A66" s="19">
        <v>8115</v>
      </c>
      <c r="B66" s="56" t="s">
        <v>67</v>
      </c>
      <c r="C66" s="63"/>
      <c r="D66" s="62">
        <v>2</v>
      </c>
      <c r="E66" s="62">
        <v>19</v>
      </c>
      <c r="F66" s="62">
        <v>34</v>
      </c>
      <c r="G66" s="84">
        <v>15</v>
      </c>
      <c r="H66" s="84">
        <v>94</v>
      </c>
      <c r="I66" s="84">
        <v>0</v>
      </c>
      <c r="J66" s="84">
        <v>0</v>
      </c>
    </row>
    <row r="67" spans="1:11" ht="12.75">
      <c r="A67" s="19" t="s">
        <v>46</v>
      </c>
      <c r="B67" s="56" t="s">
        <v>57</v>
      </c>
      <c r="C67" s="63">
        <v>35143761</v>
      </c>
      <c r="D67" s="62">
        <v>48224421.6</v>
      </c>
      <c r="E67" s="62">
        <v>53564401.699999996</v>
      </c>
      <c r="F67" s="62">
        <v>58893741.6</v>
      </c>
      <c r="G67" s="84">
        <v>59536594.2</v>
      </c>
      <c r="H67" s="84">
        <v>64762625.4</v>
      </c>
      <c r="I67" s="84">
        <v>77804893</v>
      </c>
      <c r="J67" s="84">
        <v>80373744.7</v>
      </c>
      <c r="K67" s="65"/>
    </row>
    <row r="68" spans="1:11" ht="12.75">
      <c r="A68" s="19">
        <v>5347</v>
      </c>
      <c r="B68" s="56" t="s">
        <v>70</v>
      </c>
      <c r="C68" s="63">
        <v>0</v>
      </c>
      <c r="D68" s="62">
        <v>5339357</v>
      </c>
      <c r="E68" s="62">
        <v>5760734</v>
      </c>
      <c r="F68" s="62">
        <v>5939429</v>
      </c>
      <c r="G68" s="84">
        <v>6030887.6</v>
      </c>
      <c r="H68" s="84">
        <v>6155551.6</v>
      </c>
      <c r="I68" s="84">
        <v>6899117.8</v>
      </c>
      <c r="J68" s="84">
        <v>7727676</v>
      </c>
      <c r="K68" s="65"/>
    </row>
    <row r="69" spans="1:10" ht="12.75">
      <c r="A69" s="19" t="s">
        <v>45</v>
      </c>
      <c r="B69" s="56" t="s">
        <v>51</v>
      </c>
      <c r="C69" s="63">
        <v>11266106.7</v>
      </c>
      <c r="D69" s="62">
        <v>16777110.7</v>
      </c>
      <c r="E69" s="62">
        <v>18243633.9</v>
      </c>
      <c r="F69" s="62">
        <v>16805306.799999997</v>
      </c>
      <c r="G69" s="84">
        <v>14823430.7</v>
      </c>
      <c r="H69" s="84">
        <v>19680990.599999998</v>
      </c>
      <c r="I69" s="84">
        <v>20176439.1</v>
      </c>
      <c r="J69" s="84">
        <v>21323075</v>
      </c>
    </row>
    <row r="70" spans="1:10" ht="13.5" thickBot="1">
      <c r="A70" s="18"/>
      <c r="B70" s="57" t="s">
        <v>34</v>
      </c>
      <c r="C70" s="64" t="e">
        <f>C60-C62-#REF!-C64-C67-C68-C69</f>
        <v>#REF!</v>
      </c>
      <c r="D70" s="66">
        <v>0</v>
      </c>
      <c r="E70" s="66">
        <v>0</v>
      </c>
      <c r="F70" s="66">
        <v>0</v>
      </c>
      <c r="G70" s="88">
        <v>0</v>
      </c>
      <c r="H70" s="80">
        <v>0</v>
      </c>
      <c r="I70" s="80">
        <v>0</v>
      </c>
      <c r="J70" s="80">
        <v>0</v>
      </c>
    </row>
    <row r="71" spans="1:10" ht="12.75">
      <c r="A71" s="29"/>
      <c r="B71" s="29"/>
      <c r="C71" s="31"/>
      <c r="G71" s="78"/>
      <c r="H71" s="78"/>
      <c r="I71" s="78"/>
      <c r="J71" s="78"/>
    </row>
    <row r="72" spans="1:10" ht="12.75">
      <c r="A72" s="37"/>
      <c r="B72" s="37"/>
      <c r="C72" s="36"/>
      <c r="G72" s="85"/>
      <c r="H72" s="85"/>
      <c r="I72" s="85"/>
      <c r="J72" s="85"/>
    </row>
    <row r="73" spans="1:10" ht="12.75">
      <c r="A73" s="37"/>
      <c r="B73" s="37"/>
      <c r="C73" s="39"/>
      <c r="G73" s="85"/>
      <c r="H73" s="85"/>
      <c r="I73" s="85"/>
      <c r="J73" s="85"/>
    </row>
    <row r="74" spans="1:10" ht="12.75">
      <c r="A74" s="37"/>
      <c r="B74" s="37"/>
      <c r="C74" s="38"/>
      <c r="G74" s="85"/>
      <c r="H74" s="85"/>
      <c r="I74" s="85"/>
      <c r="J74" s="85"/>
    </row>
    <row r="81" ht="12.75">
      <c r="B81" s="25"/>
    </row>
  </sheetData>
  <sheetProtection/>
  <mergeCells count="3">
    <mergeCell ref="A4:A5"/>
    <mergeCell ref="B4:B5"/>
    <mergeCell ref="A3:J3"/>
  </mergeCells>
  <printOptions horizontalCentered="1" verticalCentered="1"/>
  <pageMargins left="0.31496062992125984" right="0.11811023622047245" top="0.1968503937007874" bottom="0.1968503937007874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Skokanová Ivana (MHMP, ROZ)</cp:lastModifiedBy>
  <cp:lastPrinted>2023-11-16T12:33:29Z</cp:lastPrinted>
  <dcterms:created xsi:type="dcterms:W3CDTF">2003-08-21T12:59:42Z</dcterms:created>
  <dcterms:modified xsi:type="dcterms:W3CDTF">2023-12-19T21:19:42Z</dcterms:modified>
  <cp:category/>
  <cp:version/>
  <cp:contentType/>
  <cp:contentStatus/>
</cp:coreProperties>
</file>