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ilance" sheetId="1" r:id="rId1"/>
    <sheet name="Rekapitulace" sheetId="2" r:id="rId2"/>
  </sheets>
  <definedNames/>
  <calcPr fullCalcOnLoad="1"/>
</workbook>
</file>

<file path=xl/sharedStrings.xml><?xml version="1.0" encoding="utf-8"?>
<sst xmlns="http://schemas.openxmlformats.org/spreadsheetml/2006/main" count="287" uniqueCount="158">
  <si>
    <t>v tis. Kč</t>
  </si>
  <si>
    <t>Položka</t>
  </si>
  <si>
    <t>Název seskupení položek</t>
  </si>
  <si>
    <t xml:space="preserve"> Rozpočet schválený</t>
  </si>
  <si>
    <t>Rozpočet upravený</t>
  </si>
  <si>
    <t>Návrh rozpočtu</t>
  </si>
  <si>
    <t>%</t>
  </si>
  <si>
    <t>rok 2020</t>
  </si>
  <si>
    <t>rok 2021</t>
  </si>
  <si>
    <t>k SR</t>
  </si>
  <si>
    <t>k UR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</si>
  <si>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</si>
  <si>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</si>
  <si>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</si>
  <si>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</si>
  <si>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</si>
  <si>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</si>
  <si>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</si>
  <si>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</si>
  <si>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</si>
  <si>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</si>
  <si>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</si>
  <si>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</si>
  <si>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</si>
  <si>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</si>
  <si>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</si>
  <si>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</si>
  <si>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</si>
  <si>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</si>
  <si>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</si>
  <si>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</si>
  <si>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</si>
  <si>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</si>
  <si>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</si>
  <si>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138X</t>
  </si>
  <si>
    <t>Daně, popl. a jiná peněžitá plnění v oblasti hazardních her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</si>
  <si>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</si>
  <si>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</si>
  <si>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</si>
  <si>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</si>
  <si>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</si>
  <si>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</si>
  <si>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</si>
  <si>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</si>
  <si>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</si>
  <si>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</si>
  <si>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</si>
  <si>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</si>
  <si>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</si>
  <si>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</si>
  <si>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</si>
  <si>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</si>
  <si>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</si>
  <si>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</si>
  <si>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</si>
  <si>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</si>
  <si>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</si>
  <si>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</si>
  <si>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</si>
  <si>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</si>
  <si>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</si>
  <si>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</si>
  <si>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</si>
  <si>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</si>
  <si>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</si>
  <si>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</si>
  <si>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</si>
  <si>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</si>
  <si>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</si>
  <si>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</si>
  <si>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</si>
  <si>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</si>
  <si>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4121</t>
  </si>
  <si>
    <t>Neinvest.přijaté transfery od obcí</t>
  </si>
  <si>
    <t>4122</t>
  </si>
  <si>
    <t>Neinvest.přijaté transfery od krajů</t>
  </si>
  <si>
    <t>4129</t>
  </si>
  <si>
    <t>Neinvest.přijaté transfery od rozpoctů územní úrovně</t>
  </si>
  <si>
    <t>4131,2</t>
  </si>
  <si>
    <t>Převody z vlastních fondů hospodářské činnosti</t>
  </si>
  <si>
    <t>4137</t>
  </si>
  <si>
    <t>Přijaté transfery od MČ HMP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</si>
  <si>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</si>
  <si>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</si>
  <si>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</si>
  <si>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</si>
  <si>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</si>
  <si>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</si>
  <si>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</si>
  <si>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</si>
  <si>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</si>
  <si>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</si>
  <si>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</si>
  <si>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</si>
  <si>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</si>
  <si>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</si>
  <si>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</si>
  <si>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</si>
  <si>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</si>
  <si>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</si>
  <si>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</si>
  <si>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</si>
  <si>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</si>
  <si>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</si>
  <si>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</si>
  <si>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</si>
  <si>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</si>
  <si>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</si>
  <si>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</si>
  <si>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</si>
  <si>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</si>
  <si>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</si>
  <si>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</si>
  <si>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</si>
  <si>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</si>
  <si>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</si>
  <si>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</si>
  <si>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</si>
  <si>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</si>
  <si>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</si>
  <si>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</si>
  <si>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</si>
  <si>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</si>
  <si>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</si>
  <si>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 xml:space="preserve"> REKAPITULACE NÁVRHU ROZPOČTU VLASTNÍHO HL. M. PRAHY </t>
  </si>
  <si>
    <t>Kapitola</t>
  </si>
  <si>
    <t>Název</t>
  </si>
  <si>
    <t>Limit</t>
  </si>
  <si>
    <t>Rozdíl</t>
  </si>
  <si>
    <t>Limit-Návrh</t>
  </si>
  <si>
    <t>KAPITÁLOVÉ VÝDAJE</t>
  </si>
  <si>
    <t>01</t>
  </si>
  <si>
    <t>Rozvoj obce</t>
  </si>
  <si>
    <t>02</t>
  </si>
  <si>
    <t>Městská infrastuktura</t>
  </si>
  <si>
    <t>03</t>
  </si>
  <si>
    <t>Doprava</t>
  </si>
  <si>
    <t>04</t>
  </si>
  <si>
    <t>Školství, mládež a sport</t>
  </si>
  <si>
    <t>05</t>
  </si>
  <si>
    <t>Zdravotnictví a sociální oblast</t>
  </si>
  <si>
    <t>06</t>
  </si>
  <si>
    <t>Kultura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</si>
  <si>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</si>
  <si>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</si>
  <si>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</si>
  <si>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</si>
  <si>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</si>
  <si>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</si>
  <si>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</si>
  <si>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</si>
  <si>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BĚŽNÉ VÝDAJE</t>
  </si>
  <si>
    <t>CELKOVÉ VÝDAJE</t>
  </si>
  <si>
    <r>
      <t xml:space="preserve"> BILANCE NÁVRHU ROZPOČTU  VLASTNÍHO HL. M. PRAHY            NA ROK 2021 </t>
    </r>
    <r>
      <rPr>
        <b/>
        <sz val="10"/>
        <rFont val="Arial CE"/>
        <family val="0"/>
      </rPr>
      <t>(v tis. Kč)</t>
    </r>
  </si>
  <si>
    <r>
      <t xml:space="preserve"> BILANCE NÁVRHU ROZPOČTU  VLASTNÍHO HL. M. PRAHY            NA ROK 2022 </t>
    </r>
    <r>
      <rPr>
        <b/>
        <sz val="10"/>
        <rFont val="Arial CE"/>
        <family val="0"/>
      </rPr>
      <t>(v tis. Kč)</t>
    </r>
  </si>
  <si>
    <t>rok 2022</t>
  </si>
  <si>
    <t>NA ROK 2022 (v tis. Kč)</t>
  </si>
  <si>
    <t>Příloha č. 2a k usnesení Zastupitelstva HMP č. 32/1 ze dne 16. 12. 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</si>
</sst>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5" fillId="8" borderId="22" xfId="0" applyFont="1" applyFill="1" applyBorder="1" applyAlignment="1">
      <alignment horizontal="left"/>
    </xf>
    <xf numFmtId="4" fontId="5" fillId="8" borderId="23" xfId="0" applyNumberFormat="1" applyFont="1" applyFill="1" applyBorder="1" applyAlignment="1">
      <alignment horizontal="left"/>
    </xf>
    <xf numFmtId="4" fontId="5" fillId="8" borderId="24" xfId="0" applyNumberFormat="1" applyFont="1" applyFill="1" applyBorder="1" applyAlignment="1">
      <alignment horizontal="right"/>
    </xf>
    <xf numFmtId="4" fontId="5" fillId="8" borderId="25" xfId="0" applyNumberFormat="1" applyFont="1" applyFill="1" applyBorder="1" applyAlignment="1">
      <alignment horizontal="right"/>
    </xf>
    <xf numFmtId="4" fontId="5" fillId="8" borderId="26" xfId="0" applyNumberFormat="1" applyFont="1" applyFill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4" fontId="6" fillId="0" borderId="29" xfId="0" applyNumberFormat="1" applyFont="1" applyBorder="1" applyAlignment="1">
      <alignment horizontal="left"/>
    </xf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4" fontId="5" fillId="0" borderId="23" xfId="0" applyNumberFormat="1" applyFont="1" applyBorder="1" applyAlignment="1">
      <alignment horizontal="left"/>
    </xf>
    <xf numFmtId="4" fontId="5" fillId="0" borderId="25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4" fontId="6" fillId="0" borderId="18" xfId="0" applyNumberFormat="1" applyFont="1" applyBorder="1" applyAlignment="1">
      <alignment/>
    </xf>
    <xf numFmtId="4" fontId="5" fillId="33" borderId="2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6" fillId="0" borderId="28" xfId="0" applyFont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4" fontId="5" fillId="34" borderId="23" xfId="0" applyNumberFormat="1" applyFont="1" applyFill="1" applyBorder="1" applyAlignment="1">
      <alignment horizontal="left"/>
    </xf>
    <xf numFmtId="4" fontId="5" fillId="34" borderId="24" xfId="0" applyNumberFormat="1" applyFont="1" applyFill="1" applyBorder="1" applyAlignment="1">
      <alignment horizontal="right"/>
    </xf>
    <xf numFmtId="4" fontId="5" fillId="34" borderId="25" xfId="0" applyNumberFormat="1" applyFont="1" applyFill="1" applyBorder="1" applyAlignment="1">
      <alignment horizontal="right"/>
    </xf>
    <xf numFmtId="4" fontId="5" fillId="34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9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7.375" style="0" customWidth="1"/>
    <col min="2" max="2" width="52.25390625" style="1" customWidth="1"/>
    <col min="3" max="4" width="17.25390625" style="1" hidden="1" customWidth="1"/>
    <col min="5" max="5" width="12.875" style="1" bestFit="1" customWidth="1"/>
    <col min="6" max="6" width="8.75390625" style="1" hidden="1" customWidth="1"/>
    <col min="7" max="7" width="7.75390625" style="1" hidden="1" customWidth="1"/>
    <col min="10" max="10" width="12.25390625" style="0" bestFit="1" customWidth="1"/>
  </cols>
  <sheetData>
    <row r="1" spans="1:5" ht="15.75">
      <c r="A1" s="52" t="s">
        <v>157</v>
      </c>
      <c r="B1" s="53"/>
      <c r="C1" s="53"/>
      <c r="D1" s="53"/>
      <c r="E1" s="53"/>
    </row>
    <row r="3" spans="1:7" ht="16.5" customHeight="1">
      <c r="A3" s="51" t="s">
        <v>154</v>
      </c>
      <c r="B3" s="51"/>
      <c r="C3" s="51"/>
      <c r="D3" s="51"/>
      <c r="E3" s="51"/>
      <c r="F3" s="51"/>
      <c r="G3" s="51"/>
    </row>
    <row r="4" spans="1:7" ht="12.75">
      <c r="A4" s="51"/>
      <c r="B4" s="51"/>
      <c r="C4" s="51"/>
      <c r="D4" s="51"/>
      <c r="E4" s="51"/>
      <c r="F4" s="51"/>
      <c r="G4" s="51"/>
    </row>
    <row r="6" ht="13.5" thickBot="1">
      <c r="G6" s="1" t="s">
        <v>0</v>
      </c>
    </row>
    <row r="7" spans="1:7" ht="12.75">
      <c r="A7" s="7" t="s">
        <v>1</v>
      </c>
      <c r="B7" s="8" t="s">
        <v>2</v>
      </c>
      <c r="C7" s="9" t="s">
        <v>3</v>
      </c>
      <c r="D7" s="10" t="s">
        <v>4</v>
      </c>
      <c r="E7" s="11" t="s">
        <v>5</v>
      </c>
      <c r="F7" s="9" t="s">
        <v>6</v>
      </c>
      <c r="G7" s="11" t="s">
        <v>6</v>
      </c>
    </row>
    <row r="8" spans="1:7" ht="13.5" thickBot="1">
      <c r="A8" s="13"/>
      <c r="B8" s="14"/>
      <c r="C8" s="15" t="s">
        <v>7</v>
      </c>
      <c r="D8" s="16" t="s">
        <v>7</v>
      </c>
      <c r="E8" s="17" t="s">
        <v>155</v>
      </c>
      <c r="F8" s="15" t="s">
        <v>9</v>
      </c>
      <c r="G8" s="17" t="s">
        <v>10</v>
      </c>
    </row>
    <row r="9" spans="1:7" ht="13.5" thickBot="1">
      <c r="A9" s="20"/>
      <c r="B9" s="21" t="s">
        <v>11</v>
      </c>
      <c r="C9" s="22"/>
      <c r="D9" s="23"/>
      <c r="E9" s="24"/>
      <c r="F9" s="43"/>
      <c r="G9" s="44"/>
    </row>
    <row r="10" spans="1:7" ht="12.75">
      <c r="A10" s="45" t="s">
        <v>12</v>
      </c>
      <c r="B10" s="30" t="s">
        <v>13</v>
      </c>
      <c r="C10" s="31">
        <v>610000</v>
      </c>
      <c r="D10" s="32">
        <v>610000</v>
      </c>
      <c r="E10" s="33">
        <v>370000</v>
      </c>
      <c r="F10" s="31">
        <f aca="true" t="shared" si="0" ref="F10:F18">100*E10/C10</f>
        <v>60.65573770491803</v>
      </c>
      <c r="G10" s="33">
        <f aca="true" t="shared" si="1" ref="G10:G18">100*E10/D10</f>
        <v>60.65573770491803</v>
      </c>
    </row>
    <row r="11" spans="1:7" ht="12.75">
      <c r="A11" s="45" t="s">
        <v>12</v>
      </c>
      <c r="B11" s="30" t="s">
        <v>14</v>
      </c>
      <c r="C11" s="31">
        <v>15950000</v>
      </c>
      <c r="D11" s="32">
        <v>15950000</v>
      </c>
      <c r="E11" s="33">
        <v>10900000</v>
      </c>
      <c r="F11" s="31">
        <f t="shared" si="0"/>
        <v>68.3385579937304</v>
      </c>
      <c r="G11" s="33">
        <f t="shared" si="1"/>
        <v>68.3385579937304</v>
      </c>
    </row>
    <row r="12" spans="1:7" ht="12.75">
      <c r="A12" s="45"/>
      <c r="B12" s="30" t="s">
        <v>15</v>
      </c>
      <c r="C12" s="31">
        <v>16560000</v>
      </c>
      <c r="D12" s="32">
        <v>16560000</v>
      </c>
      <c r="E12" s="33">
        <f>SUM(E10:E11)</f>
        <v>11270000</v>
      </c>
      <c r="F12" s="31">
        <f t="shared" si="0"/>
        <v>68.05555555555556</v>
      </c>
      <c r="G12" s="33">
        <f t="shared" si="1"/>
        <v>68.05555555555556</v>
      </c>
    </row>
    <row r="13" spans="1:7" ht="12.75">
      <c r="A13" s="45" t="s">
        <v>16</v>
      </c>
      <c r="B13" s="30" t="s">
        <v>17</v>
      </c>
      <c r="C13" s="31">
        <v>470000</v>
      </c>
      <c r="D13" s="32">
        <v>470000</v>
      </c>
      <c r="E13" s="33">
        <v>400000</v>
      </c>
      <c r="F13" s="31">
        <f t="shared" si="0"/>
        <v>85.1063829787234</v>
      </c>
      <c r="G13" s="33">
        <f t="shared" si="1"/>
        <v>85.1063829787234</v>
      </c>
    </row>
    <row r="14" spans="1:7" ht="12.75">
      <c r="A14" s="45" t="s">
        <v>16</v>
      </c>
      <c r="B14" s="30" t="s">
        <v>18</v>
      </c>
      <c r="C14" s="31">
        <v>12000000</v>
      </c>
      <c r="D14" s="32">
        <v>12803273.8</v>
      </c>
      <c r="E14" s="33">
        <v>12400000</v>
      </c>
      <c r="F14" s="31">
        <f t="shared" si="0"/>
        <v>103.33333333333333</v>
      </c>
      <c r="G14" s="33">
        <f t="shared" si="1"/>
        <v>96.85022904063803</v>
      </c>
    </row>
    <row r="15" spans="1:7" ht="12.75">
      <c r="A15" s="45"/>
      <c r="B15" s="30" t="s">
        <v>19</v>
      </c>
      <c r="C15" s="31">
        <v>12470000</v>
      </c>
      <c r="D15" s="32">
        <v>13273273.8</v>
      </c>
      <c r="E15" s="33">
        <f>SUM(E13:E14)</f>
        <v>12800000</v>
      </c>
      <c r="F15" s="31">
        <f t="shared" si="0"/>
        <v>102.64635124298316</v>
      </c>
      <c r="G15" s="33">
        <f t="shared" si="1"/>
        <v>96.4343853134409</v>
      </c>
    </row>
    <row r="16" spans="1:7" ht="12.75">
      <c r="A16" s="45" t="s">
        <v>20</v>
      </c>
      <c r="B16" s="30" t="s">
        <v>21</v>
      </c>
      <c r="C16" s="31">
        <v>1000000</v>
      </c>
      <c r="D16" s="32">
        <v>1000000</v>
      </c>
      <c r="E16" s="33">
        <v>1320000</v>
      </c>
      <c r="F16" s="31">
        <f t="shared" si="0"/>
        <v>132</v>
      </c>
      <c r="G16" s="33">
        <f t="shared" si="1"/>
        <v>132</v>
      </c>
    </row>
    <row r="17" spans="1:7" ht="12.75">
      <c r="A17" s="45" t="s">
        <v>20</v>
      </c>
      <c r="B17" s="30" t="s">
        <v>22</v>
      </c>
      <c r="C17" s="31">
        <v>27800000</v>
      </c>
      <c r="D17" s="32">
        <v>27800000</v>
      </c>
      <c r="E17" s="33">
        <v>35000000</v>
      </c>
      <c r="F17" s="31">
        <f t="shared" si="0"/>
        <v>125.89928057553956</v>
      </c>
      <c r="G17" s="33">
        <f t="shared" si="1"/>
        <v>125.89928057553956</v>
      </c>
    </row>
    <row r="18" spans="1:7" ht="12.75">
      <c r="A18" s="45"/>
      <c r="B18" s="30" t="s">
        <v>23</v>
      </c>
      <c r="C18" s="31">
        <v>28800000</v>
      </c>
      <c r="D18" s="32">
        <v>28800000</v>
      </c>
      <c r="E18" s="33">
        <f>SUM(E16:E17)</f>
        <v>36320000</v>
      </c>
      <c r="F18" s="31">
        <f t="shared" si="0"/>
        <v>126.11111111111111</v>
      </c>
      <c r="G18" s="33">
        <f t="shared" si="1"/>
        <v>126.11111111111111</v>
      </c>
    </row>
    <row r="19" spans="1:7" ht="12.75">
      <c r="A19" s="45" t="s">
        <v>24</v>
      </c>
      <c r="B19" s="30" t="s">
        <v>25</v>
      </c>
      <c r="C19" s="31">
        <v>0</v>
      </c>
      <c r="D19" s="32">
        <v>0</v>
      </c>
      <c r="E19" s="33">
        <v>0</v>
      </c>
      <c r="F19" s="31"/>
      <c r="G19" s="33"/>
    </row>
    <row r="20" spans="1:7" ht="12.75">
      <c r="A20" s="45" t="s">
        <v>26</v>
      </c>
      <c r="B20" s="30" t="s">
        <v>27</v>
      </c>
      <c r="C20" s="31">
        <v>690000</v>
      </c>
      <c r="D20" s="32">
        <v>690000</v>
      </c>
      <c r="E20" s="33">
        <v>900000</v>
      </c>
      <c r="F20" s="31">
        <f>100*E20/C20</f>
        <v>130.43478260869566</v>
      </c>
      <c r="G20" s="33">
        <f>100*E20/D20</f>
        <v>130.43478260869566</v>
      </c>
    </row>
    <row r="21" spans="1:7" ht="12.75">
      <c r="A21" s="45" t="s">
        <v>28</v>
      </c>
      <c r="B21" s="30" t="s">
        <v>29</v>
      </c>
      <c r="C21" s="31">
        <v>253500</v>
      </c>
      <c r="D21" s="32">
        <v>253500</v>
      </c>
      <c r="E21" s="33">
        <v>98500</v>
      </c>
      <c r="F21" s="31">
        <f>100*E21/C21</f>
        <v>38.8560157790927</v>
      </c>
      <c r="G21" s="33">
        <f>100*E21/D21</f>
        <v>38.8560157790927</v>
      </c>
    </row>
    <row r="22" spans="1:7" ht="12.75">
      <c r="A22" s="45" t="s">
        <v>30</v>
      </c>
      <c r="B22" s="30" t="s">
        <v>31</v>
      </c>
      <c r="C22" s="31">
        <v>0</v>
      </c>
      <c r="D22" s="32">
        <v>0</v>
      </c>
      <c r="E22" s="33">
        <v>0</v>
      </c>
      <c r="F22" s="31"/>
      <c r="G22" s="33"/>
    </row>
    <row r="23" spans="1:7" ht="12.75">
      <c r="A23" s="45" t="s">
        <v>32</v>
      </c>
      <c r="B23" s="30" t="s">
        <v>33</v>
      </c>
      <c r="C23" s="31">
        <v>300000</v>
      </c>
      <c r="D23" s="32">
        <v>300000</v>
      </c>
      <c r="E23" s="33">
        <v>300000</v>
      </c>
      <c r="F23" s="31">
        <f>100*E23/C23</f>
        <v>100</v>
      </c>
      <c r="G23" s="33">
        <f>100*E23/D23</f>
        <v>100</v>
      </c>
    </row>
    <row r="24" spans="1:7" ht="12.75">
      <c r="A24" s="45" t="s">
        <v>34</v>
      </c>
      <c r="B24" s="30" t="s">
        <v>35</v>
      </c>
      <c r="C24" s="31">
        <v>500000</v>
      </c>
      <c r="D24" s="32">
        <v>500000</v>
      </c>
      <c r="E24" s="33">
        <v>500000</v>
      </c>
      <c r="F24" s="31">
        <f>100*E24/C24</f>
        <v>100</v>
      </c>
      <c r="G24" s="33">
        <f>100*E24/D24</f>
        <v>100</v>
      </c>
    </row>
    <row r="25" spans="1:7" ht="12.75">
      <c r="A25" s="45" t="s">
        <v>36</v>
      </c>
      <c r="B25" s="30" t="s">
        <v>37</v>
      </c>
      <c r="C25" s="31">
        <v>0</v>
      </c>
      <c r="D25" s="32">
        <v>0</v>
      </c>
      <c r="E25" s="33">
        <v>0</v>
      </c>
      <c r="F25" s="31"/>
      <c r="G25" s="33"/>
    </row>
    <row r="26" spans="1:7" ht="13.5" thickBot="1">
      <c r="A26" s="45" t="s">
        <v>38</v>
      </c>
      <c r="B26" s="30" t="s">
        <v>39</v>
      </c>
      <c r="C26" s="31">
        <v>0</v>
      </c>
      <c r="D26" s="32">
        <v>0</v>
      </c>
      <c r="E26" s="33">
        <v>0</v>
      </c>
      <c r="F26" s="31"/>
      <c r="G26" s="33"/>
    </row>
    <row r="27" spans="1:7" ht="13.5" thickBot="1">
      <c r="A27" s="36"/>
      <c r="B27" s="37" t="s">
        <v>40</v>
      </c>
      <c r="C27" s="25">
        <v>59573500</v>
      </c>
      <c r="D27" s="38">
        <v>60376773.8</v>
      </c>
      <c r="E27" s="26">
        <f>E12+E15+E18+E19+E20+E21+E22+E23+E24+E25+E26</f>
        <v>62188500</v>
      </c>
      <c r="F27" s="25">
        <f>100*E27/C27</f>
        <v>104.38953561566804</v>
      </c>
      <c r="G27" s="26">
        <f>100*E27/D27</f>
        <v>103.00070057734685</v>
      </c>
    </row>
    <row r="28" spans="1:7" ht="12.75">
      <c r="A28" s="39"/>
      <c r="B28" s="40"/>
      <c r="C28" s="40"/>
      <c r="D28" s="40"/>
      <c r="E28" s="40"/>
      <c r="F28" s="40"/>
      <c r="G28" s="40"/>
    </row>
    <row r="29" spans="1:7" ht="12.75">
      <c r="A29" s="39"/>
      <c r="B29" s="40"/>
      <c r="C29" s="40"/>
      <c r="D29" s="40"/>
      <c r="E29" s="40"/>
      <c r="F29" s="40"/>
      <c r="G29" s="40"/>
    </row>
    <row r="30" spans="1:7" ht="12.75">
      <c r="A30" s="39"/>
      <c r="B30" s="40"/>
      <c r="C30" s="40"/>
      <c r="D30" s="40"/>
      <c r="E30" s="40"/>
      <c r="F30" s="40"/>
      <c r="G30" s="40"/>
    </row>
    <row r="31" spans="1:7" ht="13.5" thickBot="1">
      <c r="A31" s="39"/>
      <c r="B31" s="40"/>
      <c r="C31" s="40"/>
      <c r="D31" s="40"/>
      <c r="E31" s="40"/>
      <c r="F31" s="40"/>
      <c r="G31" s="40" t="s">
        <v>0</v>
      </c>
    </row>
    <row r="32" spans="1:7" ht="12.75">
      <c r="A32" s="7" t="s">
        <v>1</v>
      </c>
      <c r="B32" s="8" t="s">
        <v>2</v>
      </c>
      <c r="C32" s="9" t="s">
        <v>3</v>
      </c>
      <c r="D32" s="10" t="s">
        <v>4</v>
      </c>
      <c r="E32" s="11" t="s">
        <v>5</v>
      </c>
      <c r="F32" s="9" t="s">
        <v>6</v>
      </c>
      <c r="G32" s="11" t="s">
        <v>6</v>
      </c>
    </row>
    <row r="33" spans="1:7" ht="13.5" thickBot="1">
      <c r="A33" s="13"/>
      <c r="B33" s="14"/>
      <c r="C33" s="15" t="s">
        <v>7</v>
      </c>
      <c r="D33" s="16" t="s">
        <v>7</v>
      </c>
      <c r="E33" s="17" t="s">
        <v>155</v>
      </c>
      <c r="F33" s="15" t="s">
        <v>9</v>
      </c>
      <c r="G33" s="17" t="s">
        <v>10</v>
      </c>
    </row>
    <row r="34" spans="1:7" ht="12.75">
      <c r="A34" s="45" t="s">
        <v>41</v>
      </c>
      <c r="B34" s="30" t="s">
        <v>42</v>
      </c>
      <c r="C34" s="31">
        <v>500</v>
      </c>
      <c r="D34" s="32">
        <v>131930.8</v>
      </c>
      <c r="E34" s="33">
        <v>500</v>
      </c>
      <c r="F34" s="31">
        <f>100*E34/C34</f>
        <v>100</v>
      </c>
      <c r="G34" s="33">
        <f>100*E34/D34</f>
        <v>0.37898655962064964</v>
      </c>
    </row>
    <row r="35" spans="1:7" ht="12.75">
      <c r="A35" s="45" t="s">
        <v>43</v>
      </c>
      <c r="B35" s="30" t="s">
        <v>44</v>
      </c>
      <c r="C35" s="31">
        <v>0</v>
      </c>
      <c r="D35" s="32">
        <v>48199.3</v>
      </c>
      <c r="E35" s="33">
        <v>0</v>
      </c>
      <c r="F35" s="31"/>
      <c r="G35" s="33">
        <f>100*E35/D35</f>
        <v>0</v>
      </c>
    </row>
    <row r="36" spans="1:7" ht="12.75">
      <c r="A36" s="45" t="s">
        <v>45</v>
      </c>
      <c r="B36" s="30" t="s">
        <v>46</v>
      </c>
      <c r="C36" s="31">
        <v>0</v>
      </c>
      <c r="D36" s="32">
        <v>0</v>
      </c>
      <c r="E36" s="33">
        <v>0</v>
      </c>
      <c r="F36" s="31"/>
      <c r="G36" s="33"/>
    </row>
    <row r="37" spans="1:7" ht="12.75">
      <c r="A37" s="45" t="s">
        <v>47</v>
      </c>
      <c r="B37" s="30" t="s">
        <v>48</v>
      </c>
      <c r="C37" s="31">
        <v>652500</v>
      </c>
      <c r="D37" s="32">
        <v>772500</v>
      </c>
      <c r="E37" s="33">
        <v>515000</v>
      </c>
      <c r="F37" s="31">
        <f>100*E37/C37</f>
        <v>78.9272030651341</v>
      </c>
      <c r="G37" s="33">
        <f>100*E37/D37</f>
        <v>66.66666666666667</v>
      </c>
    </row>
    <row r="38" spans="1:7" ht="12.75">
      <c r="A38" s="45" t="s">
        <v>49</v>
      </c>
      <c r="B38" s="30" t="s">
        <v>50</v>
      </c>
      <c r="C38" s="31">
        <v>232900</v>
      </c>
      <c r="D38" s="32">
        <v>234883.2</v>
      </c>
      <c r="E38" s="33">
        <v>217900</v>
      </c>
      <c r="F38" s="31">
        <f>100*E38/C38</f>
        <v>93.5594675826535</v>
      </c>
      <c r="G38" s="33">
        <f>100*E38/D38</f>
        <v>92.769512676939</v>
      </c>
    </row>
    <row r="39" spans="1:7" ht="12.75">
      <c r="A39" s="45" t="s">
        <v>51</v>
      </c>
      <c r="B39" s="30" t="s">
        <v>52</v>
      </c>
      <c r="C39" s="31">
        <v>0</v>
      </c>
      <c r="D39" s="32">
        <v>583219.4</v>
      </c>
      <c r="E39" s="33">
        <v>0</v>
      </c>
      <c r="F39" s="31"/>
      <c r="G39" s="33">
        <f>100*E39/D39</f>
        <v>0</v>
      </c>
    </row>
    <row r="40" spans="1:7" ht="12.75">
      <c r="A40" s="45" t="s">
        <v>53</v>
      </c>
      <c r="B40" s="30" t="s">
        <v>54</v>
      </c>
      <c r="C40" s="31">
        <v>0</v>
      </c>
      <c r="D40" s="32">
        <v>0</v>
      </c>
      <c r="E40" s="33">
        <v>0</v>
      </c>
      <c r="F40" s="31"/>
      <c r="G40" s="33"/>
    </row>
    <row r="41" spans="1:7" ht="12.75">
      <c r="A41" s="45" t="s">
        <v>55</v>
      </c>
      <c r="B41" s="30" t="s">
        <v>56</v>
      </c>
      <c r="C41" s="31">
        <v>0</v>
      </c>
      <c r="D41" s="32">
        <v>63184.9</v>
      </c>
      <c r="E41" s="33">
        <v>0</v>
      </c>
      <c r="F41" s="31"/>
      <c r="G41" s="33">
        <f>100*E41/D41</f>
        <v>0</v>
      </c>
    </row>
    <row r="42" spans="1:7" ht="12.75">
      <c r="A42" s="45" t="s">
        <v>57</v>
      </c>
      <c r="B42" s="30" t="s">
        <v>58</v>
      </c>
      <c r="C42" s="31">
        <v>0</v>
      </c>
      <c r="D42" s="32">
        <v>0</v>
      </c>
      <c r="E42" s="33">
        <v>0</v>
      </c>
      <c r="F42" s="31"/>
      <c r="G42" s="33"/>
    </row>
    <row r="43" spans="1:7" ht="13.5" thickBot="1">
      <c r="A43" s="45" t="s">
        <v>59</v>
      </c>
      <c r="B43" s="30" t="s">
        <v>60</v>
      </c>
      <c r="C43" s="31">
        <v>175400</v>
      </c>
      <c r="D43" s="32">
        <v>179107.5</v>
      </c>
      <c r="E43" s="33">
        <v>175400</v>
      </c>
      <c r="F43" s="31">
        <f>100*E43/C43</f>
        <v>100</v>
      </c>
      <c r="G43" s="33">
        <f>100*E43/D43</f>
        <v>97.93001409767876</v>
      </c>
    </row>
    <row r="44" spans="1:7" ht="13.5" thickBot="1">
      <c r="A44" s="36"/>
      <c r="B44" s="37" t="s">
        <v>61</v>
      </c>
      <c r="C44" s="25">
        <v>1061300</v>
      </c>
      <c r="D44" s="38">
        <v>2013025.1</v>
      </c>
      <c r="E44" s="26">
        <f>E34+E35+E36+E37+E38+E39+E40+E41+E42+E43</f>
        <v>908800</v>
      </c>
      <c r="F44" s="25">
        <f>100*E44/C44</f>
        <v>85.63083011401112</v>
      </c>
      <c r="G44" s="26">
        <f>100*E44/D44</f>
        <v>45.14598451852388</v>
      </c>
    </row>
    <row r="45" spans="1:7" ht="13.5" thickBot="1">
      <c r="A45" s="41"/>
      <c r="B45" s="42"/>
      <c r="C45" s="42"/>
      <c r="D45" s="42"/>
      <c r="E45" s="42"/>
      <c r="F45" s="42"/>
      <c r="G45" s="42"/>
    </row>
    <row r="46" spans="1:7" ht="12.75">
      <c r="A46" s="45" t="s">
        <v>62</v>
      </c>
      <c r="B46" s="30" t="s">
        <v>63</v>
      </c>
      <c r="C46" s="31">
        <v>0</v>
      </c>
      <c r="D46" s="32">
        <v>0</v>
      </c>
      <c r="E46" s="33">
        <v>0</v>
      </c>
      <c r="F46" s="31"/>
      <c r="G46" s="33"/>
    </row>
    <row r="47" spans="1:7" ht="12.75">
      <c r="A47" s="45" t="s">
        <v>64</v>
      </c>
      <c r="B47" s="30" t="s">
        <v>65</v>
      </c>
      <c r="C47" s="31">
        <v>0</v>
      </c>
      <c r="D47" s="32">
        <v>0</v>
      </c>
      <c r="E47" s="33">
        <v>0</v>
      </c>
      <c r="F47" s="31"/>
      <c r="G47" s="33"/>
    </row>
    <row r="48" spans="1:7" ht="13.5" thickBot="1">
      <c r="A48" s="45" t="s">
        <v>66</v>
      </c>
      <c r="B48" s="30" t="s">
        <v>67</v>
      </c>
      <c r="C48" s="31">
        <v>0</v>
      </c>
      <c r="D48" s="32">
        <v>0</v>
      </c>
      <c r="E48" s="33">
        <v>0</v>
      </c>
      <c r="F48" s="31"/>
      <c r="G48" s="33"/>
    </row>
    <row r="49" spans="1:7" ht="13.5" thickBot="1">
      <c r="A49" s="36"/>
      <c r="B49" s="37" t="s">
        <v>68</v>
      </c>
      <c r="C49" s="25">
        <v>0</v>
      </c>
      <c r="D49" s="38">
        <v>0</v>
      </c>
      <c r="E49" s="26">
        <v>0</v>
      </c>
      <c r="F49" s="25"/>
      <c r="G49" s="26"/>
    </row>
    <row r="50" spans="1:7" ht="13.5" thickBot="1">
      <c r="A50" s="20"/>
      <c r="B50" s="21" t="s">
        <v>69</v>
      </c>
      <c r="C50" s="22">
        <v>60634800</v>
      </c>
      <c r="D50" s="23">
        <v>62389798.9</v>
      </c>
      <c r="E50" s="24">
        <f>E27+E44+E49</f>
        <v>63097300</v>
      </c>
      <c r="F50" s="43">
        <f>100*E50/C50</f>
        <v>104.06119917934915</v>
      </c>
      <c r="G50" s="44">
        <f>100*E50/D50</f>
        <v>101.13400125096412</v>
      </c>
    </row>
    <row r="51" spans="1:7" ht="12.75">
      <c r="A51" s="39"/>
      <c r="B51" s="40"/>
      <c r="C51" s="40"/>
      <c r="D51" s="40"/>
      <c r="E51" s="40"/>
      <c r="F51" s="40"/>
      <c r="G51" s="40"/>
    </row>
    <row r="52" spans="1:7" ht="12.75" customHeight="1">
      <c r="A52" s="51" t="s">
        <v>153</v>
      </c>
      <c r="B52" s="51"/>
      <c r="C52" s="51"/>
      <c r="D52" s="51"/>
      <c r="E52" s="51"/>
      <c r="F52" s="51"/>
      <c r="G52" s="51"/>
    </row>
    <row r="53" spans="1:7" ht="21.75" customHeight="1">
      <c r="A53" s="51"/>
      <c r="B53" s="51"/>
      <c r="C53" s="51"/>
      <c r="D53" s="51"/>
      <c r="E53" s="51"/>
      <c r="F53" s="51"/>
      <c r="G53" s="51"/>
    </row>
    <row r="54" spans="1:7" ht="12.75">
      <c r="A54" s="39"/>
      <c r="B54" s="40"/>
      <c r="C54" s="40"/>
      <c r="D54" s="40"/>
      <c r="E54" s="40"/>
      <c r="F54" s="40"/>
      <c r="G54" s="40"/>
    </row>
    <row r="55" spans="1:7" ht="13.5" thickBot="1">
      <c r="A55" s="39"/>
      <c r="B55" s="40"/>
      <c r="C55" s="40"/>
      <c r="D55" s="40"/>
      <c r="E55" s="40"/>
      <c r="F55" s="40"/>
      <c r="G55" s="40" t="s">
        <v>0</v>
      </c>
    </row>
    <row r="56" spans="1:7" ht="12.75">
      <c r="A56" s="7" t="s">
        <v>1</v>
      </c>
      <c r="B56" s="8" t="s">
        <v>2</v>
      </c>
      <c r="C56" s="9" t="s">
        <v>3</v>
      </c>
      <c r="D56" s="10" t="s">
        <v>4</v>
      </c>
      <c r="E56" s="11" t="s">
        <v>5</v>
      </c>
      <c r="F56" s="9" t="s">
        <v>6</v>
      </c>
      <c r="G56" s="11" t="s">
        <v>6</v>
      </c>
    </row>
    <row r="57" spans="1:7" ht="13.5" thickBot="1">
      <c r="A57" s="13"/>
      <c r="B57" s="14"/>
      <c r="C57" s="15" t="s">
        <v>7</v>
      </c>
      <c r="D57" s="16" t="s">
        <v>7</v>
      </c>
      <c r="E57" s="17" t="s">
        <v>155</v>
      </c>
      <c r="F57" s="15" t="s">
        <v>9</v>
      </c>
      <c r="G57" s="17" t="s">
        <v>10</v>
      </c>
    </row>
    <row r="58" spans="1:7" ht="12.75">
      <c r="A58" s="45" t="s">
        <v>70</v>
      </c>
      <c r="B58" s="30" t="s">
        <v>71</v>
      </c>
      <c r="C58" s="31">
        <v>1140915</v>
      </c>
      <c r="D58" s="32">
        <v>24440681.8</v>
      </c>
      <c r="E58" s="33">
        <v>19776989.4</v>
      </c>
      <c r="F58" s="31">
        <f>100*E58/C58</f>
        <v>1733.4323240556919</v>
      </c>
      <c r="G58" s="33">
        <f>100*E58/D58</f>
        <v>80.91832119020508</v>
      </c>
    </row>
    <row r="59" spans="1:7" ht="12.75">
      <c r="A59" s="45" t="s">
        <v>72</v>
      </c>
      <c r="B59" s="30" t="s">
        <v>73</v>
      </c>
      <c r="C59" s="31">
        <v>0</v>
      </c>
      <c r="D59" s="32">
        <v>0</v>
      </c>
      <c r="E59" s="33">
        <v>0</v>
      </c>
      <c r="F59" s="31"/>
      <c r="G59" s="33"/>
    </row>
    <row r="60" spans="1:7" ht="12.75">
      <c r="A60" s="45" t="s">
        <v>74</v>
      </c>
      <c r="B60" s="30" t="s">
        <v>75</v>
      </c>
      <c r="C60" s="31">
        <v>0</v>
      </c>
      <c r="D60" s="32">
        <v>0</v>
      </c>
      <c r="E60" s="33">
        <v>0</v>
      </c>
      <c r="F60" s="31"/>
      <c r="G60" s="33"/>
    </row>
    <row r="61" spans="1:7" ht="12.75">
      <c r="A61" s="45" t="s">
        <v>76</v>
      </c>
      <c r="B61" s="30" t="s">
        <v>77</v>
      </c>
      <c r="C61" s="31">
        <v>0</v>
      </c>
      <c r="D61" s="32">
        <v>0</v>
      </c>
      <c r="E61" s="33">
        <v>0</v>
      </c>
      <c r="F61" s="31"/>
      <c r="G61" s="33"/>
    </row>
    <row r="62" spans="1:7" ht="12.75">
      <c r="A62" s="45" t="s">
        <v>78</v>
      </c>
      <c r="B62" s="30" t="s">
        <v>79</v>
      </c>
      <c r="C62" s="31">
        <v>34</v>
      </c>
      <c r="D62" s="32">
        <v>1121475.5</v>
      </c>
      <c r="E62" s="33">
        <v>94</v>
      </c>
      <c r="F62" s="31">
        <f>100*E62/C62</f>
        <v>276.47058823529414</v>
      </c>
      <c r="G62" s="33">
        <f>100*E62/D62</f>
        <v>0.008381814850168373</v>
      </c>
    </row>
    <row r="63" spans="1:7" ht="12.75">
      <c r="A63" s="45" t="s">
        <v>80</v>
      </c>
      <c r="B63" s="30" t="s">
        <v>81</v>
      </c>
      <c r="C63" s="31">
        <v>70583.6</v>
      </c>
      <c r="D63" s="32">
        <v>127692</v>
      </c>
      <c r="E63" s="33">
        <v>64442.2</v>
      </c>
      <c r="F63" s="31">
        <f>100*E63/C63</f>
        <v>91.29911197501968</v>
      </c>
      <c r="G63" s="33">
        <f>100*E63/D63</f>
        <v>50.46690473952949</v>
      </c>
    </row>
    <row r="64" spans="1:7" ht="12.75">
      <c r="A64" s="45" t="s">
        <v>82</v>
      </c>
      <c r="B64" s="30" t="s">
        <v>83</v>
      </c>
      <c r="C64" s="31">
        <v>0</v>
      </c>
      <c r="D64" s="32">
        <v>2176.4</v>
      </c>
      <c r="E64" s="33">
        <v>0</v>
      </c>
      <c r="F64" s="31"/>
      <c r="G64" s="33">
        <f>100*E64/D64</f>
        <v>0</v>
      </c>
    </row>
    <row r="65" spans="1:7" ht="12.75">
      <c r="A65" s="45" t="s">
        <v>84</v>
      </c>
      <c r="B65" s="30" t="s">
        <v>85</v>
      </c>
      <c r="C65" s="31">
        <v>0</v>
      </c>
      <c r="D65" s="32">
        <v>0</v>
      </c>
      <c r="E65" s="33">
        <v>0</v>
      </c>
      <c r="F65" s="31"/>
      <c r="G65" s="33"/>
    </row>
    <row r="66" spans="1:7" ht="12.75">
      <c r="A66" s="45" t="s">
        <v>86</v>
      </c>
      <c r="B66" s="30" t="s">
        <v>87</v>
      </c>
      <c r="C66" s="31">
        <v>0</v>
      </c>
      <c r="D66" s="32">
        <v>242390.3</v>
      </c>
      <c r="E66" s="33">
        <v>0</v>
      </c>
      <c r="F66" s="31"/>
      <c r="G66" s="33">
        <f>100*E66/D66</f>
        <v>0</v>
      </c>
    </row>
    <row r="67" spans="1:7" ht="12.75">
      <c r="A67" s="45" t="s">
        <v>88</v>
      </c>
      <c r="B67" s="30" t="s">
        <v>89</v>
      </c>
      <c r="C67" s="31">
        <v>0</v>
      </c>
      <c r="D67" s="32">
        <v>0</v>
      </c>
      <c r="E67" s="33">
        <v>0</v>
      </c>
      <c r="F67" s="31"/>
      <c r="G67" s="33"/>
    </row>
    <row r="68" spans="1:7" ht="12.75">
      <c r="A68" s="45" t="s">
        <v>88</v>
      </c>
      <c r="B68" s="30" t="s">
        <v>90</v>
      </c>
      <c r="C68" s="31">
        <v>0</v>
      </c>
      <c r="D68" s="32">
        <v>0</v>
      </c>
      <c r="E68" s="33">
        <v>0</v>
      </c>
      <c r="F68" s="31"/>
      <c r="G68" s="33"/>
    </row>
    <row r="69" spans="1:7" ht="12.75">
      <c r="A69" s="45" t="s">
        <v>91</v>
      </c>
      <c r="B69" s="30" t="s">
        <v>92</v>
      </c>
      <c r="C69" s="31">
        <v>0</v>
      </c>
      <c r="D69" s="32">
        <v>0</v>
      </c>
      <c r="E69" s="33">
        <v>0</v>
      </c>
      <c r="F69" s="31"/>
      <c r="G69" s="33"/>
    </row>
    <row r="70" spans="1:7" ht="13.5" thickBot="1">
      <c r="A70" s="45" t="s">
        <v>93</v>
      </c>
      <c r="B70" s="30" t="s">
        <v>94</v>
      </c>
      <c r="C70" s="31">
        <v>0</v>
      </c>
      <c r="D70" s="32">
        <v>0</v>
      </c>
      <c r="E70" s="33">
        <v>0</v>
      </c>
      <c r="F70" s="31"/>
      <c r="G70" s="33"/>
    </row>
    <row r="71" spans="1:7" ht="13.5" thickBot="1">
      <c r="A71" s="36"/>
      <c r="B71" s="37" t="s">
        <v>95</v>
      </c>
      <c r="C71" s="25">
        <v>1211532.6</v>
      </c>
      <c r="D71" s="38">
        <v>25934416</v>
      </c>
      <c r="E71" s="26">
        <f>SUM(E58:E70)</f>
        <v>19841525.599999998</v>
      </c>
      <c r="F71" s="25">
        <f>100*E71/C71</f>
        <v>1637.7211475778693</v>
      </c>
      <c r="G71" s="26">
        <f>100*E71/D71</f>
        <v>76.5065448167408</v>
      </c>
    </row>
    <row r="72" spans="1:7" ht="13.5" thickBot="1">
      <c r="A72" s="20"/>
      <c r="B72" s="21" t="s">
        <v>96</v>
      </c>
      <c r="C72" s="22">
        <v>61846332.6</v>
      </c>
      <c r="D72" s="23">
        <v>88324214.9</v>
      </c>
      <c r="E72" s="24">
        <f>E50+E71</f>
        <v>82938825.6</v>
      </c>
      <c r="F72" s="43">
        <f>100*E72/C72</f>
        <v>134.1046786661041</v>
      </c>
      <c r="G72" s="44">
        <f>100*E72/D72</f>
        <v>93.90270345895821</v>
      </c>
    </row>
    <row r="73" spans="1:7" ht="13.5" thickBot="1">
      <c r="A73" s="20"/>
      <c r="B73" s="21" t="s">
        <v>97</v>
      </c>
      <c r="C73" s="22"/>
      <c r="D73" s="23"/>
      <c r="E73" s="24"/>
      <c r="F73" s="43"/>
      <c r="G73" s="44"/>
    </row>
    <row r="74" spans="1:7" ht="12.75">
      <c r="A74" s="45" t="s">
        <v>98</v>
      </c>
      <c r="B74" s="30" t="s">
        <v>99</v>
      </c>
      <c r="C74" s="31">
        <v>65242336.6</v>
      </c>
      <c r="D74" s="32">
        <v>76209294.5</v>
      </c>
      <c r="E74" s="33">
        <v>70918177</v>
      </c>
      <c r="F74" s="31">
        <f>100*E74/C74</f>
        <v>108.69962771995507</v>
      </c>
      <c r="G74" s="33">
        <f>100*E74/D74</f>
        <v>93.05712310458405</v>
      </c>
    </row>
    <row r="75" spans="1:7" ht="13.5" thickBot="1">
      <c r="A75" s="45" t="s">
        <v>100</v>
      </c>
      <c r="B75" s="30" t="s">
        <v>101</v>
      </c>
      <c r="C75" s="31">
        <v>16083593.47</v>
      </c>
      <c r="D75" s="32">
        <v>17720524.37</v>
      </c>
      <c r="E75" s="33">
        <v>19680990.6</v>
      </c>
      <c r="F75" s="31">
        <f>100*E75/C75</f>
        <v>122.36687427290464</v>
      </c>
      <c r="G75" s="33">
        <f>100*E75/D75</f>
        <v>111.06325179247504</v>
      </c>
    </row>
    <row r="76" spans="1:7" ht="13.5" thickBot="1">
      <c r="A76" s="20"/>
      <c r="B76" s="21" t="s">
        <v>102</v>
      </c>
      <c r="C76" s="22">
        <v>81325930.07</v>
      </c>
      <c r="D76" s="23">
        <v>93929818.87</v>
      </c>
      <c r="E76" s="24">
        <f>SUM(E74:E75)</f>
        <v>90599167.6</v>
      </c>
      <c r="F76" s="43">
        <f>100*E76/C76</f>
        <v>111.4025594567664</v>
      </c>
      <c r="G76" s="44">
        <f>100*E76/D76</f>
        <v>96.45410657651787</v>
      </c>
    </row>
    <row r="77" spans="1:7" ht="13.5" thickBot="1">
      <c r="A77" s="20"/>
      <c r="B77" s="21" t="s">
        <v>103</v>
      </c>
      <c r="C77" s="22">
        <v>-19479597.47</v>
      </c>
      <c r="D77" s="23">
        <v>-5605603.97</v>
      </c>
      <c r="E77" s="24">
        <f>E72-E76</f>
        <v>-7660342</v>
      </c>
      <c r="F77" s="43">
        <f>100*E77/C77</f>
        <v>39.32495017824411</v>
      </c>
      <c r="G77" s="44">
        <f>100*E77/D77</f>
        <v>136.65506948040783</v>
      </c>
    </row>
    <row r="78" spans="1:7" ht="12.75">
      <c r="A78" s="39"/>
      <c r="B78" s="40"/>
      <c r="C78" s="40"/>
      <c r="D78" s="40"/>
      <c r="E78" s="40"/>
      <c r="F78" s="40"/>
      <c r="G78" s="40"/>
    </row>
    <row r="79" spans="1:7" ht="12.75">
      <c r="A79" s="39"/>
      <c r="B79" s="40"/>
      <c r="C79" s="40"/>
      <c r="D79" s="40"/>
      <c r="E79" s="40"/>
      <c r="F79" s="40"/>
      <c r="G79" s="40"/>
    </row>
    <row r="80" spans="1:7" ht="12.75">
      <c r="A80" s="39"/>
      <c r="B80" s="40"/>
      <c r="C80" s="40"/>
      <c r="D80" s="40"/>
      <c r="E80" s="40"/>
      <c r="F80" s="40"/>
      <c r="G80" s="40"/>
    </row>
    <row r="81" spans="1:7" ht="13.5" thickBot="1">
      <c r="A81" s="39"/>
      <c r="B81" s="40"/>
      <c r="C81" s="40"/>
      <c r="D81" s="40"/>
      <c r="E81" s="40"/>
      <c r="F81" s="40"/>
      <c r="G81" s="40" t="s">
        <v>0</v>
      </c>
    </row>
    <row r="82" spans="1:7" ht="12.75">
      <c r="A82" s="7" t="s">
        <v>1</v>
      </c>
      <c r="B82" s="8" t="s">
        <v>2</v>
      </c>
      <c r="C82" s="9" t="s">
        <v>3</v>
      </c>
      <c r="D82" s="10" t="s">
        <v>4</v>
      </c>
      <c r="E82" s="11" t="s">
        <v>5</v>
      </c>
      <c r="F82" s="9" t="s">
        <v>6</v>
      </c>
      <c r="G82" s="11" t="s">
        <v>6</v>
      </c>
    </row>
    <row r="83" spans="1:7" ht="13.5" thickBot="1">
      <c r="A83" s="13"/>
      <c r="B83" s="14"/>
      <c r="C83" s="15" t="s">
        <v>7</v>
      </c>
      <c r="D83" s="16" t="s">
        <v>7</v>
      </c>
      <c r="E83" s="17" t="s">
        <v>155</v>
      </c>
      <c r="F83" s="15" t="s">
        <v>9</v>
      </c>
      <c r="G83" s="17" t="s">
        <v>10</v>
      </c>
    </row>
    <row r="84" spans="1:7" ht="12.75">
      <c r="A84" s="45" t="s">
        <v>104</v>
      </c>
      <c r="B84" s="30" t="s">
        <v>105</v>
      </c>
      <c r="C84" s="31">
        <v>0</v>
      </c>
      <c r="D84" s="32">
        <v>0</v>
      </c>
      <c r="E84" s="33">
        <v>0</v>
      </c>
      <c r="F84" s="31"/>
      <c r="G84" s="33"/>
    </row>
    <row r="85" spans="1:7" ht="12.75">
      <c r="A85" s="45" t="s">
        <v>106</v>
      </c>
      <c r="B85" s="30" t="s">
        <v>107</v>
      </c>
      <c r="C85" s="31">
        <v>0</v>
      </c>
      <c r="D85" s="32">
        <v>0</v>
      </c>
      <c r="E85" s="33">
        <v>0</v>
      </c>
      <c r="F85" s="31"/>
      <c r="G85" s="33"/>
    </row>
    <row r="86" spans="1:7" ht="12.75">
      <c r="A86" s="45" t="s">
        <v>108</v>
      </c>
      <c r="B86" s="30" t="s">
        <v>109</v>
      </c>
      <c r="C86" s="31">
        <v>0</v>
      </c>
      <c r="D86" s="32">
        <v>0</v>
      </c>
      <c r="E86" s="33">
        <v>0</v>
      </c>
      <c r="F86" s="31"/>
      <c r="G86" s="33"/>
    </row>
    <row r="87" spans="1:7" ht="12.75">
      <c r="A87" s="45" t="s">
        <v>110</v>
      </c>
      <c r="B87" s="30" t="s">
        <v>111</v>
      </c>
      <c r="C87" s="31">
        <v>-763032</v>
      </c>
      <c r="D87" s="32">
        <v>-763032</v>
      </c>
      <c r="E87" s="33">
        <v>-763032</v>
      </c>
      <c r="F87" s="31">
        <f>100*E87/C87</f>
        <v>100</v>
      </c>
      <c r="G87" s="33">
        <f>100*E87/D87</f>
        <v>100</v>
      </c>
    </row>
    <row r="88" spans="1:7" ht="12.75">
      <c r="A88" s="45" t="s">
        <v>112</v>
      </c>
      <c r="B88" s="30" t="s">
        <v>113</v>
      </c>
      <c r="C88" s="31">
        <v>22001194.4</v>
      </c>
      <c r="D88" s="32">
        <v>14381445.3</v>
      </c>
      <c r="E88" s="33">
        <v>9673310.2</v>
      </c>
      <c r="F88" s="31">
        <f>100*E88/C88</f>
        <v>43.96720479866311</v>
      </c>
      <c r="G88" s="33">
        <f>100*E88/D88</f>
        <v>67.26243432570716</v>
      </c>
    </row>
    <row r="89" spans="1:10" ht="12.75">
      <c r="A89" s="45" t="s">
        <v>112</v>
      </c>
      <c r="B89" s="30" t="s">
        <v>114</v>
      </c>
      <c r="C89" s="31">
        <v>-1446017.6</v>
      </c>
      <c r="D89" s="32">
        <v>-5641547.2</v>
      </c>
      <c r="E89" s="33">
        <v>-1249936.2</v>
      </c>
      <c r="F89" s="31">
        <f>100*E89/C89</f>
        <v>86.43990225291863</v>
      </c>
      <c r="G89" s="33">
        <f>100*E89/D89</f>
        <v>22.155911413805065</v>
      </c>
      <c r="J89" s="1"/>
    </row>
    <row r="90" spans="1:7" ht="12.75">
      <c r="A90" s="45" t="s">
        <v>112</v>
      </c>
      <c r="B90" s="30" t="s">
        <v>115</v>
      </c>
      <c r="C90" s="31">
        <v>20555176.8</v>
      </c>
      <c r="D90" s="32">
        <v>8739898.1</v>
      </c>
      <c r="E90" s="33">
        <f>SUM(E88:E89)</f>
        <v>8423374</v>
      </c>
      <c r="F90" s="31">
        <f>100*E90/C90</f>
        <v>40.97933129915963</v>
      </c>
      <c r="G90" s="33">
        <f>100*E90/D90</f>
        <v>96.37840056739334</v>
      </c>
    </row>
    <row r="91" spans="1:7" ht="12.75">
      <c r="A91" s="45" t="s">
        <v>116</v>
      </c>
      <c r="B91" s="30" t="s">
        <v>117</v>
      </c>
      <c r="C91" s="31">
        <v>0</v>
      </c>
      <c r="D91" s="32">
        <v>0</v>
      </c>
      <c r="E91" s="33">
        <v>0</v>
      </c>
      <c r="F91" s="31"/>
      <c r="G91" s="33"/>
    </row>
    <row r="92" spans="1:7" ht="12.75">
      <c r="A92" s="45" t="s">
        <v>118</v>
      </c>
      <c r="B92" s="30" t="s">
        <v>119</v>
      </c>
      <c r="C92" s="31">
        <v>0</v>
      </c>
      <c r="D92" s="32">
        <v>0</v>
      </c>
      <c r="E92" s="33">
        <v>0</v>
      </c>
      <c r="F92" s="31"/>
      <c r="G92" s="33"/>
    </row>
    <row r="93" spans="1:7" ht="12.75">
      <c r="A93" s="45" t="s">
        <v>120</v>
      </c>
      <c r="B93" s="30" t="s">
        <v>121</v>
      </c>
      <c r="C93" s="31">
        <v>0</v>
      </c>
      <c r="D93" s="32">
        <v>0</v>
      </c>
      <c r="E93" s="33">
        <v>0</v>
      </c>
      <c r="F93" s="31"/>
      <c r="G93" s="33"/>
    </row>
    <row r="94" spans="1:7" ht="13.5" thickBot="1">
      <c r="A94" s="41"/>
      <c r="B94" s="42"/>
      <c r="C94" s="42"/>
      <c r="D94" s="42"/>
      <c r="E94" s="42"/>
      <c r="F94" s="42"/>
      <c r="G94" s="42"/>
    </row>
    <row r="95" spans="1:7" ht="13.5" thickBot="1">
      <c r="A95" s="20"/>
      <c r="B95" s="21" t="s">
        <v>122</v>
      </c>
      <c r="C95" s="22">
        <v>19792144.8</v>
      </c>
      <c r="D95" s="23">
        <v>7976866.1</v>
      </c>
      <c r="E95" s="24">
        <f>E84+E85+E86+E87+E90</f>
        <v>7660342</v>
      </c>
      <c r="F95" s="43">
        <f>100*E95/C95</f>
        <v>38.70395087246936</v>
      </c>
      <c r="G95" s="44">
        <f>100*E95/D95</f>
        <v>96.03197426117006</v>
      </c>
    </row>
    <row r="96" spans="1:7" ht="13.5" thickBot="1">
      <c r="A96" s="41"/>
      <c r="B96" s="42"/>
      <c r="C96" s="42"/>
      <c r="D96" s="42"/>
      <c r="E96" s="42"/>
      <c r="F96" s="42"/>
      <c r="G96" s="42"/>
    </row>
    <row r="97" spans="1:7" ht="13.5" thickBot="1">
      <c r="A97" s="46"/>
      <c r="B97" s="47" t="s">
        <v>123</v>
      </c>
      <c r="C97" s="48">
        <v>312547.33</v>
      </c>
      <c r="D97" s="49">
        <v>2371262.13</v>
      </c>
      <c r="E97" s="50">
        <f>E72-E76+E95</f>
        <v>0</v>
      </c>
      <c r="F97" s="43">
        <f>100*E97/C97</f>
        <v>0</v>
      </c>
      <c r="G97" s="44">
        <f>100*E97/D97</f>
        <v>0</v>
      </c>
    </row>
  </sheetData>
  <sheetProtection/>
  <mergeCells count="3">
    <mergeCell ref="A3:G4"/>
    <mergeCell ref="A52:G53"/>
    <mergeCell ref="A1:E1"/>
  </mergeCells>
  <printOptions horizontalCentered="1"/>
  <pageMargins left="0.7874015748031497" right="0.7874015748031497" top="0.7874015748031497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53"/>
  <sheetViews>
    <sheetView zoomScalePageLayoutView="0" workbookViewId="0" topLeftCell="A3">
      <selection activeCell="M39" sqref="M39"/>
    </sheetView>
  </sheetViews>
  <sheetFormatPr defaultColWidth="9.00390625" defaultRowHeight="12.75"/>
  <cols>
    <col min="1" max="1" width="13.375" style="0" customWidth="1"/>
    <col min="2" max="2" width="35.75390625" style="1" customWidth="1"/>
    <col min="3" max="3" width="17.25390625" style="1" hidden="1" customWidth="1"/>
    <col min="4" max="4" width="16.125" style="1" hidden="1" customWidth="1"/>
    <col min="5" max="5" width="21.375" style="1" customWidth="1"/>
    <col min="6" max="7" width="4.375" style="1" hidden="1" customWidth="1"/>
    <col min="8" max="8" width="7.625" style="1" hidden="1" customWidth="1"/>
    <col min="9" max="9" width="11.375" style="1" hidden="1" customWidth="1"/>
    <col min="12" max="12" width="12.75390625" style="0" bestFit="1" customWidth="1"/>
  </cols>
  <sheetData>
    <row r="2" spans="1:9" s="3" customFormat="1" ht="15.75" customHeight="1">
      <c r="A2" s="2" t="s">
        <v>124</v>
      </c>
      <c r="B2" s="2"/>
      <c r="C2" s="2"/>
      <c r="D2" s="2"/>
      <c r="E2" s="2"/>
      <c r="F2" s="2"/>
      <c r="G2" s="2"/>
      <c r="H2" s="2"/>
      <c r="I2" s="2"/>
    </row>
    <row r="3" spans="2:9" s="4" customFormat="1" ht="12.75">
      <c r="B3" s="5" t="s">
        <v>156</v>
      </c>
      <c r="C3" s="6"/>
      <c r="D3" s="6"/>
      <c r="E3" s="6"/>
      <c r="F3" s="6"/>
      <c r="G3" s="6"/>
      <c r="H3" s="6"/>
      <c r="I3" s="6"/>
    </row>
    <row r="4" spans="2:9" s="4" customFormat="1" ht="13.5" thickBot="1">
      <c r="B4" s="6"/>
      <c r="C4" s="6"/>
      <c r="D4" s="6"/>
      <c r="E4" s="6"/>
      <c r="F4" s="6"/>
      <c r="G4" s="6"/>
      <c r="H4" s="6"/>
      <c r="I4" s="6"/>
    </row>
    <row r="5" spans="1:9" ht="12.75">
      <c r="A5" s="7" t="s">
        <v>125</v>
      </c>
      <c r="B5" s="8" t="s">
        <v>126</v>
      </c>
      <c r="C5" s="9" t="s">
        <v>3</v>
      </c>
      <c r="D5" s="10" t="s">
        <v>4</v>
      </c>
      <c r="E5" s="11" t="s">
        <v>5</v>
      </c>
      <c r="F5" s="9" t="s">
        <v>6</v>
      </c>
      <c r="G5" s="11" t="s">
        <v>6</v>
      </c>
      <c r="H5" s="12" t="s">
        <v>127</v>
      </c>
      <c r="I5" s="8" t="s">
        <v>128</v>
      </c>
    </row>
    <row r="6" spans="1:9" ht="13.5" thickBot="1">
      <c r="A6" s="13"/>
      <c r="B6" s="14"/>
      <c r="C6" s="15" t="s">
        <v>7</v>
      </c>
      <c r="D6" s="16" t="s">
        <v>7</v>
      </c>
      <c r="E6" s="17" t="s">
        <v>155</v>
      </c>
      <c r="F6" s="15" t="s">
        <v>9</v>
      </c>
      <c r="G6" s="17" t="s">
        <v>10</v>
      </c>
      <c r="H6" s="18" t="s">
        <v>8</v>
      </c>
      <c r="I6" s="19" t="s">
        <v>129</v>
      </c>
    </row>
    <row r="7" spans="1:9" ht="13.5" thickBot="1">
      <c r="A7" s="20"/>
      <c r="B7" s="21" t="s">
        <v>130</v>
      </c>
      <c r="C7" s="22">
        <v>16805306.8</v>
      </c>
      <c r="D7" s="23">
        <v>20451237.2</v>
      </c>
      <c r="E7" s="24">
        <f>SUM(E8:E17)</f>
        <v>19680990.599999998</v>
      </c>
      <c r="F7" s="25">
        <f aca="true" t="shared" si="0" ref="F7:F17">E7/C7</f>
        <v>1.171117601970825</v>
      </c>
      <c r="G7" s="26">
        <f aca="true" t="shared" si="1" ref="G7:G17">E7/D7</f>
        <v>0.9623374081251181</v>
      </c>
      <c r="H7" s="27">
        <v>0</v>
      </c>
      <c r="I7" s="28">
        <f aca="true" t="shared" si="2" ref="I7:I17">H7-E7</f>
        <v>-19680990.599999998</v>
      </c>
    </row>
    <row r="8" spans="1:9" ht="12.75">
      <c r="A8" s="29" t="s">
        <v>131</v>
      </c>
      <c r="B8" s="30" t="s">
        <v>132</v>
      </c>
      <c r="C8" s="31">
        <v>517341.5</v>
      </c>
      <c r="D8" s="32">
        <v>479946.2</v>
      </c>
      <c r="E8" s="33">
        <v>605544</v>
      </c>
      <c r="F8" s="31">
        <f t="shared" si="0"/>
        <v>1.1704918317977584</v>
      </c>
      <c r="G8" s="33">
        <f t="shared" si="1"/>
        <v>1.261691414579384</v>
      </c>
      <c r="H8" s="34">
        <v>0</v>
      </c>
      <c r="I8" s="35">
        <f t="shared" si="2"/>
        <v>-605544</v>
      </c>
    </row>
    <row r="9" spans="1:9" ht="12.75">
      <c r="A9" s="29" t="s">
        <v>133</v>
      </c>
      <c r="B9" s="30" t="s">
        <v>134</v>
      </c>
      <c r="C9" s="31">
        <v>1808073.7</v>
      </c>
      <c r="D9" s="32">
        <v>2143508.6</v>
      </c>
      <c r="E9" s="33">
        <v>2218331.4</v>
      </c>
      <c r="F9" s="31">
        <f t="shared" si="0"/>
        <v>1.2269031953730647</v>
      </c>
      <c r="G9" s="33">
        <f t="shared" si="1"/>
        <v>1.0349066945660959</v>
      </c>
      <c r="H9" s="34">
        <v>0</v>
      </c>
      <c r="I9" s="35">
        <f t="shared" si="2"/>
        <v>-2218331.4</v>
      </c>
    </row>
    <row r="10" spans="1:9" ht="12.75">
      <c r="A10" s="29" t="s">
        <v>135</v>
      </c>
      <c r="B10" s="30" t="s">
        <v>136</v>
      </c>
      <c r="C10" s="31">
        <v>5379614.8</v>
      </c>
      <c r="D10" s="32">
        <v>6845089.3</v>
      </c>
      <c r="E10" s="33">
        <v>8285582.7</v>
      </c>
      <c r="F10" s="31">
        <f t="shared" si="0"/>
        <v>1.5401814085276144</v>
      </c>
      <c r="G10" s="33">
        <f t="shared" si="1"/>
        <v>1.2104418710797535</v>
      </c>
      <c r="H10" s="34">
        <v>0</v>
      </c>
      <c r="I10" s="35">
        <f t="shared" si="2"/>
        <v>-8285582.7</v>
      </c>
    </row>
    <row r="11" spans="1:9" ht="12.75">
      <c r="A11" s="29" t="s">
        <v>137</v>
      </c>
      <c r="B11" s="30" t="s">
        <v>138</v>
      </c>
      <c r="C11" s="31">
        <v>1378657</v>
      </c>
      <c r="D11" s="32">
        <v>2485129.5</v>
      </c>
      <c r="E11" s="33">
        <v>936450</v>
      </c>
      <c r="F11" s="31">
        <f t="shared" si="0"/>
        <v>0.6792479927929862</v>
      </c>
      <c r="G11" s="33">
        <f t="shared" si="1"/>
        <v>0.37682140910564216</v>
      </c>
      <c r="H11" s="34">
        <v>0</v>
      </c>
      <c r="I11" s="35">
        <f t="shared" si="2"/>
        <v>-936450</v>
      </c>
    </row>
    <row r="12" spans="1:9" ht="12.75">
      <c r="A12" s="29" t="s">
        <v>139</v>
      </c>
      <c r="B12" s="30" t="s">
        <v>140</v>
      </c>
      <c r="C12" s="31">
        <v>656597.2</v>
      </c>
      <c r="D12" s="32">
        <v>1105534.1</v>
      </c>
      <c r="E12" s="33">
        <v>395416.7</v>
      </c>
      <c r="F12" s="31">
        <f t="shared" si="0"/>
        <v>0.6022211182137238</v>
      </c>
      <c r="G12" s="33">
        <f t="shared" si="1"/>
        <v>0.35767028805352996</v>
      </c>
      <c r="H12" s="34">
        <v>0</v>
      </c>
      <c r="I12" s="35">
        <f t="shared" si="2"/>
        <v>-395416.7</v>
      </c>
    </row>
    <row r="13" spans="1:9" ht="12.75">
      <c r="A13" s="29" t="s">
        <v>141</v>
      </c>
      <c r="B13" s="30" t="s">
        <v>142</v>
      </c>
      <c r="C13" s="31">
        <v>688564</v>
      </c>
      <c r="D13" s="32">
        <v>1244780</v>
      </c>
      <c r="E13" s="33">
        <v>1648671</v>
      </c>
      <c r="F13" s="31">
        <f t="shared" si="0"/>
        <v>2.394361308462249</v>
      </c>
      <c r="G13" s="33">
        <f t="shared" si="1"/>
        <v>1.3244677774385836</v>
      </c>
      <c r="H13" s="34">
        <v>0</v>
      </c>
      <c r="I13" s="35">
        <f t="shared" si="2"/>
        <v>-1648671</v>
      </c>
    </row>
    <row r="14" spans="1:9" ht="12.75">
      <c r="A14" s="29" t="s">
        <v>143</v>
      </c>
      <c r="B14" s="30" t="s">
        <v>144</v>
      </c>
      <c r="C14" s="31">
        <v>600449.1</v>
      </c>
      <c r="D14" s="32">
        <v>730923.4</v>
      </c>
      <c r="E14" s="33">
        <v>361551</v>
      </c>
      <c r="F14" s="31">
        <f t="shared" si="0"/>
        <v>0.6021343024745978</v>
      </c>
      <c r="G14" s="33">
        <f t="shared" si="1"/>
        <v>0.49464964454551597</v>
      </c>
      <c r="H14" s="34">
        <v>0</v>
      </c>
      <c r="I14" s="35">
        <f t="shared" si="2"/>
        <v>-361551</v>
      </c>
    </row>
    <row r="15" spans="1:9" ht="12.75">
      <c r="A15" s="29" t="s">
        <v>145</v>
      </c>
      <c r="B15" s="30" t="s">
        <v>146</v>
      </c>
      <c r="C15" s="31">
        <v>1782489.6</v>
      </c>
      <c r="D15" s="32">
        <v>2550215.9</v>
      </c>
      <c r="E15" s="33">
        <v>1920723.5</v>
      </c>
      <c r="F15" s="31">
        <f t="shared" si="0"/>
        <v>1.0775510275066962</v>
      </c>
      <c r="G15" s="33">
        <f t="shared" si="1"/>
        <v>0.7531611343180787</v>
      </c>
      <c r="H15" s="34">
        <v>0</v>
      </c>
      <c r="I15" s="35">
        <f t="shared" si="2"/>
        <v>-1920723.5</v>
      </c>
    </row>
    <row r="16" spans="1:9" ht="12.75">
      <c r="A16" s="29" t="s">
        <v>147</v>
      </c>
      <c r="B16" s="30" t="s">
        <v>148</v>
      </c>
      <c r="C16" s="31">
        <v>3193519.9</v>
      </c>
      <c r="D16" s="32">
        <v>2627537.9</v>
      </c>
      <c r="E16" s="33">
        <v>2308720.3</v>
      </c>
      <c r="F16" s="31">
        <f t="shared" si="0"/>
        <v>0.7229390679544536</v>
      </c>
      <c r="G16" s="33">
        <f t="shared" si="1"/>
        <v>0.8786629871257042</v>
      </c>
      <c r="H16" s="34">
        <v>0</v>
      </c>
      <c r="I16" s="35">
        <f t="shared" si="2"/>
        <v>-2308720.3</v>
      </c>
    </row>
    <row r="17" spans="1:9" ht="13.5" thickBot="1">
      <c r="A17" s="29" t="s">
        <v>149</v>
      </c>
      <c r="B17" s="30" t="s">
        <v>150</v>
      </c>
      <c r="C17" s="31">
        <v>800000</v>
      </c>
      <c r="D17" s="32">
        <v>238572.3</v>
      </c>
      <c r="E17" s="33">
        <v>1000000</v>
      </c>
      <c r="F17" s="31">
        <f t="shared" si="0"/>
        <v>1.25</v>
      </c>
      <c r="G17" s="33">
        <f t="shared" si="1"/>
        <v>4.191601455827018</v>
      </c>
      <c r="H17" s="34">
        <v>0</v>
      </c>
      <c r="I17" s="35">
        <f t="shared" si="2"/>
        <v>-1000000</v>
      </c>
    </row>
    <row r="18" spans="1:9" ht="13.5" thickBot="1">
      <c r="A18" s="36"/>
      <c r="B18" s="37"/>
      <c r="C18" s="25"/>
      <c r="D18" s="38"/>
      <c r="E18" s="26"/>
      <c r="F18" s="25"/>
      <c r="G18" s="26"/>
      <c r="H18" s="27"/>
      <c r="I18" s="28"/>
    </row>
    <row r="19" spans="1:9" ht="12.75">
      <c r="A19" s="39"/>
      <c r="B19" s="40"/>
      <c r="C19" s="40"/>
      <c r="D19" s="40"/>
      <c r="E19" s="40"/>
      <c r="F19" s="40"/>
      <c r="G19" s="40"/>
      <c r="H19" s="40"/>
      <c r="I19" s="40"/>
    </row>
    <row r="20" spans="1:9" ht="12.75">
      <c r="A20" s="39"/>
      <c r="B20" s="40"/>
      <c r="C20" s="40"/>
      <c r="D20" s="40"/>
      <c r="E20" s="40"/>
      <c r="F20" s="40"/>
      <c r="G20" s="40"/>
      <c r="H20" s="40"/>
      <c r="I20" s="40"/>
    </row>
    <row r="21" spans="1:9" ht="13.5" thickBot="1">
      <c r="A21" s="41"/>
      <c r="B21" s="42"/>
      <c r="C21" s="42"/>
      <c r="D21" s="42"/>
      <c r="E21" s="42"/>
      <c r="F21" s="42"/>
      <c r="G21" s="42"/>
      <c r="H21" s="42"/>
      <c r="I21" s="42"/>
    </row>
    <row r="22" spans="1:9" ht="12.75">
      <c r="A22" s="7" t="s">
        <v>125</v>
      </c>
      <c r="B22" s="8" t="s">
        <v>126</v>
      </c>
      <c r="C22" s="9" t="s">
        <v>3</v>
      </c>
      <c r="D22" s="10" t="s">
        <v>4</v>
      </c>
      <c r="E22" s="11" t="s">
        <v>5</v>
      </c>
      <c r="F22" s="9" t="s">
        <v>6</v>
      </c>
      <c r="G22" s="11" t="s">
        <v>6</v>
      </c>
      <c r="H22" s="12" t="s">
        <v>127</v>
      </c>
      <c r="I22" s="8" t="s">
        <v>128</v>
      </c>
    </row>
    <row r="23" spans="1:9" ht="13.5" thickBot="1">
      <c r="A23" s="13"/>
      <c r="B23" s="14"/>
      <c r="C23" s="15" t="s">
        <v>7</v>
      </c>
      <c r="D23" s="16" t="s">
        <v>7</v>
      </c>
      <c r="E23" s="17" t="s">
        <v>155</v>
      </c>
      <c r="F23" s="15" t="s">
        <v>9</v>
      </c>
      <c r="G23" s="17" t="s">
        <v>10</v>
      </c>
      <c r="H23" s="18" t="s">
        <v>8</v>
      </c>
      <c r="I23" s="19" t="s">
        <v>129</v>
      </c>
    </row>
    <row r="24" spans="1:12" ht="13.5" thickBot="1">
      <c r="A24" s="20"/>
      <c r="B24" s="21" t="s">
        <v>151</v>
      </c>
      <c r="C24" s="22">
        <v>65242336.6</v>
      </c>
      <c r="D24" s="23">
        <v>76210504.6</v>
      </c>
      <c r="E24" s="24">
        <v>70918177</v>
      </c>
      <c r="F24" s="25">
        <f aca="true" t="shared" si="3" ref="F24:F34">E24/C24</f>
        <v>1.0869962771995507</v>
      </c>
      <c r="G24" s="26">
        <f aca="true" t="shared" si="4" ref="G24:G34">E24/D24</f>
        <v>0.9305564550743048</v>
      </c>
      <c r="H24" s="27">
        <v>0</v>
      </c>
      <c r="I24" s="28">
        <f aca="true" t="shared" si="5" ref="I24:I34">H24-E24</f>
        <v>-70918177</v>
      </c>
      <c r="L24" s="1"/>
    </row>
    <row r="25" spans="1:9" ht="12.75">
      <c r="A25" s="29" t="s">
        <v>131</v>
      </c>
      <c r="B25" s="30" t="s">
        <v>132</v>
      </c>
      <c r="C25" s="31">
        <v>401149.4</v>
      </c>
      <c r="D25" s="32">
        <v>481969.6</v>
      </c>
      <c r="E25" s="33">
        <v>395876.9</v>
      </c>
      <c r="F25" s="31">
        <f t="shared" si="3"/>
        <v>0.9868565177961128</v>
      </c>
      <c r="G25" s="33">
        <f t="shared" si="4"/>
        <v>0.8213731737437383</v>
      </c>
      <c r="H25" s="34">
        <v>0</v>
      </c>
      <c r="I25" s="35">
        <f t="shared" si="5"/>
        <v>-395876.9</v>
      </c>
    </row>
    <row r="26" spans="1:9" ht="12.75">
      <c r="A26" s="29" t="s">
        <v>133</v>
      </c>
      <c r="B26" s="30" t="s">
        <v>134</v>
      </c>
      <c r="C26" s="31">
        <v>2457948.2</v>
      </c>
      <c r="D26" s="32">
        <v>2798532</v>
      </c>
      <c r="E26" s="33">
        <v>2698374.6</v>
      </c>
      <c r="F26" s="31">
        <f t="shared" si="3"/>
        <v>1.097815893760495</v>
      </c>
      <c r="G26" s="33">
        <f t="shared" si="4"/>
        <v>0.964210736200265</v>
      </c>
      <c r="H26" s="34">
        <v>0</v>
      </c>
      <c r="I26" s="35">
        <f t="shared" si="5"/>
        <v>-2698374.6</v>
      </c>
    </row>
    <row r="27" spans="1:9" ht="12.75">
      <c r="A27" s="29" t="s">
        <v>135</v>
      </c>
      <c r="B27" s="30" t="s">
        <v>136</v>
      </c>
      <c r="C27" s="31">
        <v>21605059</v>
      </c>
      <c r="D27" s="32">
        <v>22243705.5</v>
      </c>
      <c r="E27" s="33">
        <v>24104973.8</v>
      </c>
      <c r="F27" s="31">
        <f t="shared" si="3"/>
        <v>1.1157096955856496</v>
      </c>
      <c r="G27" s="33">
        <f t="shared" si="4"/>
        <v>1.0836761797624053</v>
      </c>
      <c r="H27" s="34">
        <v>0</v>
      </c>
      <c r="I27" s="35">
        <f t="shared" si="5"/>
        <v>-24104973.8</v>
      </c>
    </row>
    <row r="28" spans="1:9" ht="12.75">
      <c r="A28" s="29" t="s">
        <v>137</v>
      </c>
      <c r="B28" s="30" t="s">
        <v>138</v>
      </c>
      <c r="C28" s="31">
        <v>17653858.5</v>
      </c>
      <c r="D28" s="32">
        <v>22593941.5</v>
      </c>
      <c r="E28" s="33">
        <v>21375573.1</v>
      </c>
      <c r="F28" s="31">
        <f t="shared" si="3"/>
        <v>1.21081593012655</v>
      </c>
      <c r="G28" s="33">
        <f t="shared" si="4"/>
        <v>0.9460754379664125</v>
      </c>
      <c r="H28" s="34">
        <v>0</v>
      </c>
      <c r="I28" s="35">
        <f t="shared" si="5"/>
        <v>-21375573.1</v>
      </c>
    </row>
    <row r="29" spans="1:9" ht="12.75">
      <c r="A29" s="29" t="s">
        <v>139</v>
      </c>
      <c r="B29" s="30" t="s">
        <v>140</v>
      </c>
      <c r="C29" s="31">
        <v>3053832.5</v>
      </c>
      <c r="D29" s="32">
        <v>5934911.9</v>
      </c>
      <c r="E29" s="33">
        <v>3256130.8</v>
      </c>
      <c r="F29" s="31">
        <f t="shared" si="3"/>
        <v>1.0662440719980548</v>
      </c>
      <c r="G29" s="33">
        <f t="shared" si="4"/>
        <v>0.5486401238744588</v>
      </c>
      <c r="H29" s="34">
        <v>0</v>
      </c>
      <c r="I29" s="35">
        <f t="shared" si="5"/>
        <v>-3256130.8</v>
      </c>
    </row>
    <row r="30" spans="1:9" ht="12.75">
      <c r="A30" s="29" t="s">
        <v>141</v>
      </c>
      <c r="B30" s="30" t="s">
        <v>142</v>
      </c>
      <c r="C30" s="31">
        <v>1855361.2</v>
      </c>
      <c r="D30" s="32">
        <v>2421538.2</v>
      </c>
      <c r="E30" s="33">
        <v>1974159.9</v>
      </c>
      <c r="F30" s="31">
        <f t="shared" si="3"/>
        <v>1.0640299581558565</v>
      </c>
      <c r="G30" s="33">
        <f t="shared" si="4"/>
        <v>0.8152503644171295</v>
      </c>
      <c r="H30" s="34">
        <v>0</v>
      </c>
      <c r="I30" s="35">
        <f t="shared" si="5"/>
        <v>-1974159.9</v>
      </c>
    </row>
    <row r="31" spans="1:9" ht="12.75">
      <c r="A31" s="29" t="s">
        <v>143</v>
      </c>
      <c r="B31" s="30" t="s">
        <v>144</v>
      </c>
      <c r="C31" s="31">
        <v>3125306.3</v>
      </c>
      <c r="D31" s="32">
        <v>3738394.2</v>
      </c>
      <c r="E31" s="33">
        <v>2642407.6</v>
      </c>
      <c r="F31" s="31">
        <f t="shared" si="3"/>
        <v>0.8454875606912514</v>
      </c>
      <c r="G31" s="33">
        <f t="shared" si="4"/>
        <v>0.7068295793953457</v>
      </c>
      <c r="H31" s="34">
        <v>0</v>
      </c>
      <c r="I31" s="35">
        <f t="shared" si="5"/>
        <v>-2642407.6</v>
      </c>
    </row>
    <row r="32" spans="1:9" ht="12.75">
      <c r="A32" s="29" t="s">
        <v>145</v>
      </c>
      <c r="B32" s="30" t="s">
        <v>146</v>
      </c>
      <c r="C32" s="31">
        <v>777485.5</v>
      </c>
      <c r="D32" s="32">
        <v>1805116.5</v>
      </c>
      <c r="E32" s="33">
        <v>757483</v>
      </c>
      <c r="F32" s="31">
        <f t="shared" si="3"/>
        <v>0.9742728320978333</v>
      </c>
      <c r="G32" s="33">
        <f t="shared" si="4"/>
        <v>0.41963108752260586</v>
      </c>
      <c r="H32" s="34">
        <v>0</v>
      </c>
      <c r="I32" s="35">
        <f t="shared" si="5"/>
        <v>-757483</v>
      </c>
    </row>
    <row r="33" spans="1:9" ht="12.75">
      <c r="A33" s="29" t="s">
        <v>147</v>
      </c>
      <c r="B33" s="30" t="s">
        <v>148</v>
      </c>
      <c r="C33" s="31">
        <v>5908867</v>
      </c>
      <c r="D33" s="32">
        <v>5549770.6</v>
      </c>
      <c r="E33" s="33">
        <v>5134959.9</v>
      </c>
      <c r="F33" s="31">
        <f t="shared" si="3"/>
        <v>0.8690261432521666</v>
      </c>
      <c r="G33" s="33">
        <f t="shared" si="4"/>
        <v>0.925256243924749</v>
      </c>
      <c r="H33" s="34">
        <v>0</v>
      </c>
      <c r="I33" s="35">
        <f t="shared" si="5"/>
        <v>-5134959.9</v>
      </c>
    </row>
    <row r="34" spans="1:9" ht="13.5" thickBot="1">
      <c r="A34" s="29" t="s">
        <v>149</v>
      </c>
      <c r="B34" s="30" t="s">
        <v>150</v>
      </c>
      <c r="C34" s="31">
        <v>8403469</v>
      </c>
      <c r="D34" s="32">
        <v>8642624.6</v>
      </c>
      <c r="E34" s="33">
        <v>8578237.4</v>
      </c>
      <c r="F34" s="31">
        <f t="shared" si="3"/>
        <v>1.0207971731674146</v>
      </c>
      <c r="G34" s="33">
        <f t="shared" si="4"/>
        <v>0.9925500408753147</v>
      </c>
      <c r="H34" s="34">
        <v>0</v>
      </c>
      <c r="I34" s="35">
        <f t="shared" si="5"/>
        <v>-8578237.4</v>
      </c>
    </row>
    <row r="35" spans="1:9" ht="13.5" thickBot="1">
      <c r="A35" s="36"/>
      <c r="B35" s="37"/>
      <c r="C35" s="25"/>
      <c r="D35" s="38"/>
      <c r="E35" s="26"/>
      <c r="F35" s="25"/>
      <c r="G35" s="26"/>
      <c r="H35" s="27"/>
      <c r="I35" s="28"/>
    </row>
    <row r="36" spans="1:9" ht="12.75">
      <c r="A36" s="39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39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39"/>
      <c r="B38" s="40"/>
      <c r="C38" s="40"/>
      <c r="D38" s="40"/>
      <c r="E38" s="40"/>
      <c r="F38" s="40"/>
      <c r="G38" s="40"/>
      <c r="H38" s="40"/>
      <c r="I38" s="40"/>
    </row>
    <row r="39" spans="1:9" ht="13.5" thickBot="1">
      <c r="A39" s="54"/>
      <c r="B39" s="54"/>
      <c r="C39" s="54"/>
      <c r="D39" s="54"/>
      <c r="E39" s="54"/>
      <c r="F39" s="54"/>
      <c r="G39" s="54"/>
      <c r="H39" s="54"/>
      <c r="I39" s="54"/>
    </row>
    <row r="40" spans="1:9" ht="12.75">
      <c r="A40" s="7" t="s">
        <v>125</v>
      </c>
      <c r="B40" s="8" t="s">
        <v>126</v>
      </c>
      <c r="C40" s="9" t="s">
        <v>3</v>
      </c>
      <c r="D40" s="10" t="s">
        <v>4</v>
      </c>
      <c r="E40" s="11" t="s">
        <v>5</v>
      </c>
      <c r="F40" s="9" t="s">
        <v>6</v>
      </c>
      <c r="G40" s="11" t="s">
        <v>6</v>
      </c>
      <c r="H40" s="12" t="s">
        <v>127</v>
      </c>
      <c r="I40" s="8" t="s">
        <v>128</v>
      </c>
    </row>
    <row r="41" spans="1:9" ht="13.5" thickBot="1">
      <c r="A41" s="13"/>
      <c r="B41" s="14"/>
      <c r="C41" s="15" t="s">
        <v>7</v>
      </c>
      <c r="D41" s="16" t="s">
        <v>7</v>
      </c>
      <c r="E41" s="17" t="s">
        <v>155</v>
      </c>
      <c r="F41" s="15" t="s">
        <v>9</v>
      </c>
      <c r="G41" s="17" t="s">
        <v>10</v>
      </c>
      <c r="H41" s="18" t="s">
        <v>8</v>
      </c>
      <c r="I41" s="19" t="s">
        <v>129</v>
      </c>
    </row>
    <row r="42" spans="1:9" ht="13.5" thickBot="1">
      <c r="A42" s="20"/>
      <c r="B42" s="21" t="s">
        <v>152</v>
      </c>
      <c r="C42" s="22">
        <v>82047643.4</v>
      </c>
      <c r="D42" s="23">
        <v>96661741.8</v>
      </c>
      <c r="E42" s="24">
        <f>E7+E24</f>
        <v>90599167.6</v>
      </c>
      <c r="F42" s="25">
        <f aca="true" t="shared" si="6" ref="F42:F52">E42/C42</f>
        <v>1.1042263232145433</v>
      </c>
      <c r="G42" s="26">
        <f aca="true" t="shared" si="7" ref="G42:G52">E42/D42</f>
        <v>0.9372805198095447</v>
      </c>
      <c r="H42" s="27">
        <v>0</v>
      </c>
      <c r="I42" s="28">
        <f aca="true" t="shared" si="8" ref="I42:I52">H42-E42</f>
        <v>-90599167.6</v>
      </c>
    </row>
    <row r="43" spans="1:9" ht="12.75">
      <c r="A43" s="29" t="s">
        <v>131</v>
      </c>
      <c r="B43" s="30" t="s">
        <v>132</v>
      </c>
      <c r="C43" s="31">
        <v>918490.9</v>
      </c>
      <c r="D43" s="32">
        <v>961915.8</v>
      </c>
      <c r="E43" s="33">
        <f>E8+E25</f>
        <v>1001420.9</v>
      </c>
      <c r="F43" s="31">
        <f t="shared" si="6"/>
        <v>1.090289408419833</v>
      </c>
      <c r="G43" s="33">
        <f t="shared" si="7"/>
        <v>1.0410691871367534</v>
      </c>
      <c r="H43" s="34">
        <v>0</v>
      </c>
      <c r="I43" s="35">
        <f t="shared" si="8"/>
        <v>-1001420.9</v>
      </c>
    </row>
    <row r="44" spans="1:9" ht="12.75">
      <c r="A44" s="29" t="s">
        <v>133</v>
      </c>
      <c r="B44" s="30" t="s">
        <v>134</v>
      </c>
      <c r="C44" s="31">
        <v>4266021.9</v>
      </c>
      <c r="D44" s="32">
        <v>4942040.6</v>
      </c>
      <c r="E44" s="33">
        <f aca="true" t="shared" si="9" ref="E44:E52">E9+E26</f>
        <v>4916706</v>
      </c>
      <c r="F44" s="31">
        <f t="shared" si="6"/>
        <v>1.1525271354092204</v>
      </c>
      <c r="G44" s="33">
        <f t="shared" si="7"/>
        <v>0.9948736560359298</v>
      </c>
      <c r="H44" s="34">
        <v>0</v>
      </c>
      <c r="I44" s="35">
        <f t="shared" si="8"/>
        <v>-4916706</v>
      </c>
    </row>
    <row r="45" spans="1:9" ht="12.75">
      <c r="A45" s="29" t="s">
        <v>135</v>
      </c>
      <c r="B45" s="30" t="s">
        <v>136</v>
      </c>
      <c r="C45" s="31">
        <v>26984673.8</v>
      </c>
      <c r="D45" s="32">
        <v>29088794.8</v>
      </c>
      <c r="E45" s="33">
        <f t="shared" si="9"/>
        <v>32390556.5</v>
      </c>
      <c r="F45" s="31">
        <f t="shared" si="6"/>
        <v>1.200331593409886</v>
      </c>
      <c r="G45" s="33">
        <f t="shared" si="7"/>
        <v>1.1135063079340777</v>
      </c>
      <c r="H45" s="34">
        <v>0</v>
      </c>
      <c r="I45" s="35">
        <f t="shared" si="8"/>
        <v>-32390556.5</v>
      </c>
    </row>
    <row r="46" spans="1:9" ht="12.75">
      <c r="A46" s="29" t="s">
        <v>137</v>
      </c>
      <c r="B46" s="30" t="s">
        <v>138</v>
      </c>
      <c r="C46" s="31">
        <v>19032515.5</v>
      </c>
      <c r="D46" s="32">
        <v>25079071</v>
      </c>
      <c r="E46" s="33">
        <f t="shared" si="9"/>
        <v>22312023.1</v>
      </c>
      <c r="F46" s="31">
        <f t="shared" si="6"/>
        <v>1.1723107804640958</v>
      </c>
      <c r="G46" s="33">
        <f t="shared" si="7"/>
        <v>0.8896670494692567</v>
      </c>
      <c r="H46" s="34">
        <v>0</v>
      </c>
      <c r="I46" s="35">
        <f t="shared" si="8"/>
        <v>-22312023.1</v>
      </c>
    </row>
    <row r="47" spans="1:9" ht="12.75">
      <c r="A47" s="29" t="s">
        <v>139</v>
      </c>
      <c r="B47" s="30" t="s">
        <v>140</v>
      </c>
      <c r="C47" s="31">
        <v>3710429.7</v>
      </c>
      <c r="D47" s="32">
        <v>7040446</v>
      </c>
      <c r="E47" s="33">
        <f t="shared" si="9"/>
        <v>3651547.5</v>
      </c>
      <c r="F47" s="31">
        <f t="shared" si="6"/>
        <v>0.9841306250863613</v>
      </c>
      <c r="G47" s="33">
        <f t="shared" si="7"/>
        <v>0.5186528665939629</v>
      </c>
      <c r="H47" s="34">
        <v>0</v>
      </c>
      <c r="I47" s="35">
        <f t="shared" si="8"/>
        <v>-3651547.5</v>
      </c>
    </row>
    <row r="48" spans="1:9" ht="12.75">
      <c r="A48" s="29" t="s">
        <v>141</v>
      </c>
      <c r="B48" s="30" t="s">
        <v>142</v>
      </c>
      <c r="C48" s="31">
        <v>2543925.2</v>
      </c>
      <c r="D48" s="32">
        <v>3666318.2</v>
      </c>
      <c r="E48" s="33">
        <f t="shared" si="9"/>
        <v>3622830.9</v>
      </c>
      <c r="F48" s="31">
        <f t="shared" si="6"/>
        <v>1.4241106224349678</v>
      </c>
      <c r="G48" s="33">
        <f t="shared" si="7"/>
        <v>0.9881387000179089</v>
      </c>
      <c r="H48" s="34">
        <v>0</v>
      </c>
      <c r="I48" s="35">
        <f t="shared" si="8"/>
        <v>-3622830.9</v>
      </c>
    </row>
    <row r="49" spans="1:9" ht="12.75">
      <c r="A49" s="29" t="s">
        <v>143</v>
      </c>
      <c r="B49" s="30" t="s">
        <v>144</v>
      </c>
      <c r="C49" s="31">
        <v>3725755.4</v>
      </c>
      <c r="D49" s="32">
        <v>4469317.6</v>
      </c>
      <c r="E49" s="33">
        <f t="shared" si="9"/>
        <v>3003958.6</v>
      </c>
      <c r="F49" s="31">
        <f t="shared" si="6"/>
        <v>0.8062683342014347</v>
      </c>
      <c r="G49" s="33">
        <f t="shared" si="7"/>
        <v>0.672129141146738</v>
      </c>
      <c r="H49" s="34">
        <v>0</v>
      </c>
      <c r="I49" s="35">
        <f t="shared" si="8"/>
        <v>-3003958.6</v>
      </c>
    </row>
    <row r="50" spans="1:9" ht="12.75">
      <c r="A50" s="29" t="s">
        <v>145</v>
      </c>
      <c r="B50" s="30" t="s">
        <v>146</v>
      </c>
      <c r="C50" s="31">
        <v>2559975.1</v>
      </c>
      <c r="D50" s="32">
        <v>4355332.4</v>
      </c>
      <c r="E50" s="33">
        <f t="shared" si="9"/>
        <v>2678206.5</v>
      </c>
      <c r="F50" s="31">
        <f t="shared" si="6"/>
        <v>1.0461845898422997</v>
      </c>
      <c r="G50" s="33">
        <f t="shared" si="7"/>
        <v>0.6149258550277356</v>
      </c>
      <c r="H50" s="34">
        <v>0</v>
      </c>
      <c r="I50" s="35">
        <f t="shared" si="8"/>
        <v>-2678206.5</v>
      </c>
    </row>
    <row r="51" spans="1:9" ht="12.75">
      <c r="A51" s="29" t="s">
        <v>147</v>
      </c>
      <c r="B51" s="30" t="s">
        <v>148</v>
      </c>
      <c r="C51" s="31">
        <v>9102386.9</v>
      </c>
      <c r="D51" s="32">
        <v>8177308.5</v>
      </c>
      <c r="E51" s="33">
        <f t="shared" si="9"/>
        <v>7443680.2</v>
      </c>
      <c r="F51" s="31">
        <f t="shared" si="6"/>
        <v>0.8177723361770087</v>
      </c>
      <c r="G51" s="33">
        <f t="shared" si="7"/>
        <v>0.9102848694041566</v>
      </c>
      <c r="H51" s="34">
        <v>0</v>
      </c>
      <c r="I51" s="35">
        <f t="shared" si="8"/>
        <v>-7443680.2</v>
      </c>
    </row>
    <row r="52" spans="1:9" ht="13.5" thickBot="1">
      <c r="A52" s="29" t="s">
        <v>149</v>
      </c>
      <c r="B52" s="30" t="s">
        <v>150</v>
      </c>
      <c r="C52" s="31">
        <v>9203469</v>
      </c>
      <c r="D52" s="32">
        <v>8881196.9</v>
      </c>
      <c r="E52" s="33">
        <f t="shared" si="9"/>
        <v>9578237.4</v>
      </c>
      <c r="F52" s="31">
        <f t="shared" si="6"/>
        <v>1.0407203414277812</v>
      </c>
      <c r="G52" s="33">
        <f t="shared" si="7"/>
        <v>1.078484973123386</v>
      </c>
      <c r="H52" s="34">
        <v>0</v>
      </c>
      <c r="I52" s="35">
        <f t="shared" si="8"/>
        <v>-9578237.4</v>
      </c>
    </row>
    <row r="53" spans="1:9" ht="13.5" thickBot="1">
      <c r="A53" s="36"/>
      <c r="B53" s="37"/>
      <c r="C53" s="25"/>
      <c r="D53" s="38"/>
      <c r="E53" s="26"/>
      <c r="F53" s="25"/>
      <c r="G53" s="26"/>
      <c r="H53" s="27"/>
      <c r="I53" s="28"/>
    </row>
  </sheetData>
  <sheetProtection/>
  <mergeCells count="1">
    <mergeCell ref="A39:I39"/>
  </mergeCells>
  <printOptions horizontalCentered="1"/>
  <pageMargins left="0.7086614173228347" right="0.7086614173228347" top="0.7874015748031497" bottom="0.7874015748031497" header="0.31496062992125984" footer="0.31496062992125984"/>
  <pageSetup firstPageNumber="3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Čeledová Jitka (MHMP, ROZ)</cp:lastModifiedBy>
  <cp:lastPrinted>2020-11-30T19:21:54Z</cp:lastPrinted>
  <dcterms:created xsi:type="dcterms:W3CDTF">2001-10-24T13:08:44Z</dcterms:created>
  <dcterms:modified xsi:type="dcterms:W3CDTF">2022-01-04T11:17:28Z</dcterms:modified>
  <cp:category/>
  <cp:version/>
  <cp:contentType/>
  <cp:contentStatus/>
</cp:coreProperties>
</file>