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\\mag.mepnet.cz\UserHome\NR\m000xm42627\Documents\Rozpočet 2019\VLASTNÍ HMP\ZHMP\ZHMP schválené usn\Internet\"/>
    </mc:Choice>
  </mc:AlternateContent>
  <bookViews>
    <workbookView xWindow="60" yWindow="45" windowWidth="15120" windowHeight="8775"/>
  </bookViews>
  <sheets>
    <sheet name="Sumář" sheetId="11" r:id="rId1"/>
    <sheet name="kap.02" sheetId="4" r:id="rId2"/>
    <sheet name="kap.03" sheetId="7" r:id="rId3"/>
    <sheet name="kap.04" sheetId="8" r:id="rId4"/>
    <sheet name="kap.08" sheetId="9" r:id="rId5"/>
    <sheet name="kap.09" sheetId="12" r:id="rId6"/>
    <sheet name="kap.10" sheetId="10" r:id="rId7"/>
    <sheet name="Modul1" sheetId="2" state="veryHidden" r:id="rId8"/>
  </sheets>
  <externalReferences>
    <externalReference r:id="rId9"/>
  </externalReferences>
  <calcPr calcId="152511"/>
</workbook>
</file>

<file path=xl/calcChain.xml><?xml version="1.0" encoding="utf-8"?>
<calcChain xmlns="http://schemas.openxmlformats.org/spreadsheetml/2006/main">
  <c r="E29" i="11" l="1"/>
  <c r="E28" i="11"/>
  <c r="E30" i="11" s="1"/>
  <c r="I28" i="12"/>
  <c r="H28" i="12"/>
  <c r="G28" i="12"/>
  <c r="F28" i="12"/>
  <c r="J28" i="12"/>
  <c r="E28" i="12"/>
  <c r="J23" i="12"/>
  <c r="J19" i="12"/>
  <c r="J17" i="12"/>
  <c r="J15" i="12"/>
  <c r="J13" i="12"/>
  <c r="E33" i="11"/>
  <c r="E34" i="11" s="1"/>
  <c r="J18" i="8"/>
  <c r="F18" i="8"/>
  <c r="G18" i="8"/>
  <c r="H18" i="8"/>
  <c r="E18" i="8"/>
  <c r="E24" i="11"/>
  <c r="E25" i="11"/>
  <c r="E20" i="11"/>
  <c r="E21" i="11"/>
  <c r="E16" i="11"/>
  <c r="E17" i="11" s="1"/>
  <c r="E12" i="11"/>
  <c r="E13" i="11"/>
  <c r="I24" i="10"/>
  <c r="H24" i="10"/>
  <c r="J24" i="10"/>
  <c r="G24" i="10"/>
  <c r="F24" i="10"/>
  <c r="E24" i="10"/>
  <c r="J20" i="10"/>
  <c r="J17" i="10"/>
  <c r="J15" i="10"/>
  <c r="J13" i="10"/>
  <c r="I17" i="9"/>
  <c r="J17" i="9"/>
  <c r="H17" i="9"/>
  <c r="G17" i="9"/>
  <c r="F17" i="9"/>
  <c r="E17" i="9"/>
  <c r="J13" i="9"/>
  <c r="I19" i="8"/>
  <c r="H19" i="8"/>
  <c r="G19" i="8"/>
  <c r="F19" i="8"/>
  <c r="J19" i="8"/>
  <c r="E19" i="8"/>
  <c r="J15" i="8"/>
  <c r="J13" i="8"/>
  <c r="J30" i="7"/>
  <c r="I30" i="7"/>
  <c r="H30" i="7"/>
  <c r="G30" i="7"/>
  <c r="F30" i="7"/>
  <c r="E30" i="7"/>
  <c r="J27" i="7"/>
  <c r="J25" i="7"/>
  <c r="J23" i="7"/>
  <c r="J21" i="7"/>
  <c r="J19" i="7"/>
  <c r="J17" i="7"/>
  <c r="J15" i="7"/>
  <c r="J13" i="7"/>
  <c r="J18" i="4"/>
  <c r="I18" i="4"/>
  <c r="E18" i="4"/>
  <c r="F18" i="4"/>
  <c r="G18" i="4"/>
  <c r="H18" i="4"/>
  <c r="J15" i="4"/>
  <c r="J13" i="4"/>
  <c r="E36" i="11" l="1"/>
</calcChain>
</file>

<file path=xl/sharedStrings.xml><?xml version="1.0" encoding="utf-8"?>
<sst xmlns="http://schemas.openxmlformats.org/spreadsheetml/2006/main" count="340" uniqueCount="106">
  <si>
    <t>02 - Městská infrastuktura</t>
  </si>
  <si>
    <t>KAPITÁLOVÉ VÝDAJE</t>
  </si>
  <si>
    <t>Celkové zdroje</t>
  </si>
  <si>
    <t>Zdroje HMP (včetně stát. dotací prostřednictvím HMP)</t>
  </si>
  <si>
    <t>Odbor/organizace</t>
  </si>
  <si>
    <t>Číslo akce</t>
  </si>
  <si>
    <t>Název akce</t>
  </si>
  <si>
    <t>Náklady akce celkem</t>
  </si>
  <si>
    <t>Profinancováno    k 31.12.2017           (vč. účet. oprav)</t>
  </si>
  <si>
    <t>Rozpočet schválený na r.2018</t>
  </si>
  <si>
    <t>Rozpočet upravený na r.2018</t>
  </si>
  <si>
    <t>Návrh rozpočtu na rok 2019</t>
  </si>
  <si>
    <t>Zbývá dofinancovat celkem</t>
  </si>
  <si>
    <t>Správce: 0006 - Ing. Petr Hlubuček</t>
  </si>
  <si>
    <t>MHMP - OCP</t>
  </si>
  <si>
    <t>0010528</t>
  </si>
  <si>
    <t>EU-Kotlíkové dotace Praha II</t>
  </si>
  <si>
    <t>106500999 - Předfinancování projektů-OPŽP (podíl EU/EHP)</t>
  </si>
  <si>
    <t>MHMP - OSI</t>
  </si>
  <si>
    <t>0006963</t>
  </si>
  <si>
    <t>Celk. přest. a rozšíření ÚČOV na Císař. ostrově</t>
  </si>
  <si>
    <t>000000000 - Zdroje HMP</t>
  </si>
  <si>
    <t>Celkem správce: 0006 - Ing. Petr Hlubuček</t>
  </si>
  <si>
    <t xml:space="preserve">KAPITÁLOVÉ VÝDAJE CELKEM </t>
  </si>
  <si>
    <t/>
  </si>
  <si>
    <t>NÁVRH ROZPOČTU KAPITÁLOVÝCH VÝDAJŮ - CELKOVÝ PŘEHLED O AKCÍCH</t>
  </si>
  <si>
    <t>PODLE ROZPOČTOVÝCH KAPITOL A SPRÁVCŮ (v tis. Kč)</t>
  </si>
  <si>
    <t>za VLASTNÍ HLAVNÍ MĚSTO PRAHU</t>
  </si>
  <si>
    <t>03 - Doprava</t>
  </si>
  <si>
    <t>Správce: 0014 - Ing. Adam Scheinherr, Ph.D., MSc.</t>
  </si>
  <si>
    <t>0000079</t>
  </si>
  <si>
    <t>MO Špejchar - Pelc/Tyrolka</t>
  </si>
  <si>
    <t>0000080</t>
  </si>
  <si>
    <t>MO Prašný Most - Špejchar</t>
  </si>
  <si>
    <t>0009515</t>
  </si>
  <si>
    <t>MO Myslbekova-Prašný Most</t>
  </si>
  <si>
    <t>0010904</t>
  </si>
  <si>
    <t>OPD - Dopravní řídící ústředna MOS Malovanka</t>
  </si>
  <si>
    <t>105500999 - Předfinancování projektů-OPD</t>
  </si>
  <si>
    <t>MHMP - RFD SK</t>
  </si>
  <si>
    <t>0043044</t>
  </si>
  <si>
    <t>Zkušební provoz-Strahovský tunel 2.st.</t>
  </si>
  <si>
    <t>0043045</t>
  </si>
  <si>
    <t>Zkušební provoz-MO Myslbekova-Prašný Most</t>
  </si>
  <si>
    <t>0043046</t>
  </si>
  <si>
    <t>Zkušební provoz-MO Prašný Most - Špejchar</t>
  </si>
  <si>
    <t>0043047</t>
  </si>
  <si>
    <t>Zkušební provoz-MO Špejchar - Pelc/Tyrolka</t>
  </si>
  <si>
    <t>Celkem správce: 0014 - Ing. Adam Scheinherr, Ph.D., MSc.</t>
  </si>
  <si>
    <t>04 - Školství, mládež a sport</t>
  </si>
  <si>
    <t>Správce: 0005 - PhDr. Mgr. Vít Šimral, Ph.D. et Ph.D.</t>
  </si>
  <si>
    <t>MHMP - SML</t>
  </si>
  <si>
    <t>0000000</t>
  </si>
  <si>
    <t>Rezerva na výzvu č. 30 OPPPR - Inteligentní budovy</t>
  </si>
  <si>
    <t>0010876</t>
  </si>
  <si>
    <t>EU-Komplexni program rozvoje Praha</t>
  </si>
  <si>
    <t>103500999 - Předfinancování projektů-OPVVV (podíl EU/EHP)</t>
  </si>
  <si>
    <t>103100999 - Předfinancování projektů-OPVVV (podíl SR)</t>
  </si>
  <si>
    <t>Celkem správce: 0005 - PhDr. Mgr. Vít Šimral, Ph.D. et Ph.D.</t>
  </si>
  <si>
    <t>08 - Hospodářství</t>
  </si>
  <si>
    <t>Správce: 0008 - Mgr. Jan Chabr</t>
  </si>
  <si>
    <t>MHMP - HOM</t>
  </si>
  <si>
    <t>2570622</t>
  </si>
  <si>
    <t>Zvýšení energetické efektivity v soustavě veřejného osvětlení hlavního města Prahy</t>
  </si>
  <si>
    <t>108500999 - Předfinancování projektů(podíl evr.-ESF/EFRR)</t>
  </si>
  <si>
    <t>108100999 - Předfinancování projektů(podíl nár.-z rozp.FON)</t>
  </si>
  <si>
    <t>Celkem správce: 0008 - Mgr. Jan Chabr</t>
  </si>
  <si>
    <t>10 - Pokladní správa</t>
  </si>
  <si>
    <t>Správce: 013 - Pavel Vyhnánek, M.A.</t>
  </si>
  <si>
    <t>MHMP - ROZ</t>
  </si>
  <si>
    <t>0042466</t>
  </si>
  <si>
    <t>MČ - investiční rezerva</t>
  </si>
  <si>
    <t>0042584</t>
  </si>
  <si>
    <t>Rezerva na spolufin.projektů EU/EHP</t>
  </si>
  <si>
    <t>0044524</t>
  </si>
  <si>
    <t>Rezerva na kapitálové výdaje r. 2019</t>
  </si>
  <si>
    <t>000000012 - Fond rozvoje dostupného bydlení na území HMP</t>
  </si>
  <si>
    <t>0044525</t>
  </si>
  <si>
    <t>Rezerva na převod KV z r. 2018 do r. 2019</t>
  </si>
  <si>
    <t>Celkem správce: 013 - Pavel Vyhnánek, M.A.</t>
  </si>
  <si>
    <t>Rozpočet kapitálových výdajů na rok 2019 v tis. Kč</t>
  </si>
  <si>
    <t>Kapitola</t>
  </si>
  <si>
    <t>Vlastní HMP</t>
  </si>
  <si>
    <t>02 - Městská infrastruktura</t>
  </si>
  <si>
    <t>CELKEM</t>
  </si>
  <si>
    <t>09 - Vnitřní správa</t>
  </si>
  <si>
    <t>Správce: 0002 - MUDr. Zdeněk Hřib</t>
  </si>
  <si>
    <t>KAPITOLY  C E L K E M</t>
  </si>
  <si>
    <t>MHMP - FON</t>
  </si>
  <si>
    <t>0020000</t>
  </si>
  <si>
    <t>OPPK - Rezerva</t>
  </si>
  <si>
    <t>0030000</t>
  </si>
  <si>
    <t>OPPA - spolufinancování projektů</t>
  </si>
  <si>
    <t>2000000</t>
  </si>
  <si>
    <t>OPPPR Spolufinancování projektů</t>
  </si>
  <si>
    <t>2000002</t>
  </si>
  <si>
    <t>OPPPR - Předfinancování podílu EU</t>
  </si>
  <si>
    <t>Celkem správce: 0002 - MUDr. Zdeněk Hřib</t>
  </si>
  <si>
    <t>Správce: 0012 - ředitelka MHMP</t>
  </si>
  <si>
    <t>MHMP - SLU</t>
  </si>
  <si>
    <t>0010716</t>
  </si>
  <si>
    <t>EU - Rekonstrukce oken Nové radnice</t>
  </si>
  <si>
    <t>106100107 - Spolufinancování EU/EHP-investice</t>
  </si>
  <si>
    <t>000000094 - Inv.trans/výdaj z rozp.HMP vč.nezp.výd. EU/EHP OPP</t>
  </si>
  <si>
    <t>Celkem správce: 0012 - ředitelka MHMP</t>
  </si>
  <si>
    <t>Příloha č. 3d k usnesení Zastupitelstva HMP č. 2/18  ze dne 13. 12.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</si>
</sst>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15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u/>
      <sz val="14"/>
      <name val="Arial CE"/>
      <charset val="238"/>
    </font>
    <font>
      <sz val="14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4"/>
      <name val="Arial CE"/>
      <charset val="238"/>
    </font>
    <font>
      <b/>
      <sz val="16"/>
      <name val="Arial CE"/>
      <charset val="238"/>
    </font>
    <font>
      <sz val="10"/>
      <name val="Arial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i/>
      <u/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29">
    <xf numFmtId="0" fontId="0" fillId="0" borderId="0" xfId="0"/>
    <xf numFmtId="4" fontId="0" fillId="0" borderId="0" xfId="0" applyNumberFormat="1"/>
    <xf numFmtId="49" fontId="0" fillId="0" borderId="0" xfId="0" applyNumberFormat="1"/>
    <xf numFmtId="49" fontId="1" fillId="0" borderId="0" xfId="0" applyNumberFormat="1" applyFont="1"/>
    <xf numFmtId="49" fontId="3" fillId="0" borderId="0" xfId="0" applyNumberFormat="1" applyFont="1" applyAlignment="1">
      <alignment horizontal="left"/>
    </xf>
    <xf numFmtId="49" fontId="4" fillId="0" borderId="0" xfId="0" applyNumberFormat="1" applyFont="1"/>
    <xf numFmtId="49" fontId="5" fillId="2" borderId="1" xfId="0" applyNumberFormat="1" applyFont="1" applyFill="1" applyBorder="1" applyAlignment="1">
      <alignment horizontal="left"/>
    </xf>
    <xf numFmtId="49" fontId="5" fillId="2" borderId="1" xfId="0" applyNumberFormat="1" applyFont="1" applyFill="1" applyBorder="1" applyAlignment="1">
      <alignment horizontal="left" wrapText="1"/>
    </xf>
    <xf numFmtId="4" fontId="5" fillId="2" borderId="2" xfId="0" applyNumberFormat="1" applyFont="1" applyFill="1" applyBorder="1" applyAlignment="1">
      <alignment horizontal="left" wrapText="1"/>
    </xf>
    <xf numFmtId="49" fontId="5" fillId="2" borderId="2" xfId="0" applyNumberFormat="1" applyFont="1" applyFill="1" applyBorder="1" applyAlignment="1">
      <alignment horizontal="left" wrapText="1"/>
    </xf>
    <xf numFmtId="49" fontId="7" fillId="0" borderId="3" xfId="0" applyNumberFormat="1" applyFont="1" applyBorder="1" applyAlignment="1">
      <alignment horizontal="center" vertical="top" wrapText="1"/>
    </xf>
    <xf numFmtId="4" fontId="7" fillId="0" borderId="4" xfId="0" applyNumberFormat="1" applyFont="1" applyBorder="1" applyAlignment="1">
      <alignment horizontal="center" vertical="top" wrapText="1"/>
    </xf>
    <xf numFmtId="4" fontId="7" fillId="0" borderId="5" xfId="0" applyNumberFormat="1" applyFont="1" applyBorder="1" applyAlignment="1">
      <alignment horizontal="center" vertical="top" wrapText="1"/>
    </xf>
    <xf numFmtId="49" fontId="7" fillId="0" borderId="6" xfId="0" applyNumberFormat="1" applyFont="1" applyBorder="1" applyAlignment="1">
      <alignment horizontal="center" vertical="top" wrapText="1"/>
    </xf>
    <xf numFmtId="49" fontId="7" fillId="0" borderId="7" xfId="0" applyNumberFormat="1" applyFont="1" applyBorder="1" applyAlignment="1">
      <alignment horizontal="center" vertical="top" wrapText="1"/>
    </xf>
    <xf numFmtId="4" fontId="7" fillId="0" borderId="8" xfId="0" applyNumberFormat="1" applyFont="1" applyBorder="1" applyAlignment="1">
      <alignment horizontal="center" vertical="top" wrapText="1"/>
    </xf>
    <xf numFmtId="4" fontId="7" fillId="0" borderId="7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left" vertical="top" wrapText="1"/>
    </xf>
    <xf numFmtId="49" fontId="7" fillId="3" borderId="1" xfId="0" applyNumberFormat="1" applyFont="1" applyFill="1" applyBorder="1"/>
    <xf numFmtId="49" fontId="7" fillId="3" borderId="2" xfId="0" applyNumberFormat="1" applyFont="1" applyFill="1" applyBorder="1"/>
    <xf numFmtId="49" fontId="7" fillId="0" borderId="9" xfId="0" applyNumberFormat="1" applyFont="1" applyBorder="1" applyAlignment="1">
      <alignment horizontal="left"/>
    </xf>
    <xf numFmtId="49" fontId="7" fillId="0" borderId="10" xfId="0" applyNumberFormat="1" applyFont="1" applyBorder="1" applyAlignment="1">
      <alignment horizontal="left"/>
    </xf>
    <xf numFmtId="49" fontId="6" fillId="0" borderId="9" xfId="0" applyNumberFormat="1" applyFont="1" applyBorder="1" applyAlignment="1">
      <alignment horizontal="left"/>
    </xf>
    <xf numFmtId="49" fontId="6" fillId="0" borderId="10" xfId="0" applyNumberFormat="1" applyFont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164" fontId="4" fillId="0" borderId="0" xfId="0" applyNumberFormat="1" applyFont="1"/>
    <xf numFmtId="164" fontId="0" fillId="0" borderId="0" xfId="0" applyNumberFormat="1"/>
    <xf numFmtId="164" fontId="5" fillId="2" borderId="11" xfId="0" applyNumberFormat="1" applyFont="1" applyFill="1" applyBorder="1" applyAlignment="1">
      <alignment horizontal="left" wrapText="1"/>
    </xf>
    <xf numFmtId="164" fontId="7" fillId="0" borderId="8" xfId="0" applyNumberFormat="1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top" wrapText="1"/>
    </xf>
    <xf numFmtId="164" fontId="7" fillId="3" borderId="11" xfId="0" applyNumberFormat="1" applyFont="1" applyFill="1" applyBorder="1"/>
    <xf numFmtId="164" fontId="7" fillId="0" borderId="12" xfId="0" applyNumberFormat="1" applyFont="1" applyBorder="1" applyAlignment="1">
      <alignment horizontal="center"/>
    </xf>
    <xf numFmtId="164" fontId="6" fillId="0" borderId="12" xfId="0" applyNumberFormat="1" applyFont="1" applyBorder="1" applyAlignment="1">
      <alignment horizontal="center"/>
    </xf>
    <xf numFmtId="164" fontId="5" fillId="2" borderId="11" xfId="0" applyNumberFormat="1" applyFont="1" applyFill="1" applyBorder="1" applyAlignment="1">
      <alignment horizontal="left"/>
    </xf>
    <xf numFmtId="4" fontId="4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7" fillId="3" borderId="13" xfId="0" applyNumberFormat="1" applyFont="1" applyFill="1" applyBorder="1" applyAlignment="1">
      <alignment wrapText="1"/>
    </xf>
    <xf numFmtId="4" fontId="7" fillId="3" borderId="2" xfId="0" applyNumberFormat="1" applyFont="1" applyFill="1" applyBorder="1" applyAlignment="1">
      <alignment wrapText="1"/>
    </xf>
    <xf numFmtId="4" fontId="7" fillId="0" borderId="12" xfId="0" applyNumberFormat="1" applyFont="1" applyBorder="1" applyAlignment="1">
      <alignment horizontal="right" wrapText="1"/>
    </xf>
    <xf numFmtId="4" fontId="7" fillId="0" borderId="10" xfId="0" applyNumberFormat="1" applyFont="1" applyBorder="1" applyAlignment="1">
      <alignment horizontal="right" wrapText="1"/>
    </xf>
    <xf numFmtId="4" fontId="7" fillId="0" borderId="10" xfId="0" applyNumberFormat="1" applyFont="1" applyBorder="1" applyAlignment="1">
      <alignment wrapText="1"/>
    </xf>
    <xf numFmtId="4" fontId="6" fillId="0" borderId="12" xfId="0" applyNumberFormat="1" applyFont="1" applyBorder="1" applyAlignment="1">
      <alignment horizontal="right" wrapText="1"/>
    </xf>
    <xf numFmtId="4" fontId="6" fillId="0" borderId="10" xfId="0" applyNumberFormat="1" applyFont="1" applyBorder="1" applyAlignment="1">
      <alignment horizontal="right" wrapText="1"/>
    </xf>
    <xf numFmtId="4" fontId="6" fillId="0" borderId="10" xfId="0" applyNumberFormat="1" applyFont="1" applyBorder="1" applyAlignment="1">
      <alignment wrapText="1"/>
    </xf>
    <xf numFmtId="4" fontId="7" fillId="2" borderId="14" xfId="0" applyNumberFormat="1" applyFont="1" applyFill="1" applyBorder="1" applyAlignment="1">
      <alignment horizontal="right" wrapText="1"/>
    </xf>
    <xf numFmtId="4" fontId="7" fillId="2" borderId="15" xfId="0" applyNumberFormat="1" applyFont="1" applyFill="1" applyBorder="1" applyAlignment="1">
      <alignment horizontal="right" wrapText="1"/>
    </xf>
    <xf numFmtId="4" fontId="7" fillId="2" borderId="2" xfId="0" applyNumberFormat="1" applyFont="1" applyFill="1" applyBorder="1" applyAlignment="1">
      <alignment horizontal="right" wrapText="1"/>
    </xf>
    <xf numFmtId="4" fontId="6" fillId="0" borderId="0" xfId="0" applyNumberFormat="1" applyFont="1" applyAlignment="1">
      <alignment horizontal="right" wrapText="1"/>
    </xf>
    <xf numFmtId="4" fontId="8" fillId="0" borderId="0" xfId="0" applyNumberFormat="1" applyFont="1" applyAlignment="1">
      <alignment horizontal="right" wrapText="1"/>
    </xf>
    <xf numFmtId="49" fontId="1" fillId="7" borderId="0" xfId="0" applyNumberFormat="1" applyFont="1" applyFill="1" applyAlignment="1">
      <alignment horizontal="centerContinuous" vertical="center"/>
    </xf>
    <xf numFmtId="4" fontId="1" fillId="7" borderId="0" xfId="0" applyNumberFormat="1" applyFont="1" applyFill="1" applyAlignment="1">
      <alignment horizontal="centerContinuous" vertical="center"/>
    </xf>
    <xf numFmtId="0" fontId="2" fillId="0" borderId="0" xfId="13"/>
    <xf numFmtId="0" fontId="2" fillId="4" borderId="0" xfId="13" applyFill="1"/>
    <xf numFmtId="0" fontId="2" fillId="4" borderId="0" xfId="13" applyFont="1" applyFill="1" applyAlignment="1">
      <alignment horizontal="right"/>
    </xf>
    <xf numFmtId="0" fontId="2" fillId="4" borderId="1" xfId="13" applyFill="1" applyBorder="1" applyAlignment="1"/>
    <xf numFmtId="0" fontId="12" fillId="4" borderId="11" xfId="13" applyFont="1" applyFill="1" applyBorder="1"/>
    <xf numFmtId="0" fontId="2" fillId="4" borderId="11" xfId="13" applyFill="1" applyBorder="1"/>
    <xf numFmtId="4" fontId="12" fillId="0" borderId="11" xfId="13" applyNumberFormat="1" applyFont="1" applyFill="1" applyBorder="1"/>
    <xf numFmtId="49" fontId="1" fillId="5" borderId="1" xfId="3" applyNumberFormat="1" applyFont="1" applyFill="1" applyBorder="1" applyAlignment="1">
      <alignment horizontal="left"/>
    </xf>
    <xf numFmtId="0" fontId="12" fillId="5" borderId="11" xfId="13" applyFont="1" applyFill="1" applyBorder="1" applyAlignment="1"/>
    <xf numFmtId="4" fontId="12" fillId="5" borderId="16" xfId="13" applyNumberFormat="1" applyFont="1" applyFill="1" applyBorder="1" applyAlignment="1"/>
    <xf numFmtId="0" fontId="2" fillId="4" borderId="17" xfId="13" applyFill="1" applyBorder="1" applyAlignment="1"/>
    <xf numFmtId="49" fontId="7" fillId="0" borderId="18" xfId="11" applyNumberFormat="1" applyFont="1" applyFill="1" applyBorder="1"/>
    <xf numFmtId="0" fontId="2" fillId="0" borderId="19" xfId="13" applyFont="1" applyFill="1" applyBorder="1"/>
    <xf numFmtId="4" fontId="2" fillId="0" borderId="20" xfId="13" applyNumberFormat="1" applyFill="1" applyBorder="1"/>
    <xf numFmtId="0" fontId="2" fillId="4" borderId="21" xfId="13" applyFill="1" applyBorder="1" applyAlignment="1"/>
    <xf numFmtId="0" fontId="12" fillId="6" borderId="1" xfId="13" applyFont="1" applyFill="1" applyBorder="1"/>
    <xf numFmtId="0" fontId="2" fillId="6" borderId="11" xfId="13" applyFill="1" applyBorder="1"/>
    <xf numFmtId="0" fontId="2" fillId="6" borderId="2" xfId="13" applyFill="1" applyBorder="1"/>
    <xf numFmtId="4" fontId="12" fillId="6" borderId="16" xfId="13" applyNumberFormat="1" applyFont="1" applyFill="1" applyBorder="1"/>
    <xf numFmtId="49" fontId="1" fillId="5" borderId="1" xfId="4" applyNumberFormat="1" applyFont="1" applyFill="1" applyBorder="1" applyAlignment="1">
      <alignment horizontal="left"/>
    </xf>
    <xf numFmtId="4" fontId="12" fillId="5" borderId="2" xfId="13" applyNumberFormat="1" applyFont="1" applyFill="1" applyBorder="1" applyAlignment="1"/>
    <xf numFmtId="0" fontId="2" fillId="4" borderId="17" xfId="13" applyFill="1" applyBorder="1"/>
    <xf numFmtId="49" fontId="7" fillId="0" borderId="22" xfId="12" applyNumberFormat="1" applyFont="1" applyFill="1" applyBorder="1"/>
    <xf numFmtId="0" fontId="2" fillId="0" borderId="23" xfId="13" applyFont="1" applyFill="1" applyBorder="1"/>
    <xf numFmtId="4" fontId="2" fillId="0" borderId="24" xfId="13" applyNumberFormat="1" applyFill="1" applyBorder="1"/>
    <xf numFmtId="0" fontId="2" fillId="4" borderId="21" xfId="13" applyFill="1" applyBorder="1"/>
    <xf numFmtId="0" fontId="12" fillId="5" borderId="2" xfId="13" applyFont="1" applyFill="1" applyBorder="1" applyAlignment="1"/>
    <xf numFmtId="0" fontId="2" fillId="4" borderId="25" xfId="13" applyFill="1" applyBorder="1" applyAlignment="1"/>
    <xf numFmtId="49" fontId="7" fillId="0" borderId="26" xfId="10" applyNumberFormat="1" applyFont="1" applyFill="1" applyBorder="1"/>
    <xf numFmtId="0" fontId="2" fillId="0" borderId="27" xfId="13" applyFont="1" applyFill="1" applyBorder="1"/>
    <xf numFmtId="0" fontId="2" fillId="0" borderId="28" xfId="13" applyFont="1" applyFill="1" applyBorder="1"/>
    <xf numFmtId="4" fontId="2" fillId="0" borderId="29" xfId="13" applyNumberFormat="1" applyFill="1" applyBorder="1"/>
    <xf numFmtId="49" fontId="1" fillId="5" borderId="1" xfId="8" applyNumberFormat="1" applyFont="1" applyFill="1" applyBorder="1" applyAlignment="1">
      <alignment horizontal="left"/>
    </xf>
    <xf numFmtId="49" fontId="7" fillId="0" borderId="30" xfId="5" applyNumberFormat="1" applyFont="1" applyFill="1" applyBorder="1"/>
    <xf numFmtId="0" fontId="2" fillId="0" borderId="31" xfId="13" applyFont="1" applyFill="1" applyBorder="1"/>
    <xf numFmtId="0" fontId="12" fillId="6" borderId="32" xfId="13" applyFont="1" applyFill="1" applyBorder="1"/>
    <xf numFmtId="0" fontId="2" fillId="6" borderId="33" xfId="13" applyFill="1" applyBorder="1"/>
    <xf numFmtId="4" fontId="12" fillId="6" borderId="21" xfId="13" applyNumberFormat="1" applyFont="1" applyFill="1" applyBorder="1"/>
    <xf numFmtId="49" fontId="1" fillId="5" borderId="1" xfId="9" applyNumberFormat="1" applyFont="1" applyFill="1" applyBorder="1" applyAlignment="1">
      <alignment horizontal="left"/>
    </xf>
    <xf numFmtId="49" fontId="1" fillId="0" borderId="17" xfId="9" applyNumberFormat="1" applyFont="1" applyFill="1" applyBorder="1" applyAlignment="1">
      <alignment horizontal="left"/>
    </xf>
    <xf numFmtId="49" fontId="7" fillId="0" borderId="30" xfId="9" applyNumberFormat="1" applyFont="1" applyFill="1" applyBorder="1"/>
    <xf numFmtId="0" fontId="2" fillId="0" borderId="19" xfId="13" applyFont="1" applyFill="1" applyBorder="1" applyAlignment="1"/>
    <xf numFmtId="0" fontId="2" fillId="0" borderId="31" xfId="13" applyFont="1" applyFill="1" applyBorder="1" applyAlignment="1"/>
    <xf numFmtId="4" fontId="2" fillId="0" borderId="29" xfId="13" applyNumberFormat="1" applyFont="1" applyFill="1" applyBorder="1" applyAlignment="1"/>
    <xf numFmtId="0" fontId="12" fillId="6" borderId="11" xfId="13" applyFont="1" applyFill="1" applyBorder="1"/>
    <xf numFmtId="0" fontId="2" fillId="4" borderId="1" xfId="13" applyFill="1" applyBorder="1"/>
    <xf numFmtId="0" fontId="12" fillId="8" borderId="34" xfId="13" applyFont="1" applyFill="1" applyBorder="1"/>
    <xf numFmtId="0" fontId="2" fillId="8" borderId="34" xfId="13" applyFill="1" applyBorder="1"/>
    <xf numFmtId="4" fontId="12" fillId="8" borderId="34" xfId="13" applyNumberFormat="1" applyFont="1" applyFill="1" applyBorder="1"/>
    <xf numFmtId="49" fontId="1" fillId="5" borderId="35" xfId="6" applyNumberFormat="1" applyFont="1" applyFill="1" applyBorder="1" applyAlignment="1">
      <alignment horizontal="left"/>
    </xf>
    <xf numFmtId="0" fontId="2" fillId="4" borderId="25" xfId="13" applyFill="1" applyBorder="1"/>
    <xf numFmtId="49" fontId="7" fillId="0" borderId="1" xfId="7" applyNumberFormat="1" applyFont="1" applyFill="1" applyBorder="1"/>
    <xf numFmtId="4" fontId="2" fillId="0" borderId="16" xfId="13" applyNumberFormat="1" applyFont="1" applyFill="1" applyBorder="1" applyAlignment="1"/>
    <xf numFmtId="0" fontId="2" fillId="4" borderId="36" xfId="13" applyFill="1" applyBorder="1" applyAlignment="1"/>
    <xf numFmtId="4" fontId="12" fillId="0" borderId="34" xfId="13" applyNumberFormat="1" applyFont="1" applyFill="1" applyBorder="1"/>
    <xf numFmtId="0" fontId="13" fillId="5" borderId="1" xfId="13" applyFont="1" applyFill="1" applyBorder="1"/>
    <xf numFmtId="0" fontId="2" fillId="5" borderId="11" xfId="13" applyFill="1" applyBorder="1"/>
    <xf numFmtId="0" fontId="2" fillId="5" borderId="2" xfId="13" applyFill="1" applyBorder="1"/>
    <xf numFmtId="4" fontId="13" fillId="5" borderId="16" xfId="13" applyNumberFormat="1" applyFont="1" applyFill="1" applyBorder="1" applyAlignment="1"/>
    <xf numFmtId="4" fontId="2" fillId="0" borderId="0" xfId="13" applyNumberFormat="1"/>
    <xf numFmtId="49" fontId="7" fillId="0" borderId="0" xfId="9" applyNumberFormat="1" applyFont="1" applyFill="1" applyBorder="1"/>
    <xf numFmtId="0" fontId="2" fillId="0" borderId="0" xfId="13" applyFont="1" applyFill="1" applyBorder="1" applyAlignment="1"/>
    <xf numFmtId="4" fontId="2" fillId="0" borderId="25" xfId="13" applyNumberFormat="1" applyFont="1" applyFill="1" applyBorder="1" applyAlignment="1"/>
    <xf numFmtId="0" fontId="14" fillId="0" borderId="0" xfId="13" applyFont="1"/>
    <xf numFmtId="49" fontId="9" fillId="4" borderId="0" xfId="13" applyNumberFormat="1" applyFont="1" applyFill="1" applyAlignment="1">
      <alignment horizontal="center" wrapText="1"/>
    </xf>
    <xf numFmtId="0" fontId="10" fillId="0" borderId="0" xfId="1" applyAlignment="1">
      <alignment wrapText="1"/>
    </xf>
    <xf numFmtId="0" fontId="11" fillId="5" borderId="36" xfId="13" applyFont="1" applyFill="1" applyBorder="1" applyAlignment="1">
      <alignment horizontal="center" vertical="center"/>
    </xf>
    <xf numFmtId="0" fontId="10" fillId="0" borderId="34" xfId="1" applyBorder="1" applyAlignment="1">
      <alignment horizontal="center" vertical="center"/>
    </xf>
    <xf numFmtId="0" fontId="10" fillId="0" borderId="37" xfId="1" applyBorder="1" applyAlignment="1">
      <alignment horizontal="center" vertical="center"/>
    </xf>
    <xf numFmtId="0" fontId="10" fillId="0" borderId="32" xfId="1" applyBorder="1" applyAlignment="1">
      <alignment horizontal="center" vertical="center"/>
    </xf>
    <xf numFmtId="0" fontId="10" fillId="0" borderId="33" xfId="1" applyBorder="1" applyAlignment="1">
      <alignment horizontal="center" vertical="center"/>
    </xf>
    <xf numFmtId="0" fontId="10" fillId="0" borderId="38" xfId="1" applyBorder="1" applyAlignment="1">
      <alignment horizontal="center" vertical="center"/>
    </xf>
    <xf numFmtId="0" fontId="12" fillId="5" borderId="25" xfId="13" applyFont="1" applyFill="1" applyBorder="1" applyAlignment="1">
      <alignment horizontal="center" vertical="center" wrapText="1"/>
    </xf>
    <xf numFmtId="0" fontId="10" fillId="0" borderId="21" xfId="1" applyBorder="1" applyAlignment="1">
      <alignment horizontal="center" vertical="center" wrapText="1"/>
    </xf>
    <xf numFmtId="0" fontId="1" fillId="5" borderId="1" xfId="2" applyFont="1" applyFill="1" applyBorder="1" applyAlignment="1">
      <alignment horizontal="left" vertical="center" wrapText="1"/>
    </xf>
    <xf numFmtId="0" fontId="10" fillId="5" borderId="11" xfId="1" applyFont="1" applyFill="1" applyBorder="1" applyAlignment="1">
      <alignment wrapText="1"/>
    </xf>
    <xf numFmtId="4" fontId="5" fillId="2" borderId="11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center" wrapText="1"/>
    </xf>
  </cellXfs>
  <cellStyles count="14">
    <cellStyle name="Normální" xfId="0" builtinId="0"/>
    <cellStyle name="Normální 3" xfId="1"/>
    <cellStyle name="normální_01" xfId="2"/>
    <cellStyle name="normální_02" xfId="3"/>
    <cellStyle name="normální_03" xfId="4"/>
    <cellStyle name="normální_06 kap 9.9.13" xfId="5"/>
    <cellStyle name="normální_07" xfId="6"/>
    <cellStyle name="normální_07 kap 9.9.13" xfId="7"/>
    <cellStyle name="normální_08" xfId="8"/>
    <cellStyle name="normální_09" xfId="9"/>
    <cellStyle name="normální_BB-pd-RS 2014 pož.BARSE044-090913" xfId="10"/>
    <cellStyle name="normální_kap.02 BARSE044" xfId="11"/>
    <cellStyle name="normální_kap.03 BARSE044" xfId="12"/>
    <cellStyle name="normální_Správ sohhrn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000xm2061\Desktop\NR%202019\RHMP\KV\k%20odesl&#225;n&#237;\KV%20vl%20%20HMP%202019%20verz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itoly"/>
      <sheetName val="02"/>
      <sheetName val="03"/>
      <sheetName val="04"/>
      <sheetName val="08"/>
      <sheetName val="09"/>
      <sheetName val="10"/>
    </sheetNames>
    <sheetDataSet>
      <sheetData sheetId="0"/>
      <sheetData sheetId="1">
        <row r="17">
          <cell r="I17">
            <v>67694.2</v>
          </cell>
        </row>
      </sheetData>
      <sheetData sheetId="2">
        <row r="29">
          <cell r="I29">
            <v>964551.7</v>
          </cell>
        </row>
      </sheetData>
      <sheetData sheetId="3">
        <row r="18">
          <cell r="I18">
            <v>417500</v>
          </cell>
        </row>
      </sheetData>
      <sheetData sheetId="4">
        <row r="16">
          <cell r="I16">
            <v>71643.600000000006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A4" sqref="A4:E6"/>
    </sheetView>
  </sheetViews>
  <sheetFormatPr defaultColWidth="20.28515625" defaultRowHeight="12.75" x14ac:dyDescent="0.2"/>
  <cols>
    <col min="1" max="1" width="9.140625" style="51" customWidth="1"/>
    <col min="2" max="2" width="10.7109375" style="51" customWidth="1"/>
    <col min="3" max="3" width="9.140625" style="51" customWidth="1"/>
    <col min="4" max="4" width="35.7109375" style="51" customWidth="1"/>
    <col min="5" max="5" width="20.28515625" style="51" customWidth="1"/>
    <col min="6" max="6" width="12.7109375" style="51" bestFit="1" customWidth="1"/>
    <col min="7" max="251" width="9.140625" style="51" customWidth="1"/>
    <col min="252" max="252" width="10.7109375" style="51" customWidth="1"/>
    <col min="253" max="253" width="9.140625" style="51" customWidth="1"/>
    <col min="254" max="254" width="35.7109375" style="51" customWidth="1"/>
    <col min="255" max="16384" width="20.28515625" style="51"/>
  </cols>
  <sheetData>
    <row r="1" spans="1:5" x14ac:dyDescent="0.2">
      <c r="A1" s="114" t="s">
        <v>105</v>
      </c>
    </row>
    <row r="2" spans="1:5" x14ac:dyDescent="0.2">
      <c r="A2" s="114"/>
    </row>
    <row r="3" spans="1:5" x14ac:dyDescent="0.2">
      <c r="A3" s="114"/>
    </row>
    <row r="4" spans="1:5" x14ac:dyDescent="0.2">
      <c r="A4" s="115" t="s">
        <v>80</v>
      </c>
      <c r="B4" s="116"/>
      <c r="C4" s="116"/>
      <c r="D4" s="116"/>
      <c r="E4" s="116"/>
    </row>
    <row r="5" spans="1:5" x14ac:dyDescent="0.2">
      <c r="A5" s="116"/>
      <c r="B5" s="116"/>
      <c r="C5" s="116"/>
      <c r="D5" s="116"/>
      <c r="E5" s="116"/>
    </row>
    <row r="6" spans="1:5" x14ac:dyDescent="0.2">
      <c r="A6" s="116"/>
      <c r="B6" s="116"/>
      <c r="C6" s="116"/>
      <c r="D6" s="116"/>
      <c r="E6" s="116"/>
    </row>
    <row r="7" spans="1:5" ht="13.5" thickBot="1" x14ac:dyDescent="0.25">
      <c r="A7" s="52"/>
      <c r="B7" s="52"/>
      <c r="C7" s="52"/>
      <c r="D7" s="52"/>
      <c r="E7" s="53"/>
    </row>
    <row r="8" spans="1:5" x14ac:dyDescent="0.2">
      <c r="A8" s="117" t="s">
        <v>81</v>
      </c>
      <c r="B8" s="118"/>
      <c r="C8" s="118"/>
      <c r="D8" s="119"/>
      <c r="E8" s="123" t="s">
        <v>82</v>
      </c>
    </row>
    <row r="9" spans="1:5" ht="13.5" thickBot="1" x14ac:dyDescent="0.25">
      <c r="A9" s="120"/>
      <c r="B9" s="121"/>
      <c r="C9" s="121"/>
      <c r="D9" s="122"/>
      <c r="E9" s="124"/>
    </row>
    <row r="10" spans="1:5" ht="13.5" thickBot="1" x14ac:dyDescent="0.25">
      <c r="A10" s="54"/>
      <c r="B10" s="55"/>
      <c r="C10" s="56"/>
      <c r="D10" s="56"/>
      <c r="E10" s="57"/>
    </row>
    <row r="11" spans="1:5" ht="13.5" thickBot="1" x14ac:dyDescent="0.25">
      <c r="A11" s="58" t="s">
        <v>83</v>
      </c>
      <c r="B11" s="59"/>
      <c r="C11" s="59"/>
      <c r="D11" s="59"/>
      <c r="E11" s="60"/>
    </row>
    <row r="12" spans="1:5" ht="13.5" thickBot="1" x14ac:dyDescent="0.25">
      <c r="A12" s="61"/>
      <c r="B12" s="62" t="s">
        <v>13</v>
      </c>
      <c r="C12" s="63"/>
      <c r="D12" s="63"/>
      <c r="E12" s="64">
        <f>'[1]02'!I17</f>
        <v>67694.2</v>
      </c>
    </row>
    <row r="13" spans="1:5" ht="13.5" thickBot="1" x14ac:dyDescent="0.25">
      <c r="A13" s="65"/>
      <c r="B13" s="66" t="s">
        <v>84</v>
      </c>
      <c r="C13" s="67"/>
      <c r="D13" s="68"/>
      <c r="E13" s="69">
        <f>SUM(E12)</f>
        <v>67694.2</v>
      </c>
    </row>
    <row r="14" spans="1:5" ht="13.5" thickBot="1" x14ac:dyDescent="0.25">
      <c r="A14" s="54"/>
      <c r="B14" s="55"/>
      <c r="C14" s="56"/>
      <c r="D14" s="56"/>
      <c r="E14" s="57"/>
    </row>
    <row r="15" spans="1:5" ht="13.5" thickBot="1" x14ac:dyDescent="0.25">
      <c r="A15" s="70" t="s">
        <v>28</v>
      </c>
      <c r="B15" s="59"/>
      <c r="C15" s="59"/>
      <c r="D15" s="59"/>
      <c r="E15" s="71"/>
    </row>
    <row r="16" spans="1:5" ht="13.5" thickBot="1" x14ac:dyDescent="0.25">
      <c r="A16" s="72"/>
      <c r="B16" s="73" t="s">
        <v>29</v>
      </c>
      <c r="C16" s="74"/>
      <c r="D16" s="74"/>
      <c r="E16" s="75">
        <f>'[1]03'!I29</f>
        <v>964551.7</v>
      </c>
    </row>
    <row r="17" spans="1:5" ht="13.5" thickBot="1" x14ac:dyDescent="0.25">
      <c r="A17" s="76"/>
      <c r="B17" s="66" t="s">
        <v>84</v>
      </c>
      <c r="C17" s="67"/>
      <c r="D17" s="67"/>
      <c r="E17" s="69">
        <f>SUM(E16)</f>
        <v>964551.7</v>
      </c>
    </row>
    <row r="18" spans="1:5" ht="13.5" thickBot="1" x14ac:dyDescent="0.25">
      <c r="A18" s="54"/>
      <c r="B18" s="55"/>
      <c r="C18" s="56"/>
      <c r="D18" s="56"/>
      <c r="E18" s="57"/>
    </row>
    <row r="19" spans="1:5" ht="13.5" thickBot="1" x14ac:dyDescent="0.25">
      <c r="A19" s="125" t="s">
        <v>49</v>
      </c>
      <c r="B19" s="126"/>
      <c r="C19" s="126"/>
      <c r="D19" s="77"/>
      <c r="E19" s="60"/>
    </row>
    <row r="20" spans="1:5" ht="13.5" thickBot="1" x14ac:dyDescent="0.25">
      <c r="A20" s="78"/>
      <c r="B20" s="79" t="s">
        <v>50</v>
      </c>
      <c r="C20" s="80"/>
      <c r="D20" s="81"/>
      <c r="E20" s="82">
        <f>'[1]04'!I18</f>
        <v>417500</v>
      </c>
    </row>
    <row r="21" spans="1:5" ht="13.5" thickBot="1" x14ac:dyDescent="0.25">
      <c r="A21" s="65"/>
      <c r="B21" s="66" t="s">
        <v>84</v>
      </c>
      <c r="C21" s="67"/>
      <c r="D21" s="68"/>
      <c r="E21" s="69">
        <f>SUM(E20)</f>
        <v>417500</v>
      </c>
    </row>
    <row r="22" spans="1:5" ht="13.5" thickBot="1" x14ac:dyDescent="0.25">
      <c r="A22" s="54"/>
      <c r="B22" s="55"/>
      <c r="C22" s="56"/>
      <c r="D22" s="56"/>
      <c r="E22" s="57"/>
    </row>
    <row r="23" spans="1:5" ht="13.5" thickBot="1" x14ac:dyDescent="0.25">
      <c r="A23" s="83" t="s">
        <v>59</v>
      </c>
      <c r="B23" s="59"/>
      <c r="C23" s="59"/>
      <c r="D23" s="59"/>
      <c r="E23" s="60"/>
    </row>
    <row r="24" spans="1:5" x14ac:dyDescent="0.2">
      <c r="A24" s="72"/>
      <c r="B24" s="84" t="s">
        <v>60</v>
      </c>
      <c r="C24" s="63"/>
      <c r="D24" s="85"/>
      <c r="E24" s="64">
        <f>'[1]08'!I16</f>
        <v>71643.600000000006</v>
      </c>
    </row>
    <row r="25" spans="1:5" ht="13.5" thickBot="1" x14ac:dyDescent="0.25">
      <c r="A25" s="76"/>
      <c r="B25" s="86" t="s">
        <v>84</v>
      </c>
      <c r="C25" s="87"/>
      <c r="D25" s="87"/>
      <c r="E25" s="88">
        <f>SUM(E24:E24)</f>
        <v>71643.600000000006</v>
      </c>
    </row>
    <row r="26" spans="1:5" ht="13.5" thickBot="1" x14ac:dyDescent="0.25">
      <c r="A26" s="54"/>
      <c r="B26" s="55"/>
      <c r="C26" s="56"/>
      <c r="D26" s="56"/>
      <c r="E26" s="57"/>
    </row>
    <row r="27" spans="1:5" ht="13.5" thickBot="1" x14ac:dyDescent="0.25">
      <c r="A27" s="89" t="s">
        <v>85</v>
      </c>
      <c r="B27" s="59"/>
      <c r="C27" s="59"/>
      <c r="D27" s="59"/>
      <c r="E27" s="60"/>
    </row>
    <row r="28" spans="1:5" ht="13.5" thickBot="1" x14ac:dyDescent="0.25">
      <c r="A28" s="90"/>
      <c r="B28" s="91" t="s">
        <v>86</v>
      </c>
      <c r="C28" s="92"/>
      <c r="D28" s="93"/>
      <c r="E28" s="94">
        <f>kap.09!I21</f>
        <v>2212081.9</v>
      </c>
    </row>
    <row r="29" spans="1:5" ht="13.5" thickBot="1" x14ac:dyDescent="0.25">
      <c r="A29" s="90"/>
      <c r="B29" s="111" t="s">
        <v>98</v>
      </c>
      <c r="C29" s="112"/>
      <c r="D29" s="112"/>
      <c r="E29" s="113">
        <f>kap.09!I27</f>
        <v>33404</v>
      </c>
    </row>
    <row r="30" spans="1:5" ht="13.5" thickBot="1" x14ac:dyDescent="0.25">
      <c r="A30" s="76"/>
      <c r="B30" s="95" t="s">
        <v>84</v>
      </c>
      <c r="C30" s="67"/>
      <c r="D30" s="67"/>
      <c r="E30" s="69">
        <f>SUM(E28:E29)</f>
        <v>2245485.9</v>
      </c>
    </row>
    <row r="31" spans="1:5" ht="13.5" thickBot="1" x14ac:dyDescent="0.25">
      <c r="A31" s="96"/>
      <c r="B31" s="97"/>
      <c r="C31" s="98"/>
      <c r="D31" s="98"/>
      <c r="E31" s="99"/>
    </row>
    <row r="32" spans="1:5" ht="13.5" thickBot="1" x14ac:dyDescent="0.25">
      <c r="A32" s="100" t="s">
        <v>67</v>
      </c>
      <c r="B32" s="59"/>
      <c r="C32" s="59"/>
      <c r="D32" s="59"/>
      <c r="E32" s="60"/>
    </row>
    <row r="33" spans="1:6" ht="13.5" thickBot="1" x14ac:dyDescent="0.25">
      <c r="A33" s="101"/>
      <c r="B33" s="102" t="s">
        <v>68</v>
      </c>
      <c r="C33" s="80"/>
      <c r="D33" s="80"/>
      <c r="E33" s="103">
        <f>kap.10!I23</f>
        <v>14476758.5</v>
      </c>
    </row>
    <row r="34" spans="1:6" ht="13.5" thickBot="1" x14ac:dyDescent="0.25">
      <c r="A34" s="76"/>
      <c r="B34" s="66" t="s">
        <v>84</v>
      </c>
      <c r="C34" s="67"/>
      <c r="D34" s="67"/>
      <c r="E34" s="69">
        <f>SUM(E33)</f>
        <v>14476758.5</v>
      </c>
    </row>
    <row r="35" spans="1:6" ht="13.5" thickBot="1" x14ac:dyDescent="0.25">
      <c r="A35" s="104"/>
      <c r="B35" s="97"/>
      <c r="C35" s="98"/>
      <c r="D35" s="98"/>
      <c r="E35" s="105"/>
    </row>
    <row r="36" spans="1:6" ht="16.5" thickBot="1" x14ac:dyDescent="0.3">
      <c r="A36" s="106" t="s">
        <v>87</v>
      </c>
      <c r="B36" s="107"/>
      <c r="C36" s="107"/>
      <c r="D36" s="108"/>
      <c r="E36" s="109">
        <f>E34+E30+E25+E21+E17+E13</f>
        <v>18243633.899999999</v>
      </c>
    </row>
    <row r="42" spans="1:6" x14ac:dyDescent="0.2">
      <c r="F42" s="110"/>
    </row>
  </sheetData>
  <mergeCells count="4">
    <mergeCell ref="A4:E6"/>
    <mergeCell ref="A8:D9"/>
    <mergeCell ref="E8:E9"/>
    <mergeCell ref="A19:C19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3:K19"/>
  <sheetViews>
    <sheetView showGridLines="0" workbookViewId="0">
      <selection activeCell="D24" sqref="D24"/>
    </sheetView>
  </sheetViews>
  <sheetFormatPr defaultRowHeight="12.75" x14ac:dyDescent="0.2"/>
  <cols>
    <col min="1" max="1" width="5.7109375" style="2" customWidth="1"/>
    <col min="2" max="2" width="26.140625" style="2" customWidth="1"/>
    <col min="3" max="3" width="8.7109375" style="2" customWidth="1"/>
    <col min="4" max="4" width="37.140625" style="2" customWidth="1"/>
    <col min="5" max="11" width="15" style="1" customWidth="1"/>
  </cols>
  <sheetData>
    <row r="3" spans="1:11" x14ac:dyDescent="0.2">
      <c r="B3" s="49" t="s">
        <v>25</v>
      </c>
      <c r="C3" s="49"/>
      <c r="D3" s="49"/>
      <c r="E3" s="50"/>
      <c r="F3" s="50"/>
      <c r="G3" s="50"/>
      <c r="H3" s="50"/>
      <c r="I3" s="50"/>
      <c r="J3" s="50"/>
    </row>
    <row r="4" spans="1:11" x14ac:dyDescent="0.2">
      <c r="B4" s="49" t="s">
        <v>26</v>
      </c>
      <c r="C4" s="49"/>
      <c r="D4" s="49"/>
      <c r="E4" s="50"/>
      <c r="F4" s="50"/>
      <c r="G4" s="50"/>
      <c r="H4" s="50"/>
      <c r="I4" s="50"/>
      <c r="J4" s="50"/>
    </row>
    <row r="5" spans="1:11" x14ac:dyDescent="0.2">
      <c r="B5" s="49" t="s">
        <v>27</v>
      </c>
      <c r="C5" s="49"/>
      <c r="D5" s="49"/>
      <c r="E5" s="50"/>
      <c r="F5" s="50"/>
      <c r="G5" s="50"/>
      <c r="H5" s="50"/>
      <c r="I5" s="50"/>
      <c r="J5" s="50"/>
    </row>
    <row r="7" spans="1:11" ht="18" x14ac:dyDescent="0.25">
      <c r="A7" s="3" t="s">
        <v>24</v>
      </c>
      <c r="B7" s="4" t="s">
        <v>0</v>
      </c>
      <c r="C7" s="25"/>
      <c r="D7" s="5"/>
      <c r="E7" s="34"/>
      <c r="F7" s="34"/>
      <c r="G7" s="34"/>
      <c r="H7" s="34"/>
      <c r="I7" s="34"/>
      <c r="J7" s="48"/>
      <c r="K7" s="35"/>
    </row>
    <row r="8" spans="1:11" ht="13.5" thickBot="1" x14ac:dyDescent="0.25">
      <c r="A8" s="2" t="s">
        <v>24</v>
      </c>
      <c r="C8" s="26"/>
      <c r="E8" s="35"/>
      <c r="F8" s="35"/>
      <c r="G8" s="35"/>
      <c r="H8" s="35"/>
      <c r="I8" s="35"/>
      <c r="J8" s="35"/>
      <c r="K8" s="35"/>
    </row>
    <row r="9" spans="1:11" ht="34.5" customHeight="1" thickBot="1" x14ac:dyDescent="0.25">
      <c r="A9" s="2" t="s">
        <v>24</v>
      </c>
      <c r="B9" s="7"/>
      <c r="C9" s="27"/>
      <c r="D9" s="9" t="s">
        <v>1</v>
      </c>
      <c r="E9" s="127" t="s">
        <v>2</v>
      </c>
      <c r="F9" s="128"/>
      <c r="G9" s="127" t="s">
        <v>3</v>
      </c>
      <c r="H9" s="128"/>
      <c r="I9" s="8"/>
      <c r="J9" s="8"/>
      <c r="K9" s="35"/>
    </row>
    <row r="10" spans="1:11" ht="34.5" customHeight="1" x14ac:dyDescent="0.2">
      <c r="A10" s="2" t="s">
        <v>24</v>
      </c>
      <c r="B10" s="13" t="s">
        <v>4</v>
      </c>
      <c r="C10" s="28" t="s">
        <v>5</v>
      </c>
      <c r="D10" s="14" t="s">
        <v>6</v>
      </c>
      <c r="E10" s="15" t="s">
        <v>7</v>
      </c>
      <c r="F10" s="16" t="s">
        <v>8</v>
      </c>
      <c r="G10" s="15" t="s">
        <v>9</v>
      </c>
      <c r="H10" s="16" t="s">
        <v>10</v>
      </c>
      <c r="I10" s="16" t="s">
        <v>11</v>
      </c>
      <c r="J10" s="16" t="s">
        <v>12</v>
      </c>
      <c r="K10" s="35"/>
    </row>
    <row r="11" spans="1:11" ht="13.5" customHeight="1" thickBot="1" x14ac:dyDescent="0.25">
      <c r="A11" s="2" t="s">
        <v>24</v>
      </c>
      <c r="B11" s="10"/>
      <c r="C11" s="29"/>
      <c r="D11" s="17"/>
      <c r="E11" s="11"/>
      <c r="F11" s="12"/>
      <c r="G11" s="11"/>
      <c r="H11" s="12"/>
      <c r="I11" s="12"/>
      <c r="J11" s="12"/>
      <c r="K11" s="35"/>
    </row>
    <row r="12" spans="1:11" ht="13.5" thickBot="1" x14ac:dyDescent="0.25">
      <c r="A12" s="2" t="s">
        <v>24</v>
      </c>
      <c r="B12" s="18" t="s">
        <v>13</v>
      </c>
      <c r="C12" s="30"/>
      <c r="D12" s="19"/>
      <c r="E12" s="36"/>
      <c r="F12" s="37"/>
      <c r="G12" s="36"/>
      <c r="H12" s="37"/>
      <c r="I12" s="37"/>
      <c r="J12" s="37"/>
      <c r="K12" s="35"/>
    </row>
    <row r="13" spans="1:11" x14ac:dyDescent="0.2">
      <c r="A13" s="2" t="s">
        <v>24</v>
      </c>
      <c r="B13" s="20" t="s">
        <v>14</v>
      </c>
      <c r="C13" s="31" t="s">
        <v>15</v>
      </c>
      <c r="D13" s="21" t="s">
        <v>16</v>
      </c>
      <c r="E13" s="38">
        <v>22038.799999999999</v>
      </c>
      <c r="F13" s="39">
        <v>0</v>
      </c>
      <c r="G13" s="38">
        <v>11019.4</v>
      </c>
      <c r="H13" s="39">
        <v>16764.599999999999</v>
      </c>
      <c r="I13" s="40">
        <v>5274.2</v>
      </c>
      <c r="J13" s="40">
        <f>E13-(F13+H13+I13)</f>
        <v>0</v>
      </c>
      <c r="K13" s="35"/>
    </row>
    <row r="14" spans="1:11" x14ac:dyDescent="0.2">
      <c r="A14" s="2" t="s">
        <v>24</v>
      </c>
      <c r="B14" s="22"/>
      <c r="C14" s="32"/>
      <c r="D14" s="23" t="s">
        <v>17</v>
      </c>
      <c r="E14" s="41"/>
      <c r="F14" s="42"/>
      <c r="G14" s="41"/>
      <c r="H14" s="42"/>
      <c r="I14" s="43">
        <v>5274.2</v>
      </c>
      <c r="J14" s="43"/>
      <c r="K14" s="35"/>
    </row>
    <row r="15" spans="1:11" x14ac:dyDescent="0.2">
      <c r="A15" s="2" t="s">
        <v>24</v>
      </c>
      <c r="B15" s="20" t="s">
        <v>18</v>
      </c>
      <c r="C15" s="31" t="s">
        <v>19</v>
      </c>
      <c r="D15" s="21" t="s">
        <v>20</v>
      </c>
      <c r="E15" s="38">
        <v>12651383</v>
      </c>
      <c r="F15" s="39">
        <v>4817704.1900000004</v>
      </c>
      <c r="G15" s="38">
        <v>1130000</v>
      </c>
      <c r="H15" s="39">
        <v>2315668.9</v>
      </c>
      <c r="I15" s="40">
        <v>62420</v>
      </c>
      <c r="J15" s="40">
        <f>E15-(F15+H15+I15)</f>
        <v>5455589.9100000001</v>
      </c>
      <c r="K15" s="35"/>
    </row>
    <row r="16" spans="1:11" ht="13.5" thickBot="1" x14ac:dyDescent="0.25">
      <c r="A16" s="2" t="s">
        <v>24</v>
      </c>
      <c r="B16" s="22"/>
      <c r="C16" s="32"/>
      <c r="D16" s="23" t="s">
        <v>21</v>
      </c>
      <c r="E16" s="41"/>
      <c r="F16" s="42"/>
      <c r="G16" s="41"/>
      <c r="H16" s="42"/>
      <c r="I16" s="43">
        <v>62420</v>
      </c>
      <c r="J16" s="43"/>
      <c r="K16" s="35"/>
    </row>
    <row r="17" spans="1:11" ht="13.5" thickBot="1" x14ac:dyDescent="0.25">
      <c r="A17" s="2" t="s">
        <v>24</v>
      </c>
      <c r="B17" s="18" t="s">
        <v>22</v>
      </c>
      <c r="C17" s="30"/>
      <c r="D17" s="19"/>
      <c r="E17" s="36">
        <v>12673421.800000001</v>
      </c>
      <c r="F17" s="37">
        <v>4817704.1900000004</v>
      </c>
      <c r="G17" s="36">
        <v>1141019.3999999999</v>
      </c>
      <c r="H17" s="37">
        <v>2332433.5</v>
      </c>
      <c r="I17" s="37">
        <v>67694.2</v>
      </c>
      <c r="J17" s="37">
        <v>5455589.9100000001</v>
      </c>
      <c r="K17" s="35"/>
    </row>
    <row r="18" spans="1:11" ht="13.5" thickBot="1" x14ac:dyDescent="0.25">
      <c r="A18" s="2" t="s">
        <v>24</v>
      </c>
      <c r="B18" s="6"/>
      <c r="C18" s="33"/>
      <c r="D18" s="24" t="s">
        <v>23</v>
      </c>
      <c r="E18" s="44">
        <f>SUM(E12:E17)/2</f>
        <v>12673421.800000001</v>
      </c>
      <c r="F18" s="45">
        <f>SUM(F12:F17)/2</f>
        <v>4817704.1900000004</v>
      </c>
      <c r="G18" s="44">
        <f>SUM(G12:G17)/2</f>
        <v>1141019.3999999999</v>
      </c>
      <c r="H18" s="46">
        <f>SUM(H12:H17)/2</f>
        <v>2332433.5</v>
      </c>
      <c r="I18" s="46">
        <f>SUM(I12:I17)/3</f>
        <v>67694.2</v>
      </c>
      <c r="J18" s="46">
        <f>E18-(F18+H18+I18)</f>
        <v>5455589.9100000001</v>
      </c>
      <c r="K18" s="47"/>
    </row>
    <row r="19" spans="1:11" x14ac:dyDescent="0.2">
      <c r="A19" s="2" t="s">
        <v>24</v>
      </c>
      <c r="C19" s="26"/>
      <c r="E19" s="35"/>
      <c r="F19" s="35"/>
      <c r="G19" s="35"/>
      <c r="H19" s="35"/>
      <c r="I19" s="35"/>
      <c r="J19" s="35"/>
      <c r="K19" s="35"/>
    </row>
  </sheetData>
  <mergeCells count="2">
    <mergeCell ref="E9:F9"/>
    <mergeCell ref="G9:H9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3:K31"/>
  <sheetViews>
    <sheetView showGridLines="0" workbookViewId="0">
      <selection activeCell="D37" sqref="D37"/>
    </sheetView>
  </sheetViews>
  <sheetFormatPr defaultRowHeight="12.75" x14ac:dyDescent="0.2"/>
  <cols>
    <col min="1" max="1" width="5.7109375" style="2" customWidth="1"/>
    <col min="2" max="2" width="26.140625" style="2" customWidth="1"/>
    <col min="3" max="3" width="8.7109375" style="2" customWidth="1"/>
    <col min="4" max="4" width="37.140625" style="2" customWidth="1"/>
    <col min="5" max="11" width="15" style="1" customWidth="1"/>
  </cols>
  <sheetData>
    <row r="3" spans="1:11" x14ac:dyDescent="0.2">
      <c r="B3" s="49" t="s">
        <v>25</v>
      </c>
      <c r="C3" s="49"/>
      <c r="D3" s="49"/>
      <c r="E3" s="50"/>
      <c r="F3" s="50"/>
      <c r="G3" s="50"/>
      <c r="H3" s="50"/>
      <c r="I3" s="50"/>
      <c r="J3" s="50"/>
    </row>
    <row r="4" spans="1:11" x14ac:dyDescent="0.2">
      <c r="B4" s="49" t="s">
        <v>26</v>
      </c>
      <c r="C4" s="49"/>
      <c r="D4" s="49"/>
      <c r="E4" s="50"/>
      <c r="F4" s="50"/>
      <c r="G4" s="50"/>
      <c r="H4" s="50"/>
      <c r="I4" s="50"/>
      <c r="J4" s="50"/>
    </row>
    <row r="5" spans="1:11" x14ac:dyDescent="0.2">
      <c r="B5" s="49" t="s">
        <v>27</v>
      </c>
      <c r="C5" s="49"/>
      <c r="D5" s="49"/>
      <c r="E5" s="50"/>
      <c r="F5" s="50"/>
      <c r="G5" s="50"/>
      <c r="H5" s="50"/>
      <c r="I5" s="50"/>
      <c r="J5" s="50"/>
    </row>
    <row r="7" spans="1:11" ht="18" x14ac:dyDescent="0.25">
      <c r="A7" s="3" t="s">
        <v>24</v>
      </c>
      <c r="B7" s="4" t="s">
        <v>28</v>
      </c>
      <c r="C7" s="25"/>
      <c r="D7" s="5"/>
      <c r="E7" s="34"/>
      <c r="F7" s="34"/>
      <c r="G7" s="34"/>
      <c r="H7" s="34"/>
      <c r="I7" s="34"/>
      <c r="J7" s="48"/>
      <c r="K7" s="35"/>
    </row>
    <row r="8" spans="1:11" ht="13.5" thickBot="1" x14ac:dyDescent="0.25">
      <c r="A8" s="2" t="s">
        <v>24</v>
      </c>
      <c r="C8" s="26"/>
      <c r="E8" s="35"/>
      <c r="F8" s="35"/>
      <c r="G8" s="35"/>
      <c r="H8" s="35"/>
      <c r="I8" s="35"/>
      <c r="J8" s="35"/>
      <c r="K8" s="35"/>
    </row>
    <row r="9" spans="1:11" ht="34.5" customHeight="1" thickBot="1" x14ac:dyDescent="0.25">
      <c r="A9" s="2" t="s">
        <v>24</v>
      </c>
      <c r="B9" s="7"/>
      <c r="C9" s="27"/>
      <c r="D9" s="9" t="s">
        <v>1</v>
      </c>
      <c r="E9" s="127" t="s">
        <v>2</v>
      </c>
      <c r="F9" s="128"/>
      <c r="G9" s="127" t="s">
        <v>3</v>
      </c>
      <c r="H9" s="128"/>
      <c r="I9" s="8"/>
      <c r="J9" s="8"/>
      <c r="K9" s="35"/>
    </row>
    <row r="10" spans="1:11" ht="34.5" customHeight="1" x14ac:dyDescent="0.2">
      <c r="A10" s="2" t="s">
        <v>24</v>
      </c>
      <c r="B10" s="13" t="s">
        <v>4</v>
      </c>
      <c r="C10" s="28" t="s">
        <v>5</v>
      </c>
      <c r="D10" s="14" t="s">
        <v>6</v>
      </c>
      <c r="E10" s="15" t="s">
        <v>7</v>
      </c>
      <c r="F10" s="16" t="s">
        <v>8</v>
      </c>
      <c r="G10" s="15" t="s">
        <v>9</v>
      </c>
      <c r="H10" s="16" t="s">
        <v>10</v>
      </c>
      <c r="I10" s="16" t="s">
        <v>11</v>
      </c>
      <c r="J10" s="16" t="s">
        <v>12</v>
      </c>
      <c r="K10" s="35"/>
    </row>
    <row r="11" spans="1:11" ht="13.5" customHeight="1" thickBot="1" x14ac:dyDescent="0.25">
      <c r="A11" s="2" t="s">
        <v>24</v>
      </c>
      <c r="B11" s="10"/>
      <c r="C11" s="29"/>
      <c r="D11" s="17"/>
      <c r="E11" s="11"/>
      <c r="F11" s="12"/>
      <c r="G11" s="11"/>
      <c r="H11" s="12"/>
      <c r="I11" s="12"/>
      <c r="J11" s="12"/>
      <c r="K11" s="35"/>
    </row>
    <row r="12" spans="1:11" ht="13.5" thickBot="1" x14ac:dyDescent="0.25">
      <c r="A12" s="2" t="s">
        <v>24</v>
      </c>
      <c r="B12" s="18" t="s">
        <v>29</v>
      </c>
      <c r="C12" s="30"/>
      <c r="D12" s="19"/>
      <c r="E12" s="36"/>
      <c r="F12" s="37"/>
      <c r="G12" s="36"/>
      <c r="H12" s="37"/>
      <c r="I12" s="37"/>
      <c r="J12" s="37"/>
      <c r="K12" s="35"/>
    </row>
    <row r="13" spans="1:11" x14ac:dyDescent="0.2">
      <c r="A13" s="2" t="s">
        <v>24</v>
      </c>
      <c r="B13" s="20" t="s">
        <v>18</v>
      </c>
      <c r="C13" s="31" t="s">
        <v>30</v>
      </c>
      <c r="D13" s="21" t="s">
        <v>31</v>
      </c>
      <c r="E13" s="38">
        <v>23632190.199999999</v>
      </c>
      <c r="F13" s="39">
        <v>22613199.670000002</v>
      </c>
      <c r="G13" s="38">
        <v>52000</v>
      </c>
      <c r="H13" s="39">
        <v>157500</v>
      </c>
      <c r="I13" s="40">
        <v>224000</v>
      </c>
      <c r="J13" s="40">
        <f>E13-(F13+H13+I13)</f>
        <v>637490.52999999747</v>
      </c>
      <c r="K13" s="35"/>
    </row>
    <row r="14" spans="1:11" x14ac:dyDescent="0.2">
      <c r="A14" s="2" t="s">
        <v>24</v>
      </c>
      <c r="B14" s="22"/>
      <c r="C14" s="32"/>
      <c r="D14" s="23" t="s">
        <v>21</v>
      </c>
      <c r="E14" s="41"/>
      <c r="F14" s="42"/>
      <c r="G14" s="41"/>
      <c r="H14" s="42"/>
      <c r="I14" s="43">
        <v>224000</v>
      </c>
      <c r="J14" s="43"/>
      <c r="K14" s="35"/>
    </row>
    <row r="15" spans="1:11" x14ac:dyDescent="0.2">
      <c r="A15" s="2" t="s">
        <v>24</v>
      </c>
      <c r="B15" s="20" t="s">
        <v>18</v>
      </c>
      <c r="C15" s="31" t="s">
        <v>32</v>
      </c>
      <c r="D15" s="21" t="s">
        <v>33</v>
      </c>
      <c r="E15" s="38">
        <v>4354306.88</v>
      </c>
      <c r="F15" s="39">
        <v>4055085.54</v>
      </c>
      <c r="G15" s="38">
        <v>5000</v>
      </c>
      <c r="H15" s="39">
        <v>2510</v>
      </c>
      <c r="I15" s="40">
        <v>105000</v>
      </c>
      <c r="J15" s="40">
        <f>E15-(F15+H15+I15)</f>
        <v>191711.33999999985</v>
      </c>
      <c r="K15" s="35"/>
    </row>
    <row r="16" spans="1:11" x14ac:dyDescent="0.2">
      <c r="A16" s="2" t="s">
        <v>24</v>
      </c>
      <c r="B16" s="22"/>
      <c r="C16" s="32"/>
      <c r="D16" s="23" t="s">
        <v>21</v>
      </c>
      <c r="E16" s="41"/>
      <c r="F16" s="42"/>
      <c r="G16" s="41"/>
      <c r="H16" s="42"/>
      <c r="I16" s="43">
        <v>105000</v>
      </c>
      <c r="J16" s="43"/>
      <c r="K16" s="35"/>
    </row>
    <row r="17" spans="1:11" x14ac:dyDescent="0.2">
      <c r="A17" s="2" t="s">
        <v>24</v>
      </c>
      <c r="B17" s="20" t="s">
        <v>18</v>
      </c>
      <c r="C17" s="31" t="s">
        <v>34</v>
      </c>
      <c r="D17" s="21" t="s">
        <v>35</v>
      </c>
      <c r="E17" s="38">
        <v>8993857.8599999994</v>
      </c>
      <c r="F17" s="39">
        <v>8608245.7200000007</v>
      </c>
      <c r="G17" s="38">
        <v>37000</v>
      </c>
      <c r="H17" s="39">
        <v>48149</v>
      </c>
      <c r="I17" s="40">
        <v>111000</v>
      </c>
      <c r="J17" s="40">
        <f>E17-(F17+H17+I17)</f>
        <v>226463.13999999873</v>
      </c>
      <c r="K17" s="35"/>
    </row>
    <row r="18" spans="1:11" x14ac:dyDescent="0.2">
      <c r="A18" s="2" t="s">
        <v>24</v>
      </c>
      <c r="B18" s="22"/>
      <c r="C18" s="32"/>
      <c r="D18" s="23" t="s">
        <v>21</v>
      </c>
      <c r="E18" s="41"/>
      <c r="F18" s="42"/>
      <c r="G18" s="41"/>
      <c r="H18" s="42"/>
      <c r="I18" s="43">
        <v>111000</v>
      </c>
      <c r="J18" s="43"/>
      <c r="K18" s="35"/>
    </row>
    <row r="19" spans="1:11" x14ac:dyDescent="0.2">
      <c r="A19" s="2" t="s">
        <v>24</v>
      </c>
      <c r="B19" s="20" t="s">
        <v>18</v>
      </c>
      <c r="C19" s="31" t="s">
        <v>36</v>
      </c>
      <c r="D19" s="21" t="s">
        <v>37</v>
      </c>
      <c r="E19" s="38">
        <v>329151.7</v>
      </c>
      <c r="F19" s="39">
        <v>0</v>
      </c>
      <c r="G19" s="38">
        <v>0</v>
      </c>
      <c r="H19" s="39">
        <v>0</v>
      </c>
      <c r="I19" s="40">
        <v>329151.7</v>
      </c>
      <c r="J19" s="40">
        <f>E19-(F19+H19+I19)</f>
        <v>0</v>
      </c>
      <c r="K19" s="35"/>
    </row>
    <row r="20" spans="1:11" x14ac:dyDescent="0.2">
      <c r="A20" s="2" t="s">
        <v>24</v>
      </c>
      <c r="B20" s="22"/>
      <c r="C20" s="32"/>
      <c r="D20" s="23" t="s">
        <v>38</v>
      </c>
      <c r="E20" s="41"/>
      <c r="F20" s="42"/>
      <c r="G20" s="41"/>
      <c r="H20" s="42"/>
      <c r="I20" s="43">
        <v>329151.7</v>
      </c>
      <c r="J20" s="43"/>
      <c r="K20" s="35"/>
    </row>
    <row r="21" spans="1:11" x14ac:dyDescent="0.2">
      <c r="A21" s="2" t="s">
        <v>24</v>
      </c>
      <c r="B21" s="20" t="s">
        <v>39</v>
      </c>
      <c r="C21" s="31" t="s">
        <v>40</v>
      </c>
      <c r="D21" s="21" t="s">
        <v>41</v>
      </c>
      <c r="E21" s="38">
        <v>19000</v>
      </c>
      <c r="F21" s="39">
        <v>29369.51</v>
      </c>
      <c r="G21" s="38">
        <v>15000</v>
      </c>
      <c r="H21" s="39">
        <v>15000</v>
      </c>
      <c r="I21" s="40">
        <v>27300</v>
      </c>
      <c r="J21" s="40">
        <f>E21-(F21+H21+I21)</f>
        <v>-52669.509999999995</v>
      </c>
      <c r="K21" s="35"/>
    </row>
    <row r="22" spans="1:11" x14ac:dyDescent="0.2">
      <c r="A22" s="2" t="s">
        <v>24</v>
      </c>
      <c r="B22" s="22"/>
      <c r="C22" s="32"/>
      <c r="D22" s="23" t="s">
        <v>21</v>
      </c>
      <c r="E22" s="41"/>
      <c r="F22" s="42"/>
      <c r="G22" s="41"/>
      <c r="H22" s="42"/>
      <c r="I22" s="43">
        <v>27300</v>
      </c>
      <c r="J22" s="43"/>
      <c r="K22" s="35"/>
    </row>
    <row r="23" spans="1:11" x14ac:dyDescent="0.2">
      <c r="A23" s="2" t="s">
        <v>24</v>
      </c>
      <c r="B23" s="20" t="s">
        <v>39</v>
      </c>
      <c r="C23" s="31" t="s">
        <v>42</v>
      </c>
      <c r="D23" s="21" t="s">
        <v>43</v>
      </c>
      <c r="E23" s="38">
        <v>28400</v>
      </c>
      <c r="F23" s="39">
        <v>44307.71</v>
      </c>
      <c r="G23" s="38">
        <v>25000</v>
      </c>
      <c r="H23" s="39">
        <v>25000</v>
      </c>
      <c r="I23" s="40">
        <v>40900</v>
      </c>
      <c r="J23" s="40">
        <f>E23-(F23+H23+I23)</f>
        <v>-81807.709999999992</v>
      </c>
      <c r="K23" s="35"/>
    </row>
    <row r="24" spans="1:11" x14ac:dyDescent="0.2">
      <c r="A24" s="2" t="s">
        <v>24</v>
      </c>
      <c r="B24" s="22"/>
      <c r="C24" s="32"/>
      <c r="D24" s="23" t="s">
        <v>21</v>
      </c>
      <c r="E24" s="41"/>
      <c r="F24" s="42"/>
      <c r="G24" s="41"/>
      <c r="H24" s="42"/>
      <c r="I24" s="43">
        <v>40900</v>
      </c>
      <c r="J24" s="43"/>
      <c r="K24" s="35"/>
    </row>
    <row r="25" spans="1:11" x14ac:dyDescent="0.2">
      <c r="A25" s="2" t="s">
        <v>24</v>
      </c>
      <c r="B25" s="20" t="s">
        <v>39</v>
      </c>
      <c r="C25" s="31" t="s">
        <v>44</v>
      </c>
      <c r="D25" s="21" t="s">
        <v>45</v>
      </c>
      <c r="E25" s="38">
        <v>13800</v>
      </c>
      <c r="F25" s="39">
        <v>22232.73</v>
      </c>
      <c r="G25" s="38">
        <v>12000</v>
      </c>
      <c r="H25" s="39">
        <v>12000</v>
      </c>
      <c r="I25" s="40">
        <v>20000</v>
      </c>
      <c r="J25" s="40">
        <f>E25-(F25+H25+I25)</f>
        <v>-40432.729999999996</v>
      </c>
      <c r="K25" s="35"/>
    </row>
    <row r="26" spans="1:11" x14ac:dyDescent="0.2">
      <c r="A26" s="2" t="s">
        <v>24</v>
      </c>
      <c r="B26" s="22"/>
      <c r="C26" s="32"/>
      <c r="D26" s="23" t="s">
        <v>21</v>
      </c>
      <c r="E26" s="41"/>
      <c r="F26" s="42"/>
      <c r="G26" s="41"/>
      <c r="H26" s="42"/>
      <c r="I26" s="43">
        <v>20000</v>
      </c>
      <c r="J26" s="43"/>
      <c r="K26" s="35"/>
    </row>
    <row r="27" spans="1:11" x14ac:dyDescent="0.2">
      <c r="A27" s="2" t="s">
        <v>24</v>
      </c>
      <c r="B27" s="20" t="s">
        <v>39</v>
      </c>
      <c r="C27" s="31" t="s">
        <v>46</v>
      </c>
      <c r="D27" s="21" t="s">
        <v>47</v>
      </c>
      <c r="E27" s="38">
        <v>74800</v>
      </c>
      <c r="F27" s="39">
        <v>116728.49</v>
      </c>
      <c r="G27" s="38">
        <v>70000</v>
      </c>
      <c r="H27" s="39">
        <v>70000</v>
      </c>
      <c r="I27" s="40">
        <v>107200</v>
      </c>
      <c r="J27" s="40">
        <f>E27-(F27+H27+I27)</f>
        <v>-219128.49</v>
      </c>
      <c r="K27" s="35"/>
    </row>
    <row r="28" spans="1:11" ht="13.5" thickBot="1" x14ac:dyDescent="0.25">
      <c r="A28" s="2" t="s">
        <v>24</v>
      </c>
      <c r="B28" s="22"/>
      <c r="C28" s="32"/>
      <c r="D28" s="23" t="s">
        <v>21</v>
      </c>
      <c r="E28" s="41"/>
      <c r="F28" s="42"/>
      <c r="G28" s="41"/>
      <c r="H28" s="42"/>
      <c r="I28" s="43">
        <v>107200</v>
      </c>
      <c r="J28" s="43"/>
      <c r="K28" s="35"/>
    </row>
    <row r="29" spans="1:11" ht="13.5" thickBot="1" x14ac:dyDescent="0.25">
      <c r="A29" s="2" t="s">
        <v>24</v>
      </c>
      <c r="B29" s="18" t="s">
        <v>48</v>
      </c>
      <c r="C29" s="30"/>
      <c r="D29" s="19"/>
      <c r="E29" s="36">
        <v>37445506.640000001</v>
      </c>
      <c r="F29" s="37">
        <v>35489169.380000003</v>
      </c>
      <c r="G29" s="36">
        <v>216000</v>
      </c>
      <c r="H29" s="37">
        <v>330159</v>
      </c>
      <c r="I29" s="37">
        <v>964551.7</v>
      </c>
      <c r="J29" s="37">
        <v>661626.55000000005</v>
      </c>
      <c r="K29" s="35"/>
    </row>
    <row r="30" spans="1:11" ht="13.5" thickBot="1" x14ac:dyDescent="0.25">
      <c r="A30" s="2" t="s">
        <v>24</v>
      </c>
      <c r="B30" s="6"/>
      <c r="C30" s="33"/>
      <c r="D30" s="24" t="s">
        <v>23</v>
      </c>
      <c r="E30" s="44">
        <f>SUM(E12:E29)/2</f>
        <v>37445506.640000001</v>
      </c>
      <c r="F30" s="45">
        <f>SUM(F12:F29)/2</f>
        <v>35489169.375</v>
      </c>
      <c r="G30" s="44">
        <f>SUM(G12:G29)/2</f>
        <v>216000</v>
      </c>
      <c r="H30" s="46">
        <f>SUM(H12:H29)/2</f>
        <v>330159</v>
      </c>
      <c r="I30" s="46">
        <f>SUM(I12:I29)/3</f>
        <v>964551.69999999984</v>
      </c>
      <c r="J30" s="46">
        <f>E30-(F30+H30+I30)</f>
        <v>661626.56499999762</v>
      </c>
      <c r="K30" s="47"/>
    </row>
    <row r="31" spans="1:11" x14ac:dyDescent="0.2">
      <c r="A31" s="2" t="s">
        <v>24</v>
      </c>
      <c r="C31" s="26"/>
      <c r="E31" s="35"/>
      <c r="F31" s="35"/>
      <c r="G31" s="35"/>
      <c r="H31" s="35"/>
      <c r="I31" s="35"/>
      <c r="J31" s="35"/>
      <c r="K31" s="35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3:K20"/>
  <sheetViews>
    <sheetView showGridLines="0" workbookViewId="0">
      <selection activeCell="D28" sqref="D28"/>
    </sheetView>
  </sheetViews>
  <sheetFormatPr defaultRowHeight="12.75" x14ac:dyDescent="0.2"/>
  <cols>
    <col min="1" max="1" width="5.7109375" style="2" customWidth="1"/>
    <col min="2" max="2" width="26.140625" style="2" customWidth="1"/>
    <col min="3" max="3" width="8.7109375" style="2" customWidth="1"/>
    <col min="4" max="4" width="37.140625" style="2" customWidth="1"/>
    <col min="5" max="11" width="15" style="1" customWidth="1"/>
  </cols>
  <sheetData>
    <row r="3" spans="1:11" x14ac:dyDescent="0.2">
      <c r="B3" s="49" t="s">
        <v>25</v>
      </c>
      <c r="C3" s="49"/>
      <c r="D3" s="49"/>
      <c r="E3" s="50"/>
      <c r="F3" s="50"/>
      <c r="G3" s="50"/>
      <c r="H3" s="50"/>
      <c r="I3" s="50"/>
      <c r="J3" s="50"/>
    </row>
    <row r="4" spans="1:11" x14ac:dyDescent="0.2">
      <c r="B4" s="49" t="s">
        <v>26</v>
      </c>
      <c r="C4" s="49"/>
      <c r="D4" s="49"/>
      <c r="E4" s="50"/>
      <c r="F4" s="50"/>
      <c r="G4" s="50"/>
      <c r="H4" s="50"/>
      <c r="I4" s="50"/>
      <c r="J4" s="50"/>
    </row>
    <row r="5" spans="1:11" x14ac:dyDescent="0.2">
      <c r="B5" s="49" t="s">
        <v>27</v>
      </c>
      <c r="C5" s="49"/>
      <c r="D5" s="49"/>
      <c r="E5" s="50"/>
      <c r="F5" s="50"/>
      <c r="G5" s="50"/>
      <c r="H5" s="50"/>
      <c r="I5" s="50"/>
      <c r="J5" s="50"/>
    </row>
    <row r="7" spans="1:11" ht="18" x14ac:dyDescent="0.25">
      <c r="A7" s="3" t="s">
        <v>24</v>
      </c>
      <c r="B7" s="4" t="s">
        <v>49</v>
      </c>
      <c r="C7" s="25"/>
      <c r="D7" s="5"/>
      <c r="E7" s="34"/>
      <c r="F7" s="34"/>
      <c r="G7" s="34"/>
      <c r="H7" s="34"/>
      <c r="I7" s="34"/>
      <c r="J7" s="48"/>
      <c r="K7" s="35"/>
    </row>
    <row r="8" spans="1:11" ht="13.5" thickBot="1" x14ac:dyDescent="0.25">
      <c r="A8" s="2" t="s">
        <v>24</v>
      </c>
      <c r="C8" s="26"/>
      <c r="E8" s="35"/>
      <c r="F8" s="35"/>
      <c r="G8" s="35"/>
      <c r="H8" s="35"/>
      <c r="I8" s="35"/>
      <c r="J8" s="35"/>
      <c r="K8" s="35"/>
    </row>
    <row r="9" spans="1:11" ht="34.5" customHeight="1" thickBot="1" x14ac:dyDescent="0.25">
      <c r="A9" s="2" t="s">
        <v>24</v>
      </c>
      <c r="B9" s="7"/>
      <c r="C9" s="27"/>
      <c r="D9" s="9" t="s">
        <v>1</v>
      </c>
      <c r="E9" s="127" t="s">
        <v>2</v>
      </c>
      <c r="F9" s="128"/>
      <c r="G9" s="127" t="s">
        <v>3</v>
      </c>
      <c r="H9" s="128"/>
      <c r="I9" s="8"/>
      <c r="J9" s="8"/>
      <c r="K9" s="35"/>
    </row>
    <row r="10" spans="1:11" ht="34.5" customHeight="1" x14ac:dyDescent="0.2">
      <c r="A10" s="2" t="s">
        <v>24</v>
      </c>
      <c r="B10" s="13" t="s">
        <v>4</v>
      </c>
      <c r="C10" s="28" t="s">
        <v>5</v>
      </c>
      <c r="D10" s="14" t="s">
        <v>6</v>
      </c>
      <c r="E10" s="15" t="s">
        <v>7</v>
      </c>
      <c r="F10" s="16" t="s">
        <v>8</v>
      </c>
      <c r="G10" s="15" t="s">
        <v>9</v>
      </c>
      <c r="H10" s="16" t="s">
        <v>10</v>
      </c>
      <c r="I10" s="16" t="s">
        <v>11</v>
      </c>
      <c r="J10" s="16" t="s">
        <v>12</v>
      </c>
      <c r="K10" s="35"/>
    </row>
    <row r="11" spans="1:11" ht="13.5" customHeight="1" thickBot="1" x14ac:dyDescent="0.25">
      <c r="A11" s="2" t="s">
        <v>24</v>
      </c>
      <c r="B11" s="10"/>
      <c r="C11" s="29"/>
      <c r="D11" s="17"/>
      <c r="E11" s="11"/>
      <c r="F11" s="12"/>
      <c r="G11" s="11"/>
      <c r="H11" s="12"/>
      <c r="I11" s="12"/>
      <c r="J11" s="12"/>
      <c r="K11" s="35"/>
    </row>
    <row r="12" spans="1:11" ht="13.5" thickBot="1" x14ac:dyDescent="0.25">
      <c r="A12" s="2" t="s">
        <v>24</v>
      </c>
      <c r="B12" s="18" t="s">
        <v>50</v>
      </c>
      <c r="C12" s="30"/>
      <c r="D12" s="19"/>
      <c r="E12" s="36"/>
      <c r="F12" s="37"/>
      <c r="G12" s="36"/>
      <c r="H12" s="37"/>
      <c r="I12" s="37"/>
      <c r="J12" s="37"/>
      <c r="K12" s="35"/>
    </row>
    <row r="13" spans="1:11" x14ac:dyDescent="0.2">
      <c r="A13" s="2" t="s">
        <v>24</v>
      </c>
      <c r="B13" s="20" t="s">
        <v>51</v>
      </c>
      <c r="C13" s="31" t="s">
        <v>52</v>
      </c>
      <c r="D13" s="21" t="s">
        <v>53</v>
      </c>
      <c r="E13" s="38">
        <v>370000</v>
      </c>
      <c r="F13" s="39">
        <v>0</v>
      </c>
      <c r="G13" s="38">
        <v>0</v>
      </c>
      <c r="H13" s="39">
        <v>0</v>
      </c>
      <c r="I13" s="40">
        <v>370000</v>
      </c>
      <c r="J13" s="40">
        <f>E13-(F13+H13+I13)</f>
        <v>0</v>
      </c>
      <c r="K13" s="35"/>
    </row>
    <row r="14" spans="1:11" x14ac:dyDescent="0.2">
      <c r="A14" s="2" t="s">
        <v>24</v>
      </c>
      <c r="B14" s="22"/>
      <c r="C14" s="32"/>
      <c r="D14" s="23" t="s">
        <v>21</v>
      </c>
      <c r="E14" s="41"/>
      <c r="F14" s="42"/>
      <c r="G14" s="41"/>
      <c r="H14" s="42"/>
      <c r="I14" s="43">
        <v>370000</v>
      </c>
      <c r="J14" s="43"/>
      <c r="K14" s="35"/>
    </row>
    <row r="15" spans="1:11" x14ac:dyDescent="0.2">
      <c r="A15" s="2" t="s">
        <v>24</v>
      </c>
      <c r="B15" s="20" t="s">
        <v>51</v>
      </c>
      <c r="C15" s="31" t="s">
        <v>54</v>
      </c>
      <c r="D15" s="21" t="s">
        <v>55</v>
      </c>
      <c r="E15" s="38">
        <v>50000</v>
      </c>
      <c r="F15" s="39">
        <v>0</v>
      </c>
      <c r="G15" s="38">
        <v>0</v>
      </c>
      <c r="H15" s="39">
        <v>22350</v>
      </c>
      <c r="I15" s="40">
        <v>47500</v>
      </c>
      <c r="J15" s="40">
        <f>E15-(F15+H15+I15)</f>
        <v>-19850</v>
      </c>
      <c r="K15" s="35"/>
    </row>
    <row r="16" spans="1:11" x14ac:dyDescent="0.2">
      <c r="A16" s="2" t="s">
        <v>24</v>
      </c>
      <c r="B16" s="22"/>
      <c r="C16" s="32"/>
      <c r="D16" s="23" t="s">
        <v>56</v>
      </c>
      <c r="E16" s="41"/>
      <c r="F16" s="42"/>
      <c r="G16" s="41"/>
      <c r="H16" s="42"/>
      <c r="I16" s="43">
        <v>25000</v>
      </c>
      <c r="J16" s="43"/>
      <c r="K16" s="35"/>
    </row>
    <row r="17" spans="1:11" ht="13.5" thickBot="1" x14ac:dyDescent="0.25">
      <c r="A17" s="2" t="s">
        <v>24</v>
      </c>
      <c r="B17" s="22"/>
      <c r="C17" s="32"/>
      <c r="D17" s="23" t="s">
        <v>57</v>
      </c>
      <c r="E17" s="41"/>
      <c r="F17" s="42"/>
      <c r="G17" s="41"/>
      <c r="H17" s="42"/>
      <c r="I17" s="43">
        <v>22500</v>
      </c>
      <c r="J17" s="43"/>
      <c r="K17" s="35"/>
    </row>
    <row r="18" spans="1:11" ht="13.5" thickBot="1" x14ac:dyDescent="0.25">
      <c r="A18" s="2" t="s">
        <v>24</v>
      </c>
      <c r="B18" s="18" t="s">
        <v>58</v>
      </c>
      <c r="C18" s="30"/>
      <c r="D18" s="19"/>
      <c r="E18" s="36">
        <f>E13+E15</f>
        <v>420000</v>
      </c>
      <c r="F18" s="36">
        <f>F13+F15</f>
        <v>0</v>
      </c>
      <c r="G18" s="36">
        <f>G13+G15</f>
        <v>0</v>
      </c>
      <c r="H18" s="36">
        <f>H13+H15</f>
        <v>22350</v>
      </c>
      <c r="I18" s="37">
        <v>417500</v>
      </c>
      <c r="J18" s="37">
        <f>J13+J15</f>
        <v>-19850</v>
      </c>
      <c r="K18" s="35"/>
    </row>
    <row r="19" spans="1:11" ht="13.5" thickBot="1" x14ac:dyDescent="0.25">
      <c r="A19" s="2" t="s">
        <v>24</v>
      </c>
      <c r="B19" s="6"/>
      <c r="C19" s="33"/>
      <c r="D19" s="24" t="s">
        <v>23</v>
      </c>
      <c r="E19" s="44">
        <f>SUM(E12:E18)/2</f>
        <v>420000</v>
      </c>
      <c r="F19" s="45">
        <f>SUM(F12:F18)/2</f>
        <v>0</v>
      </c>
      <c r="G19" s="44">
        <f>SUM(G12:G18)/2</f>
        <v>0</v>
      </c>
      <c r="H19" s="46">
        <f>SUM(H12:H18)/2</f>
        <v>22350</v>
      </c>
      <c r="I19" s="46">
        <f>SUM(I12:I18)/3</f>
        <v>417500</v>
      </c>
      <c r="J19" s="46">
        <f>E19-(F19+H19+I19)</f>
        <v>-19850</v>
      </c>
      <c r="K19" s="47"/>
    </row>
    <row r="20" spans="1:11" x14ac:dyDescent="0.2">
      <c r="A20" s="2" t="s">
        <v>24</v>
      </c>
      <c r="C20" s="26"/>
      <c r="E20" s="35"/>
      <c r="F20" s="35"/>
      <c r="G20" s="35"/>
      <c r="H20" s="35"/>
      <c r="I20" s="35"/>
      <c r="J20" s="35"/>
      <c r="K20" s="35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7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3:K18"/>
  <sheetViews>
    <sheetView showGridLines="0" workbookViewId="0">
      <selection activeCell="B3" sqref="B3:J5"/>
    </sheetView>
  </sheetViews>
  <sheetFormatPr defaultRowHeight="12.75" x14ac:dyDescent="0.2"/>
  <cols>
    <col min="1" max="1" width="5.7109375" style="2" customWidth="1"/>
    <col min="2" max="2" width="26.140625" style="2" customWidth="1"/>
    <col min="3" max="3" width="8.7109375" style="2" customWidth="1"/>
    <col min="4" max="4" width="37.140625" style="2" customWidth="1"/>
    <col min="5" max="11" width="15" style="1" customWidth="1"/>
  </cols>
  <sheetData>
    <row r="3" spans="1:11" x14ac:dyDescent="0.2">
      <c r="B3" s="49" t="s">
        <v>25</v>
      </c>
      <c r="C3" s="49"/>
      <c r="D3" s="49"/>
      <c r="E3" s="50"/>
      <c r="F3" s="50"/>
      <c r="G3" s="50"/>
      <c r="H3" s="50"/>
      <c r="I3" s="50"/>
      <c r="J3" s="50"/>
    </row>
    <row r="4" spans="1:11" x14ac:dyDescent="0.2">
      <c r="B4" s="49" t="s">
        <v>26</v>
      </c>
      <c r="C4" s="49"/>
      <c r="D4" s="49"/>
      <c r="E4" s="50"/>
      <c r="F4" s="50"/>
      <c r="G4" s="50"/>
      <c r="H4" s="50"/>
      <c r="I4" s="50"/>
      <c r="J4" s="50"/>
    </row>
    <row r="5" spans="1:11" x14ac:dyDescent="0.2">
      <c r="B5" s="49" t="s">
        <v>27</v>
      </c>
      <c r="C5" s="49"/>
      <c r="D5" s="49"/>
      <c r="E5" s="50"/>
      <c r="F5" s="50"/>
      <c r="G5" s="50"/>
      <c r="H5" s="50"/>
      <c r="I5" s="50"/>
      <c r="J5" s="50"/>
    </row>
    <row r="7" spans="1:11" ht="18" x14ac:dyDescent="0.25">
      <c r="A7" s="3" t="s">
        <v>24</v>
      </c>
      <c r="B7" s="4" t="s">
        <v>59</v>
      </c>
      <c r="C7" s="25"/>
      <c r="D7" s="5"/>
      <c r="E7" s="34"/>
      <c r="F7" s="34"/>
      <c r="G7" s="34"/>
      <c r="H7" s="34"/>
      <c r="I7" s="34"/>
      <c r="J7" s="48"/>
      <c r="K7" s="35"/>
    </row>
    <row r="8" spans="1:11" ht="13.5" thickBot="1" x14ac:dyDescent="0.25">
      <c r="A8" s="2" t="s">
        <v>24</v>
      </c>
      <c r="C8" s="26"/>
      <c r="E8" s="35"/>
      <c r="F8" s="35"/>
      <c r="G8" s="35"/>
      <c r="H8" s="35"/>
      <c r="I8" s="35"/>
      <c r="J8" s="35"/>
      <c r="K8" s="35"/>
    </row>
    <row r="9" spans="1:11" ht="34.5" customHeight="1" thickBot="1" x14ac:dyDescent="0.25">
      <c r="A9" s="2" t="s">
        <v>24</v>
      </c>
      <c r="B9" s="7"/>
      <c r="C9" s="27"/>
      <c r="D9" s="9" t="s">
        <v>1</v>
      </c>
      <c r="E9" s="127" t="s">
        <v>2</v>
      </c>
      <c r="F9" s="128"/>
      <c r="G9" s="127" t="s">
        <v>3</v>
      </c>
      <c r="H9" s="128"/>
      <c r="I9" s="8"/>
      <c r="J9" s="8"/>
      <c r="K9" s="35"/>
    </row>
    <row r="10" spans="1:11" ht="34.5" customHeight="1" x14ac:dyDescent="0.2">
      <c r="A10" s="2" t="s">
        <v>24</v>
      </c>
      <c r="B10" s="13" t="s">
        <v>4</v>
      </c>
      <c r="C10" s="28" t="s">
        <v>5</v>
      </c>
      <c r="D10" s="14" t="s">
        <v>6</v>
      </c>
      <c r="E10" s="15" t="s">
        <v>7</v>
      </c>
      <c r="F10" s="16" t="s">
        <v>8</v>
      </c>
      <c r="G10" s="15" t="s">
        <v>9</v>
      </c>
      <c r="H10" s="16" t="s">
        <v>10</v>
      </c>
      <c r="I10" s="16" t="s">
        <v>11</v>
      </c>
      <c r="J10" s="16" t="s">
        <v>12</v>
      </c>
      <c r="K10" s="35"/>
    </row>
    <row r="11" spans="1:11" ht="13.5" customHeight="1" thickBot="1" x14ac:dyDescent="0.25">
      <c r="A11" s="2" t="s">
        <v>24</v>
      </c>
      <c r="B11" s="10"/>
      <c r="C11" s="29"/>
      <c r="D11" s="17"/>
      <c r="E11" s="11"/>
      <c r="F11" s="12"/>
      <c r="G11" s="11"/>
      <c r="H11" s="12"/>
      <c r="I11" s="12"/>
      <c r="J11" s="12"/>
      <c r="K11" s="35"/>
    </row>
    <row r="12" spans="1:11" ht="13.5" thickBot="1" x14ac:dyDescent="0.25">
      <c r="A12" s="2" t="s">
        <v>24</v>
      </c>
      <c r="B12" s="18" t="s">
        <v>60</v>
      </c>
      <c r="C12" s="30"/>
      <c r="D12" s="19"/>
      <c r="E12" s="36"/>
      <c r="F12" s="37"/>
      <c r="G12" s="36"/>
      <c r="H12" s="37"/>
      <c r="I12" s="37"/>
      <c r="J12" s="37"/>
      <c r="K12" s="35"/>
    </row>
    <row r="13" spans="1:11" x14ac:dyDescent="0.2">
      <c r="A13" s="2" t="s">
        <v>24</v>
      </c>
      <c r="B13" s="20" t="s">
        <v>61</v>
      </c>
      <c r="C13" s="31" t="s">
        <v>62</v>
      </c>
      <c r="D13" s="21" t="s">
        <v>63</v>
      </c>
      <c r="E13" s="38">
        <v>79604</v>
      </c>
      <c r="F13" s="39">
        <v>0</v>
      </c>
      <c r="G13" s="38">
        <v>0</v>
      </c>
      <c r="H13" s="39">
        <v>0</v>
      </c>
      <c r="I13" s="40">
        <v>71643.600000000006</v>
      </c>
      <c r="J13" s="40">
        <f>E13-(F13+H13+I13)</f>
        <v>7960.3999999999942</v>
      </c>
      <c r="K13" s="35"/>
    </row>
    <row r="14" spans="1:11" x14ac:dyDescent="0.2">
      <c r="A14" s="2" t="s">
        <v>24</v>
      </c>
      <c r="B14" s="22"/>
      <c r="C14" s="32"/>
      <c r="D14" s="23" t="s">
        <v>64</v>
      </c>
      <c r="E14" s="41"/>
      <c r="F14" s="42"/>
      <c r="G14" s="41"/>
      <c r="H14" s="42"/>
      <c r="I14" s="43">
        <v>39802</v>
      </c>
      <c r="J14" s="43"/>
      <c r="K14" s="35"/>
    </row>
    <row r="15" spans="1:11" ht="13.5" thickBot="1" x14ac:dyDescent="0.25">
      <c r="A15" s="2" t="s">
        <v>24</v>
      </c>
      <c r="B15" s="22"/>
      <c r="C15" s="32"/>
      <c r="D15" s="23" t="s">
        <v>65</v>
      </c>
      <c r="E15" s="41"/>
      <c r="F15" s="42"/>
      <c r="G15" s="41"/>
      <c r="H15" s="42"/>
      <c r="I15" s="43">
        <v>31841.599999999999</v>
      </c>
      <c r="J15" s="43"/>
      <c r="K15" s="35"/>
    </row>
    <row r="16" spans="1:11" ht="13.5" thickBot="1" x14ac:dyDescent="0.25">
      <c r="A16" s="2" t="s">
        <v>24</v>
      </c>
      <c r="B16" s="18" t="s">
        <v>66</v>
      </c>
      <c r="C16" s="30"/>
      <c r="D16" s="19"/>
      <c r="E16" s="36">
        <v>79604</v>
      </c>
      <c r="F16" s="37">
        <v>0</v>
      </c>
      <c r="G16" s="36">
        <v>0</v>
      </c>
      <c r="H16" s="37">
        <v>0</v>
      </c>
      <c r="I16" s="37">
        <v>71643.600000000006</v>
      </c>
      <c r="J16" s="37">
        <v>7960.4</v>
      </c>
      <c r="K16" s="35"/>
    </row>
    <row r="17" spans="1:11" ht="13.5" thickBot="1" x14ac:dyDescent="0.25">
      <c r="A17" s="2" t="s">
        <v>24</v>
      </c>
      <c r="B17" s="6"/>
      <c r="C17" s="33"/>
      <c r="D17" s="24" t="s">
        <v>23</v>
      </c>
      <c r="E17" s="44">
        <f>SUM(E12:E16)/2</f>
        <v>79604</v>
      </c>
      <c r="F17" s="45">
        <f>SUM(F12:F16)/2</f>
        <v>0</v>
      </c>
      <c r="G17" s="44">
        <f>SUM(G12:G16)/2</f>
        <v>0</v>
      </c>
      <c r="H17" s="46">
        <f>SUM(H12:H16)/2</f>
        <v>0</v>
      </c>
      <c r="I17" s="46">
        <f>SUM(I12:I16)/3</f>
        <v>71643.600000000006</v>
      </c>
      <c r="J17" s="46">
        <f>E17-(F17+H17+I17)</f>
        <v>7960.3999999999942</v>
      </c>
      <c r="K17" s="47"/>
    </row>
    <row r="18" spans="1:11" x14ac:dyDescent="0.2">
      <c r="A18" s="2" t="s">
        <v>24</v>
      </c>
      <c r="C18" s="26"/>
      <c r="E18" s="35"/>
      <c r="F18" s="35"/>
      <c r="G18" s="35"/>
      <c r="H18" s="35"/>
      <c r="I18" s="35"/>
      <c r="J18" s="35"/>
      <c r="K18" s="35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3:K29"/>
  <sheetViews>
    <sheetView showGridLines="0" workbookViewId="0">
      <selection activeCell="B22" sqref="B22"/>
    </sheetView>
  </sheetViews>
  <sheetFormatPr defaultRowHeight="12.75" x14ac:dyDescent="0.2"/>
  <cols>
    <col min="1" max="1" width="5.7109375" style="2" customWidth="1"/>
    <col min="2" max="2" width="26.140625" style="2" customWidth="1"/>
    <col min="3" max="3" width="8.7109375" style="2" customWidth="1"/>
    <col min="4" max="4" width="37.140625" style="2" customWidth="1"/>
    <col min="5" max="11" width="15" style="1" customWidth="1"/>
  </cols>
  <sheetData>
    <row r="3" spans="1:11" x14ac:dyDescent="0.2">
      <c r="B3" s="49" t="s">
        <v>25</v>
      </c>
      <c r="C3" s="49"/>
      <c r="D3" s="49"/>
      <c r="E3" s="50"/>
      <c r="F3" s="50"/>
      <c r="G3" s="50"/>
      <c r="H3" s="50"/>
      <c r="I3" s="50"/>
      <c r="J3" s="50"/>
    </row>
    <row r="4" spans="1:11" x14ac:dyDescent="0.2">
      <c r="B4" s="49" t="s">
        <v>26</v>
      </c>
      <c r="C4" s="49"/>
      <c r="D4" s="49"/>
      <c r="E4" s="50"/>
      <c r="F4" s="50"/>
      <c r="G4" s="50"/>
      <c r="H4" s="50"/>
      <c r="I4" s="50"/>
      <c r="J4" s="50"/>
    </row>
    <row r="5" spans="1:11" x14ac:dyDescent="0.2">
      <c r="B5" s="49" t="s">
        <v>27</v>
      </c>
      <c r="C5" s="49"/>
      <c r="D5" s="49"/>
      <c r="E5" s="50"/>
      <c r="F5" s="50"/>
      <c r="G5" s="50"/>
      <c r="H5" s="50"/>
      <c r="I5" s="50"/>
      <c r="J5" s="50"/>
    </row>
    <row r="7" spans="1:11" ht="18" x14ac:dyDescent="0.25">
      <c r="A7" s="3" t="s">
        <v>24</v>
      </c>
      <c r="B7" s="4" t="s">
        <v>85</v>
      </c>
      <c r="C7" s="25"/>
      <c r="D7" s="5"/>
      <c r="E7" s="34"/>
      <c r="F7" s="34"/>
      <c r="G7" s="34"/>
      <c r="H7" s="34"/>
      <c r="I7" s="34"/>
      <c r="J7" s="48"/>
      <c r="K7" s="35"/>
    </row>
    <row r="8" spans="1:11" ht="13.5" thickBot="1" x14ac:dyDescent="0.25">
      <c r="A8" s="2" t="s">
        <v>24</v>
      </c>
      <c r="C8" s="26"/>
      <c r="E8" s="35"/>
      <c r="F8" s="35"/>
      <c r="G8" s="35"/>
      <c r="H8" s="35"/>
      <c r="I8" s="35"/>
      <c r="J8" s="35"/>
      <c r="K8" s="35"/>
    </row>
    <row r="9" spans="1:11" ht="34.5" customHeight="1" thickBot="1" x14ac:dyDescent="0.25">
      <c r="A9" s="2" t="s">
        <v>24</v>
      </c>
      <c r="B9" s="7"/>
      <c r="C9" s="27"/>
      <c r="D9" s="9" t="s">
        <v>1</v>
      </c>
      <c r="E9" s="127" t="s">
        <v>2</v>
      </c>
      <c r="F9" s="128"/>
      <c r="G9" s="127" t="s">
        <v>3</v>
      </c>
      <c r="H9" s="128"/>
      <c r="I9" s="8"/>
      <c r="J9" s="8"/>
      <c r="K9" s="35"/>
    </row>
    <row r="10" spans="1:11" ht="34.5" customHeight="1" x14ac:dyDescent="0.2">
      <c r="A10" s="2" t="s">
        <v>24</v>
      </c>
      <c r="B10" s="13" t="s">
        <v>4</v>
      </c>
      <c r="C10" s="28" t="s">
        <v>5</v>
      </c>
      <c r="D10" s="14" t="s">
        <v>6</v>
      </c>
      <c r="E10" s="15" t="s">
        <v>7</v>
      </c>
      <c r="F10" s="16" t="s">
        <v>8</v>
      </c>
      <c r="G10" s="15" t="s">
        <v>9</v>
      </c>
      <c r="H10" s="16" t="s">
        <v>10</v>
      </c>
      <c r="I10" s="16" t="s">
        <v>11</v>
      </c>
      <c r="J10" s="16" t="s">
        <v>12</v>
      </c>
      <c r="K10" s="35"/>
    </row>
    <row r="11" spans="1:11" ht="13.5" customHeight="1" thickBot="1" x14ac:dyDescent="0.25">
      <c r="A11" s="2" t="s">
        <v>24</v>
      </c>
      <c r="B11" s="10"/>
      <c r="C11" s="29"/>
      <c r="D11" s="17"/>
      <c r="E11" s="11"/>
      <c r="F11" s="12"/>
      <c r="G11" s="11"/>
      <c r="H11" s="12"/>
      <c r="I11" s="12"/>
      <c r="J11" s="12"/>
      <c r="K11" s="35"/>
    </row>
    <row r="12" spans="1:11" ht="13.5" thickBot="1" x14ac:dyDescent="0.25">
      <c r="A12" s="2" t="s">
        <v>24</v>
      </c>
      <c r="B12" s="18" t="s">
        <v>86</v>
      </c>
      <c r="C12" s="30"/>
      <c r="D12" s="19"/>
      <c r="E12" s="36"/>
      <c r="F12" s="37"/>
      <c r="G12" s="36"/>
      <c r="H12" s="37"/>
      <c r="I12" s="37"/>
      <c r="J12" s="37"/>
      <c r="K12" s="35"/>
    </row>
    <row r="13" spans="1:11" x14ac:dyDescent="0.2">
      <c r="A13" s="2" t="s">
        <v>24</v>
      </c>
      <c r="B13" s="20" t="s">
        <v>88</v>
      </c>
      <c r="C13" s="31" t="s">
        <v>89</v>
      </c>
      <c r="D13" s="21" t="s">
        <v>90</v>
      </c>
      <c r="E13" s="38">
        <v>739747.2</v>
      </c>
      <c r="F13" s="39">
        <v>31616.799999999999</v>
      </c>
      <c r="G13" s="38">
        <v>92668.4</v>
      </c>
      <c r="H13" s="39">
        <v>92668.4</v>
      </c>
      <c r="I13" s="40">
        <v>92668.4</v>
      </c>
      <c r="J13" s="40">
        <f>E13-(F13+H13+I13)</f>
        <v>522793.6</v>
      </c>
      <c r="K13" s="35"/>
    </row>
    <row r="14" spans="1:11" x14ac:dyDescent="0.2">
      <c r="A14" s="2" t="s">
        <v>24</v>
      </c>
      <c r="B14" s="22"/>
      <c r="C14" s="32"/>
      <c r="D14" s="23" t="s">
        <v>21</v>
      </c>
      <c r="E14" s="41"/>
      <c r="F14" s="42"/>
      <c r="G14" s="41"/>
      <c r="H14" s="42"/>
      <c r="I14" s="43">
        <v>92668.4</v>
      </c>
      <c r="J14" s="43"/>
      <c r="K14" s="35"/>
    </row>
    <row r="15" spans="1:11" x14ac:dyDescent="0.2">
      <c r="A15" s="2" t="s">
        <v>24</v>
      </c>
      <c r="B15" s="20" t="s">
        <v>88</v>
      </c>
      <c r="C15" s="31" t="s">
        <v>91</v>
      </c>
      <c r="D15" s="21" t="s">
        <v>92</v>
      </c>
      <c r="E15" s="38">
        <v>68173.5</v>
      </c>
      <c r="F15" s="39">
        <v>0</v>
      </c>
      <c r="G15" s="38">
        <v>19413.5</v>
      </c>
      <c r="H15" s="39">
        <v>19413.5</v>
      </c>
      <c r="I15" s="40">
        <v>19413.5</v>
      </c>
      <c r="J15" s="40">
        <f>E15-(F15+H15+I15)</f>
        <v>29346.5</v>
      </c>
      <c r="K15" s="35"/>
    </row>
    <row r="16" spans="1:11" x14ac:dyDescent="0.2">
      <c r="A16" s="2" t="s">
        <v>24</v>
      </c>
      <c r="B16" s="22"/>
      <c r="C16" s="32"/>
      <c r="D16" s="23" t="s">
        <v>21</v>
      </c>
      <c r="E16" s="41"/>
      <c r="F16" s="42"/>
      <c r="G16" s="41"/>
      <c r="H16" s="42"/>
      <c r="I16" s="43">
        <v>19413.5</v>
      </c>
      <c r="J16" s="43"/>
      <c r="K16" s="35"/>
    </row>
    <row r="17" spans="1:11" x14ac:dyDescent="0.2">
      <c r="A17" s="2" t="s">
        <v>24</v>
      </c>
      <c r="B17" s="20" t="s">
        <v>88</v>
      </c>
      <c r="C17" s="31" t="s">
        <v>93</v>
      </c>
      <c r="D17" s="21" t="s">
        <v>94</v>
      </c>
      <c r="E17" s="38">
        <v>2503062.7000000002</v>
      </c>
      <c r="F17" s="39">
        <v>0</v>
      </c>
      <c r="G17" s="38">
        <v>1017000</v>
      </c>
      <c r="H17" s="39">
        <v>183850.5</v>
      </c>
      <c r="I17" s="40">
        <v>1050000</v>
      </c>
      <c r="J17" s="40">
        <f>E17-(F17+H17+I17)</f>
        <v>1269212.2000000002</v>
      </c>
      <c r="K17" s="35"/>
    </row>
    <row r="18" spans="1:11" x14ac:dyDescent="0.2">
      <c r="A18" s="2" t="s">
        <v>24</v>
      </c>
      <c r="B18" s="22"/>
      <c r="C18" s="32"/>
      <c r="D18" s="23" t="s">
        <v>21</v>
      </c>
      <c r="E18" s="41"/>
      <c r="F18" s="42"/>
      <c r="G18" s="41"/>
      <c r="H18" s="42"/>
      <c r="I18" s="43">
        <v>1050000</v>
      </c>
      <c r="J18" s="43"/>
      <c r="K18" s="35"/>
    </row>
    <row r="19" spans="1:11" x14ac:dyDescent="0.2">
      <c r="A19" s="2" t="s">
        <v>24</v>
      </c>
      <c r="B19" s="20" t="s">
        <v>88</v>
      </c>
      <c r="C19" s="31" t="s">
        <v>95</v>
      </c>
      <c r="D19" s="21" t="s">
        <v>96</v>
      </c>
      <c r="E19" s="38">
        <v>1050000</v>
      </c>
      <c r="F19" s="39">
        <v>0</v>
      </c>
      <c r="G19" s="38">
        <v>0</v>
      </c>
      <c r="H19" s="39">
        <v>0</v>
      </c>
      <c r="I19" s="40">
        <v>1050000</v>
      </c>
      <c r="J19" s="40">
        <f>E19-(F19+H19+I19)</f>
        <v>0</v>
      </c>
      <c r="K19" s="35"/>
    </row>
    <row r="20" spans="1:11" ht="13.5" thickBot="1" x14ac:dyDescent="0.25">
      <c r="A20" s="2" t="s">
        <v>24</v>
      </c>
      <c r="B20" s="22"/>
      <c r="C20" s="32"/>
      <c r="D20" s="23" t="s">
        <v>21</v>
      </c>
      <c r="E20" s="41"/>
      <c r="F20" s="42"/>
      <c r="G20" s="41"/>
      <c r="H20" s="42"/>
      <c r="I20" s="43">
        <v>1050000</v>
      </c>
      <c r="J20" s="43"/>
      <c r="K20" s="35"/>
    </row>
    <row r="21" spans="1:11" ht="13.5" thickBot="1" x14ac:dyDescent="0.25">
      <c r="A21" s="2" t="s">
        <v>24</v>
      </c>
      <c r="B21" s="18" t="s">
        <v>97</v>
      </c>
      <c r="C21" s="30"/>
      <c r="D21" s="19"/>
      <c r="E21" s="36">
        <v>4360983.4000000004</v>
      </c>
      <c r="F21" s="37">
        <v>31616.799999999999</v>
      </c>
      <c r="G21" s="36">
        <v>1129081.8999999999</v>
      </c>
      <c r="H21" s="37">
        <v>295932.40000000002</v>
      </c>
      <c r="I21" s="37">
        <v>2212081.9</v>
      </c>
      <c r="J21" s="37">
        <v>1821352.3</v>
      </c>
      <c r="K21" s="35"/>
    </row>
    <row r="22" spans="1:11" ht="13.5" thickBot="1" x14ac:dyDescent="0.25">
      <c r="A22" s="2" t="s">
        <v>24</v>
      </c>
      <c r="B22" s="18" t="s">
        <v>98</v>
      </c>
      <c r="C22" s="30"/>
      <c r="D22" s="19"/>
      <c r="E22" s="36"/>
      <c r="F22" s="37"/>
      <c r="G22" s="36"/>
      <c r="H22" s="37"/>
      <c r="I22" s="37"/>
      <c r="J22" s="37"/>
      <c r="K22" s="35"/>
    </row>
    <row r="23" spans="1:11" x14ac:dyDescent="0.2">
      <c r="A23" s="2" t="s">
        <v>24</v>
      </c>
      <c r="B23" s="20" t="s">
        <v>99</v>
      </c>
      <c r="C23" s="31" t="s">
        <v>100</v>
      </c>
      <c r="D23" s="21" t="s">
        <v>101</v>
      </c>
      <c r="E23" s="38">
        <v>34079.699999999997</v>
      </c>
      <c r="F23" s="39">
        <v>0</v>
      </c>
      <c r="G23" s="38">
        <v>0</v>
      </c>
      <c r="H23" s="39">
        <v>34079.699999999997</v>
      </c>
      <c r="I23" s="40">
        <v>33404</v>
      </c>
      <c r="J23" s="40">
        <f>E23-(F23+H23+I23)</f>
        <v>-33404</v>
      </c>
      <c r="K23" s="35"/>
    </row>
    <row r="24" spans="1:11" x14ac:dyDescent="0.2">
      <c r="A24" s="2" t="s">
        <v>24</v>
      </c>
      <c r="B24" s="22"/>
      <c r="C24" s="32"/>
      <c r="D24" s="23" t="s">
        <v>17</v>
      </c>
      <c r="E24" s="41"/>
      <c r="F24" s="42"/>
      <c r="G24" s="41"/>
      <c r="H24" s="42"/>
      <c r="I24" s="43">
        <v>13109.5</v>
      </c>
      <c r="J24" s="43"/>
      <c r="K24" s="35"/>
    </row>
    <row r="25" spans="1:11" x14ac:dyDescent="0.2">
      <c r="A25" s="2" t="s">
        <v>24</v>
      </c>
      <c r="B25" s="22"/>
      <c r="C25" s="32"/>
      <c r="D25" s="23" t="s">
        <v>102</v>
      </c>
      <c r="E25" s="41"/>
      <c r="F25" s="42"/>
      <c r="G25" s="41"/>
      <c r="H25" s="42"/>
      <c r="I25" s="43">
        <v>13109.5</v>
      </c>
      <c r="J25" s="43"/>
      <c r="K25" s="35"/>
    </row>
    <row r="26" spans="1:11" ht="13.5" thickBot="1" x14ac:dyDescent="0.25">
      <c r="A26" s="2" t="s">
        <v>24</v>
      </c>
      <c r="B26" s="22"/>
      <c r="C26" s="32"/>
      <c r="D26" s="23" t="s">
        <v>103</v>
      </c>
      <c r="E26" s="41"/>
      <c r="F26" s="42"/>
      <c r="G26" s="41"/>
      <c r="H26" s="42"/>
      <c r="I26" s="43">
        <v>7185</v>
      </c>
      <c r="J26" s="43"/>
      <c r="K26" s="35"/>
    </row>
    <row r="27" spans="1:11" ht="13.5" thickBot="1" x14ac:dyDescent="0.25">
      <c r="A27" s="2" t="s">
        <v>24</v>
      </c>
      <c r="B27" s="18" t="s">
        <v>104</v>
      </c>
      <c r="C27" s="30"/>
      <c r="D27" s="19"/>
      <c r="E27" s="36">
        <v>34079.699999999997</v>
      </c>
      <c r="F27" s="37">
        <v>0</v>
      </c>
      <c r="G27" s="36">
        <v>0</v>
      </c>
      <c r="H27" s="37">
        <v>34079.699999999997</v>
      </c>
      <c r="I27" s="37">
        <v>33404</v>
      </c>
      <c r="J27" s="37">
        <v>-33404</v>
      </c>
      <c r="K27" s="35"/>
    </row>
    <row r="28" spans="1:11" ht="13.5" thickBot="1" x14ac:dyDescent="0.25">
      <c r="A28" s="2" t="s">
        <v>24</v>
      </c>
      <c r="B28" s="6"/>
      <c r="C28" s="33"/>
      <c r="D28" s="24" t="s">
        <v>23</v>
      </c>
      <c r="E28" s="44">
        <f>SUM(E12:E27)/2</f>
        <v>4395063.0999999996</v>
      </c>
      <c r="F28" s="45">
        <f>SUM(F12:F27)/2</f>
        <v>31616.799999999999</v>
      </c>
      <c r="G28" s="44">
        <f>SUM(G12:G27)/2</f>
        <v>1129081.8999999999</v>
      </c>
      <c r="H28" s="46">
        <f>SUM(H12:H27)/2</f>
        <v>330012.09999999998</v>
      </c>
      <c r="I28" s="46">
        <f>SUM(I12:I27)/3</f>
        <v>2245485.9</v>
      </c>
      <c r="J28" s="46">
        <f>E28-(F28+H28+I28)</f>
        <v>1787948.2999999998</v>
      </c>
      <c r="K28" s="47"/>
    </row>
    <row r="29" spans="1:11" x14ac:dyDescent="0.2">
      <c r="A29" s="2" t="s">
        <v>24</v>
      </c>
      <c r="C29" s="26"/>
      <c r="E29" s="35"/>
      <c r="F29" s="35"/>
      <c r="G29" s="35"/>
      <c r="H29" s="35"/>
      <c r="I29" s="35"/>
      <c r="J29" s="35"/>
      <c r="K29" s="35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3:K25"/>
  <sheetViews>
    <sheetView showGridLines="0" workbookViewId="0">
      <selection activeCell="B27" sqref="B27"/>
    </sheetView>
  </sheetViews>
  <sheetFormatPr defaultRowHeight="12.75" x14ac:dyDescent="0.2"/>
  <cols>
    <col min="1" max="1" width="5.7109375" style="2" customWidth="1"/>
    <col min="2" max="2" width="26.140625" style="2" customWidth="1"/>
    <col min="3" max="3" width="8.7109375" style="2" customWidth="1"/>
    <col min="4" max="4" width="37.140625" style="2" customWidth="1"/>
    <col min="5" max="11" width="15" style="1" customWidth="1"/>
  </cols>
  <sheetData>
    <row r="3" spans="1:11" x14ac:dyDescent="0.2">
      <c r="B3" s="49" t="s">
        <v>25</v>
      </c>
      <c r="C3" s="49"/>
      <c r="D3" s="49"/>
      <c r="E3" s="50"/>
      <c r="F3" s="50"/>
      <c r="G3" s="50"/>
      <c r="H3" s="50"/>
      <c r="I3" s="50"/>
      <c r="J3" s="50"/>
    </row>
    <row r="4" spans="1:11" x14ac:dyDescent="0.2">
      <c r="B4" s="49" t="s">
        <v>26</v>
      </c>
      <c r="C4" s="49"/>
      <c r="D4" s="49"/>
      <c r="E4" s="50"/>
      <c r="F4" s="50"/>
      <c r="G4" s="50"/>
      <c r="H4" s="50"/>
      <c r="I4" s="50"/>
      <c r="J4" s="50"/>
    </row>
    <row r="5" spans="1:11" x14ac:dyDescent="0.2">
      <c r="B5" s="49" t="s">
        <v>27</v>
      </c>
      <c r="C5" s="49"/>
      <c r="D5" s="49"/>
      <c r="E5" s="50"/>
      <c r="F5" s="50"/>
      <c r="G5" s="50"/>
      <c r="H5" s="50"/>
      <c r="I5" s="50"/>
      <c r="J5" s="50"/>
    </row>
    <row r="7" spans="1:11" ht="18" x14ac:dyDescent="0.25">
      <c r="A7" s="3" t="s">
        <v>24</v>
      </c>
      <c r="B7" s="4" t="s">
        <v>67</v>
      </c>
      <c r="C7" s="25"/>
      <c r="D7" s="5"/>
      <c r="E7" s="34"/>
      <c r="F7" s="34"/>
      <c r="G7" s="34"/>
      <c r="H7" s="34"/>
      <c r="I7" s="34"/>
      <c r="J7" s="48"/>
      <c r="K7" s="35"/>
    </row>
    <row r="8" spans="1:11" ht="13.5" thickBot="1" x14ac:dyDescent="0.25">
      <c r="A8" s="2" t="s">
        <v>24</v>
      </c>
      <c r="C8" s="26"/>
      <c r="E8" s="35"/>
      <c r="F8" s="35"/>
      <c r="G8" s="35"/>
      <c r="H8" s="35"/>
      <c r="I8" s="35"/>
      <c r="J8" s="35"/>
      <c r="K8" s="35"/>
    </row>
    <row r="9" spans="1:11" ht="34.5" customHeight="1" thickBot="1" x14ac:dyDescent="0.25">
      <c r="A9" s="2" t="s">
        <v>24</v>
      </c>
      <c r="B9" s="7"/>
      <c r="C9" s="27"/>
      <c r="D9" s="9" t="s">
        <v>1</v>
      </c>
      <c r="E9" s="127" t="s">
        <v>2</v>
      </c>
      <c r="F9" s="128"/>
      <c r="G9" s="127" t="s">
        <v>3</v>
      </c>
      <c r="H9" s="128"/>
      <c r="I9" s="8"/>
      <c r="J9" s="8"/>
      <c r="K9" s="35"/>
    </row>
    <row r="10" spans="1:11" ht="34.5" customHeight="1" x14ac:dyDescent="0.2">
      <c r="A10" s="2" t="s">
        <v>24</v>
      </c>
      <c r="B10" s="13" t="s">
        <v>4</v>
      </c>
      <c r="C10" s="28" t="s">
        <v>5</v>
      </c>
      <c r="D10" s="14" t="s">
        <v>6</v>
      </c>
      <c r="E10" s="15" t="s">
        <v>7</v>
      </c>
      <c r="F10" s="16" t="s">
        <v>8</v>
      </c>
      <c r="G10" s="15" t="s">
        <v>9</v>
      </c>
      <c r="H10" s="16" t="s">
        <v>10</v>
      </c>
      <c r="I10" s="16" t="s">
        <v>11</v>
      </c>
      <c r="J10" s="16" t="s">
        <v>12</v>
      </c>
      <c r="K10" s="35"/>
    </row>
    <row r="11" spans="1:11" ht="13.5" customHeight="1" thickBot="1" x14ac:dyDescent="0.25">
      <c r="A11" s="2" t="s">
        <v>24</v>
      </c>
      <c r="B11" s="10"/>
      <c r="C11" s="29"/>
      <c r="D11" s="17"/>
      <c r="E11" s="11"/>
      <c r="F11" s="12"/>
      <c r="G11" s="11"/>
      <c r="H11" s="12"/>
      <c r="I11" s="12"/>
      <c r="J11" s="12"/>
      <c r="K11" s="35"/>
    </row>
    <row r="12" spans="1:11" ht="13.5" thickBot="1" x14ac:dyDescent="0.25">
      <c r="A12" s="2" t="s">
        <v>24</v>
      </c>
      <c r="B12" s="18" t="s">
        <v>68</v>
      </c>
      <c r="C12" s="30"/>
      <c r="D12" s="19"/>
      <c r="E12" s="36"/>
      <c r="F12" s="37"/>
      <c r="G12" s="36"/>
      <c r="H12" s="37"/>
      <c r="I12" s="37"/>
      <c r="J12" s="37"/>
      <c r="K12" s="35"/>
    </row>
    <row r="13" spans="1:11" x14ac:dyDescent="0.2">
      <c r="A13" s="2" t="s">
        <v>24</v>
      </c>
      <c r="B13" s="20" t="s">
        <v>69</v>
      </c>
      <c r="C13" s="31" t="s">
        <v>70</v>
      </c>
      <c r="D13" s="21" t="s">
        <v>71</v>
      </c>
      <c r="E13" s="38">
        <v>500000</v>
      </c>
      <c r="F13" s="39">
        <v>0</v>
      </c>
      <c r="G13" s="38">
        <v>500000</v>
      </c>
      <c r="H13" s="39">
        <v>0</v>
      </c>
      <c r="I13" s="40">
        <v>500000</v>
      </c>
      <c r="J13" s="40">
        <f>E13-(F13+H13+I13)</f>
        <v>0</v>
      </c>
      <c r="K13" s="35"/>
    </row>
    <row r="14" spans="1:11" x14ac:dyDescent="0.2">
      <c r="A14" s="2" t="s">
        <v>24</v>
      </c>
      <c r="B14" s="22"/>
      <c r="C14" s="32"/>
      <c r="D14" s="23" t="s">
        <v>21</v>
      </c>
      <c r="E14" s="41"/>
      <c r="F14" s="42"/>
      <c r="G14" s="41"/>
      <c r="H14" s="42"/>
      <c r="I14" s="43">
        <v>500000</v>
      </c>
      <c r="J14" s="43"/>
      <c r="K14" s="35"/>
    </row>
    <row r="15" spans="1:11" x14ac:dyDescent="0.2">
      <c r="A15" s="2" t="s">
        <v>24</v>
      </c>
      <c r="B15" s="20" t="s">
        <v>69</v>
      </c>
      <c r="C15" s="31" t="s">
        <v>72</v>
      </c>
      <c r="D15" s="21" t="s">
        <v>73</v>
      </c>
      <c r="E15" s="38">
        <v>408605.5</v>
      </c>
      <c r="F15" s="39">
        <v>0</v>
      </c>
      <c r="G15" s="38">
        <v>300000</v>
      </c>
      <c r="H15" s="39">
        <v>108605.5</v>
      </c>
      <c r="I15" s="40">
        <v>408605.5</v>
      </c>
      <c r="J15" s="40">
        <f>E15-(F15+H15+I15)</f>
        <v>-108605.5</v>
      </c>
      <c r="K15" s="35"/>
    </row>
    <row r="16" spans="1:11" x14ac:dyDescent="0.2">
      <c r="A16" s="2" t="s">
        <v>24</v>
      </c>
      <c r="B16" s="22"/>
      <c r="C16" s="32"/>
      <c r="D16" s="23" t="s">
        <v>21</v>
      </c>
      <c r="E16" s="41"/>
      <c r="F16" s="42"/>
      <c r="G16" s="41"/>
      <c r="H16" s="42"/>
      <c r="I16" s="43">
        <v>408605.5</v>
      </c>
      <c r="J16" s="43"/>
      <c r="K16" s="35"/>
    </row>
    <row r="17" spans="1:11" x14ac:dyDescent="0.2">
      <c r="A17" s="2" t="s">
        <v>24</v>
      </c>
      <c r="B17" s="20" t="s">
        <v>69</v>
      </c>
      <c r="C17" s="31" t="s">
        <v>74</v>
      </c>
      <c r="D17" s="21" t="s">
        <v>75</v>
      </c>
      <c r="E17" s="38">
        <v>10063314.699999999</v>
      </c>
      <c r="F17" s="39">
        <v>0</v>
      </c>
      <c r="G17" s="38">
        <v>0</v>
      </c>
      <c r="H17" s="39">
        <v>0</v>
      </c>
      <c r="I17" s="40">
        <v>10063314.699999999</v>
      </c>
      <c r="J17" s="40">
        <f>E17-(F17+H17+I17)</f>
        <v>0</v>
      </c>
      <c r="K17" s="35"/>
    </row>
    <row r="18" spans="1:11" x14ac:dyDescent="0.2">
      <c r="A18" s="2" t="s">
        <v>24</v>
      </c>
      <c r="B18" s="22"/>
      <c r="C18" s="32"/>
      <c r="D18" s="23" t="s">
        <v>76</v>
      </c>
      <c r="E18" s="41"/>
      <c r="F18" s="42"/>
      <c r="G18" s="41"/>
      <c r="H18" s="42"/>
      <c r="I18" s="43">
        <v>151000</v>
      </c>
      <c r="J18" s="43"/>
      <c r="K18" s="35"/>
    </row>
    <row r="19" spans="1:11" x14ac:dyDescent="0.2">
      <c r="A19" s="2" t="s">
        <v>24</v>
      </c>
      <c r="B19" s="22"/>
      <c r="C19" s="32"/>
      <c r="D19" s="23" t="s">
        <v>21</v>
      </c>
      <c r="E19" s="41"/>
      <c r="F19" s="42"/>
      <c r="G19" s="41"/>
      <c r="H19" s="42"/>
      <c r="I19" s="43">
        <v>9912314.6999999993</v>
      </c>
      <c r="J19" s="43"/>
      <c r="K19" s="35"/>
    </row>
    <row r="20" spans="1:11" x14ac:dyDescent="0.2">
      <c r="A20" s="2" t="s">
        <v>24</v>
      </c>
      <c r="B20" s="20" t="s">
        <v>69</v>
      </c>
      <c r="C20" s="31" t="s">
        <v>77</v>
      </c>
      <c r="D20" s="21" t="s">
        <v>78</v>
      </c>
      <c r="E20" s="38">
        <v>3504838.3</v>
      </c>
      <c r="F20" s="39">
        <v>0</v>
      </c>
      <c r="G20" s="38">
        <v>0</v>
      </c>
      <c r="H20" s="39">
        <v>0</v>
      </c>
      <c r="I20" s="40">
        <v>3504838.3</v>
      </c>
      <c r="J20" s="40">
        <f>E20-(F20+H20+I20)</f>
        <v>0</v>
      </c>
      <c r="K20" s="35"/>
    </row>
    <row r="21" spans="1:11" x14ac:dyDescent="0.2">
      <c r="A21" s="2" t="s">
        <v>24</v>
      </c>
      <c r="B21" s="22"/>
      <c r="C21" s="32"/>
      <c r="D21" s="23" t="s">
        <v>76</v>
      </c>
      <c r="E21" s="41"/>
      <c r="F21" s="42"/>
      <c r="G21" s="41"/>
      <c r="H21" s="42"/>
      <c r="I21" s="43">
        <v>209063.2</v>
      </c>
      <c r="J21" s="43"/>
      <c r="K21" s="35"/>
    </row>
    <row r="22" spans="1:11" ht="13.5" thickBot="1" x14ac:dyDescent="0.25">
      <c r="A22" s="2" t="s">
        <v>24</v>
      </c>
      <c r="B22" s="22"/>
      <c r="C22" s="32"/>
      <c r="D22" s="23" t="s">
        <v>21</v>
      </c>
      <c r="E22" s="41"/>
      <c r="F22" s="42"/>
      <c r="G22" s="41"/>
      <c r="H22" s="42"/>
      <c r="I22" s="43">
        <v>3295775.1</v>
      </c>
      <c r="J22" s="43"/>
      <c r="K22" s="35"/>
    </row>
    <row r="23" spans="1:11" ht="13.5" thickBot="1" x14ac:dyDescent="0.25">
      <c r="A23" s="2" t="s">
        <v>24</v>
      </c>
      <c r="B23" s="18" t="s">
        <v>79</v>
      </c>
      <c r="C23" s="30"/>
      <c r="D23" s="19"/>
      <c r="E23" s="36">
        <v>14476758.5</v>
      </c>
      <c r="F23" s="37">
        <v>0</v>
      </c>
      <c r="G23" s="36">
        <v>800000</v>
      </c>
      <c r="H23" s="37">
        <v>108605.5</v>
      </c>
      <c r="I23" s="37">
        <v>14476758.5</v>
      </c>
      <c r="J23" s="37">
        <v>-108605.5</v>
      </c>
      <c r="K23" s="35"/>
    </row>
    <row r="24" spans="1:11" ht="13.5" thickBot="1" x14ac:dyDescent="0.25">
      <c r="A24" s="2" t="s">
        <v>24</v>
      </c>
      <c r="B24" s="6"/>
      <c r="C24" s="33"/>
      <c r="D24" s="24" t="s">
        <v>23</v>
      </c>
      <c r="E24" s="44">
        <f>SUM(E12:E23)/2</f>
        <v>14476758.5</v>
      </c>
      <c r="F24" s="45">
        <f>SUM(F12:F23)/2</f>
        <v>0</v>
      </c>
      <c r="G24" s="44">
        <f>SUM(G12:G23)/2</f>
        <v>800000</v>
      </c>
      <c r="H24" s="46">
        <f>SUM(H12:H23)/2</f>
        <v>108605.5</v>
      </c>
      <c r="I24" s="46">
        <f>SUM(I12:I23)/3</f>
        <v>14476758.5</v>
      </c>
      <c r="J24" s="46">
        <f>E24-(F24+H24+I24)</f>
        <v>-108605.5</v>
      </c>
      <c r="K24" s="47"/>
    </row>
    <row r="25" spans="1:11" x14ac:dyDescent="0.2">
      <c r="A25" s="2" t="s">
        <v>24</v>
      </c>
      <c r="C25" s="26"/>
      <c r="E25" s="35"/>
      <c r="F25" s="35"/>
      <c r="G25" s="35"/>
      <c r="H25" s="35"/>
      <c r="I25" s="35"/>
      <c r="J25" s="35"/>
      <c r="K25" s="35"/>
    </row>
  </sheetData>
  <mergeCells count="2">
    <mergeCell ref="E9:F9"/>
    <mergeCell ref="G9:H9"/>
  </mergeCells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Sumář</vt:lpstr>
      <vt:lpstr>kap.02</vt:lpstr>
      <vt:lpstr>kap.03</vt:lpstr>
      <vt:lpstr>kap.04</vt:lpstr>
      <vt:lpstr>kap.08</vt:lpstr>
      <vt:lpstr>kap.09</vt:lpstr>
      <vt:lpstr>kap.10</vt:lpstr>
    </vt:vector>
  </TitlesOfParts>
  <Company>GORDIC s.r.o.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Ileček</dc:creator>
  <cp:lastModifiedBy>Čeledová Jitka (MHMP, ROZ)</cp:lastModifiedBy>
  <cp:lastPrinted>2018-11-27T12:30:55Z</cp:lastPrinted>
  <dcterms:created xsi:type="dcterms:W3CDTF">2001-08-08T08:52:02Z</dcterms:created>
  <dcterms:modified xsi:type="dcterms:W3CDTF">2018-12-20T12:13:44Z</dcterms:modified>
</cp:coreProperties>
</file>