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5" yWindow="4830" windowWidth="16785" windowHeight="4875"/>
  </bookViews>
  <sheets>
    <sheet name="2019" sheetId="20" r:id="rId1"/>
  </sheets>
  <calcPr calcId="152511"/>
</workbook>
</file>

<file path=xl/calcChain.xml><?xml version="1.0" encoding="utf-8"?>
<calcChain xmlns="http://schemas.openxmlformats.org/spreadsheetml/2006/main">
  <c r="D26" i="20" l="1"/>
  <c r="D15" i="20" l="1"/>
  <c r="D24" i="20"/>
  <c r="D22" i="20"/>
  <c r="H32" i="20" l="1"/>
  <c r="I32" i="20" s="1"/>
  <c r="H31" i="20"/>
  <c r="I31" i="20" s="1"/>
  <c r="H30" i="20"/>
  <c r="I30" i="20" s="1"/>
  <c r="H29" i="20"/>
  <c r="I29" i="20" s="1"/>
  <c r="H28" i="20"/>
  <c r="I28" i="20" s="1"/>
  <c r="H27" i="20"/>
  <c r="I27" i="20" s="1"/>
  <c r="H26" i="20"/>
  <c r="I26" i="20" s="1"/>
  <c r="H25" i="20"/>
  <c r="I25" i="20" s="1"/>
  <c r="H24" i="20"/>
  <c r="I24" i="20" s="1"/>
  <c r="H23" i="20"/>
  <c r="I23" i="20" s="1"/>
  <c r="H22" i="20"/>
  <c r="I22" i="20" s="1"/>
  <c r="H21" i="20"/>
  <c r="I21" i="20" s="1"/>
  <c r="H20" i="20"/>
  <c r="I20" i="20" s="1"/>
  <c r="H19" i="20"/>
  <c r="I19" i="20" s="1"/>
  <c r="H18" i="20"/>
  <c r="I18" i="20" s="1"/>
  <c r="H17" i="20"/>
  <c r="I17" i="20" s="1"/>
  <c r="H16" i="20"/>
  <c r="J16" i="20" s="1"/>
  <c r="H15" i="20"/>
  <c r="I15" i="20" s="1"/>
  <c r="H14" i="20"/>
  <c r="I14" i="20" s="1"/>
  <c r="H13" i="20"/>
  <c r="I13" i="20" s="1"/>
  <c r="H12" i="20"/>
  <c r="I12" i="20" s="1"/>
</calcChain>
</file>

<file path=xl/sharedStrings.xml><?xml version="1.0" encoding="utf-8"?>
<sst xmlns="http://schemas.openxmlformats.org/spreadsheetml/2006/main" count="65" uniqueCount="64">
  <si>
    <t>Firma</t>
  </si>
  <si>
    <t xml:space="preserve">Výsledek </t>
  </si>
  <si>
    <t>Zbývá k</t>
  </si>
  <si>
    <t xml:space="preserve">K vypořádání </t>
  </si>
  <si>
    <t>hospodaření</t>
  </si>
  <si>
    <t>vypořádání</t>
  </si>
  <si>
    <t>z min. let</t>
  </si>
  <si>
    <t xml:space="preserve">         a</t>
  </si>
  <si>
    <t>e</t>
  </si>
  <si>
    <t>Acton (po SNEO)</t>
  </si>
  <si>
    <t>VAS</t>
  </si>
  <si>
    <t>Solid</t>
  </si>
  <si>
    <t>Urbia</t>
  </si>
  <si>
    <t>TSK</t>
  </si>
  <si>
    <t>Acton (po PPS)</t>
  </si>
  <si>
    <t>Acton (pozemky)</t>
  </si>
  <si>
    <t>d</t>
  </si>
  <si>
    <t>Kolektory Praha</t>
  </si>
  <si>
    <t>c</t>
  </si>
  <si>
    <t>K odvodu</t>
  </si>
  <si>
    <t xml:space="preserve">celkem </t>
  </si>
  <si>
    <t>Ponecháno k</t>
  </si>
  <si>
    <t>vypořádání za</t>
  </si>
  <si>
    <t>Z toho</t>
  </si>
  <si>
    <t>b</t>
  </si>
  <si>
    <t>f</t>
  </si>
  <si>
    <t>Acton (Štěrboholy)</t>
  </si>
  <si>
    <t>Zápočet investic na</t>
  </si>
  <si>
    <t xml:space="preserve"> nájemném-částka</t>
  </si>
  <si>
    <t>snížení vybraného</t>
  </si>
  <si>
    <t>let, hosp. výsledku,</t>
  </si>
  <si>
    <t>Centra (Liga bez Revytu)</t>
  </si>
  <si>
    <t>Centra (Liga po Revytu)</t>
  </si>
  <si>
    <t>Centra (bez Ligy)</t>
  </si>
  <si>
    <t>Liga servis (neb.domy)</t>
  </si>
  <si>
    <t>Liga servis (škol. byty)</t>
  </si>
  <si>
    <t>Liga servis (Strahov)</t>
  </si>
  <si>
    <t>Výdaje na investice</t>
  </si>
  <si>
    <t>Převody</t>
  </si>
  <si>
    <t>prostředků</t>
  </si>
  <si>
    <t>mezi účty</t>
  </si>
  <si>
    <t>správy u firmy</t>
  </si>
  <si>
    <t>g</t>
  </si>
  <si>
    <t>i</t>
  </si>
  <si>
    <t>j</t>
  </si>
  <si>
    <t>h=b+c+d+e-f-g</t>
  </si>
  <si>
    <t xml:space="preserve"> nájemného pro HMP</t>
  </si>
  <si>
    <t>přijatých záloh, aj.</t>
  </si>
  <si>
    <t>TCP (obchodní činnost)</t>
  </si>
  <si>
    <t>Výstaviště Praha</t>
  </si>
  <si>
    <t xml:space="preserve">od MHMP </t>
  </si>
  <si>
    <t>Technologie hl.m. Prahy</t>
  </si>
  <si>
    <t xml:space="preserve">Q- Facility (Veronské nám. 597)      </t>
  </si>
  <si>
    <t>Q- Facility (Hlavatého 662)</t>
  </si>
  <si>
    <t>Tabulka k finančnímu vypořádání hospodářské činnosti vlastního hl.m. Prahy za rok 2019</t>
  </si>
  <si>
    <t>za rok 2019</t>
  </si>
  <si>
    <t>r.2019 z prostř. min.</t>
  </si>
  <si>
    <t>rok 2020</t>
  </si>
  <si>
    <t>v  roce 2019</t>
  </si>
  <si>
    <t xml:space="preserve">zálohy  </t>
  </si>
  <si>
    <t xml:space="preserve">Přijaté </t>
  </si>
  <si>
    <t>TCP (spr.HDK,Vlt.nápl.,Šutka....)</t>
  </si>
  <si>
    <t xml:space="preserve">Pozn. 1) v lednu 2020 byly společnosti Q - Facility (Veronské nám. 597) poskytnuty na pokrytí závazků r. 2019 zálohy ve výši 4 mil. Kč a 3 mil. Kč, které budou zahrnuty do finančního vypořádání za r. 2020. </t>
  </si>
  <si>
    <t>Příloha č. 4 k usnesení Zastupitelstva HMP č. 18/70 ze dne 2.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</si>
</sst>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b/>
      <u/>
      <sz val="11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color indexed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7"/>
      <name val="Arial CE"/>
      <family val="2"/>
      <charset val="238"/>
    </font>
    <font>
      <b/>
      <sz val="10"/>
      <color indexed="10"/>
      <name val="Arial CE"/>
      <charset val="238"/>
    </font>
    <font>
      <sz val="8"/>
      <color rgb="FFFF0000"/>
      <name val="Arial CE"/>
      <family val="2"/>
      <charset val="238"/>
    </font>
    <font>
      <sz val="6"/>
      <name val="Arial CE"/>
      <family val="2"/>
      <charset val="238"/>
    </font>
    <font>
      <sz val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3" tint="0.39997558519241921"/>
      <name val="Arial CE"/>
      <family val="2"/>
      <charset val="238"/>
    </font>
    <font>
      <i/>
      <u/>
      <sz val="11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2" fontId="0" fillId="0" borderId="0" xfId="0" applyNumberFormat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2" fontId="2" fillId="0" borderId="0" xfId="0" applyNumberFormat="1" applyFont="1" applyFill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Border="1"/>
    <xf numFmtId="2" fontId="0" fillId="0" borderId="0" xfId="0" applyNumberFormat="1" applyFill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/>
    <xf numFmtId="4" fontId="0" fillId="0" borderId="0" xfId="0" applyNumberFormat="1"/>
    <xf numFmtId="0" fontId="9" fillId="0" borderId="0" xfId="0" applyFont="1" applyFill="1"/>
    <xf numFmtId="4" fontId="5" fillId="0" borderId="0" xfId="0" applyNumberFormat="1" applyFont="1"/>
    <xf numFmtId="0" fontId="10" fillId="0" borderId="0" xfId="0" applyFont="1" applyFill="1"/>
    <xf numFmtId="2" fontId="10" fillId="0" borderId="0" xfId="0" applyNumberFormat="1" applyFont="1" applyFill="1"/>
    <xf numFmtId="2" fontId="4" fillId="0" borderId="0" xfId="0" applyNumberFormat="1" applyFont="1" applyFill="1"/>
    <xf numFmtId="0" fontId="12" fillId="0" borderId="0" xfId="0" applyFont="1" applyFill="1"/>
    <xf numFmtId="0" fontId="8" fillId="0" borderId="0" xfId="0" applyFont="1" applyFill="1"/>
    <xf numFmtId="0" fontId="13" fillId="0" borderId="0" xfId="0" applyFont="1" applyFill="1"/>
    <xf numFmtId="4" fontId="10" fillId="0" borderId="0" xfId="0" applyNumberFormat="1" applyFont="1" applyFill="1"/>
    <xf numFmtId="4" fontId="8" fillId="0" borderId="0" xfId="0" applyNumberFormat="1" applyFont="1" applyFill="1"/>
    <xf numFmtId="0" fontId="14" fillId="0" borderId="0" xfId="0" applyFont="1" applyFill="1"/>
    <xf numFmtId="4" fontId="3" fillId="0" borderId="0" xfId="0" applyNumberFormat="1" applyFont="1" applyBorder="1"/>
    <xf numFmtId="4" fontId="11" fillId="0" borderId="0" xfId="0" applyNumberFormat="1" applyFont="1" applyFill="1" applyBorder="1"/>
    <xf numFmtId="4" fontId="10" fillId="0" borderId="0" xfId="0" applyNumberFormat="1" applyFont="1" applyFill="1" applyBorder="1"/>
    <xf numFmtId="4" fontId="15" fillId="0" borderId="0" xfId="0" applyNumberFormat="1" applyFont="1" applyFill="1"/>
    <xf numFmtId="2" fontId="4" fillId="0" borderId="0" xfId="0" applyNumberFormat="1" applyFont="1" applyFill="1" applyBorder="1"/>
    <xf numFmtId="4" fontId="3" fillId="0" borderId="0" xfId="0" applyNumberFormat="1" applyFont="1" applyFill="1"/>
    <xf numFmtId="4" fontId="5" fillId="0" borderId="0" xfId="0" applyNumberFormat="1" applyFont="1" applyFill="1" applyBorder="1"/>
    <xf numFmtId="4" fontId="4" fillId="0" borderId="0" xfId="0" applyNumberFormat="1" applyFont="1" applyBorder="1"/>
    <xf numFmtId="0" fontId="4" fillId="0" borderId="0" xfId="0" applyFont="1"/>
    <xf numFmtId="4" fontId="17" fillId="0" borderId="0" xfId="0" applyNumberFormat="1" applyFont="1" applyFill="1"/>
    <xf numFmtId="4" fontId="9" fillId="0" borderId="0" xfId="0" applyNumberFormat="1" applyFont="1" applyFill="1"/>
    <xf numFmtId="4" fontId="14" fillId="0" borderId="0" xfId="0" applyNumberFormat="1" applyFont="1" applyFill="1"/>
    <xf numFmtId="0" fontId="1" fillId="0" borderId="0" xfId="0" applyFont="1"/>
    <xf numFmtId="4" fontId="16" fillId="0" borderId="17" xfId="0" applyNumberFormat="1" applyFont="1" applyFill="1" applyBorder="1"/>
    <xf numFmtId="0" fontId="18" fillId="0" borderId="0" xfId="0" applyFont="1" applyFill="1"/>
    <xf numFmtId="4" fontId="19" fillId="0" borderId="0" xfId="0" applyNumberFormat="1" applyFont="1" applyFill="1" applyBorder="1"/>
    <xf numFmtId="4" fontId="20" fillId="0" borderId="0" xfId="0" applyNumberFormat="1" applyFont="1" applyFill="1" applyBorder="1"/>
    <xf numFmtId="4" fontId="11" fillId="0" borderId="0" xfId="0" applyNumberFormat="1" applyFont="1" applyFill="1"/>
    <xf numFmtId="0" fontId="21" fillId="0" borderId="2" xfId="0" applyFont="1" applyFill="1" applyBorder="1"/>
    <xf numFmtId="0" fontId="21" fillId="0" borderId="10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0" fontId="21" fillId="0" borderId="4" xfId="0" applyFont="1" applyFill="1" applyBorder="1"/>
    <xf numFmtId="0" fontId="21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0" fontId="21" fillId="0" borderId="7" xfId="0" applyFont="1" applyFill="1" applyBorder="1"/>
    <xf numFmtId="0" fontId="21" fillId="0" borderId="5" xfId="0" applyFont="1" applyFill="1" applyBorder="1"/>
    <xf numFmtId="0" fontId="21" fillId="0" borderId="1" xfId="0" applyFont="1" applyFill="1" applyBorder="1"/>
    <xf numFmtId="0" fontId="21" fillId="0" borderId="8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0" fontId="21" fillId="0" borderId="12" xfId="0" applyFont="1" applyFill="1" applyBorder="1"/>
    <xf numFmtId="4" fontId="21" fillId="0" borderId="13" xfId="0" applyNumberFormat="1" applyFont="1" applyFill="1" applyBorder="1"/>
    <xf numFmtId="4" fontId="21" fillId="0" borderId="14" xfId="0" applyNumberFormat="1" applyFont="1" applyFill="1" applyBorder="1"/>
    <xf numFmtId="4" fontId="21" fillId="0" borderId="18" xfId="0" applyNumberFormat="1" applyFont="1" applyFill="1" applyBorder="1"/>
    <xf numFmtId="4" fontId="21" fillId="0" borderId="17" xfId="0" applyNumberFormat="1" applyFont="1" applyFill="1" applyBorder="1"/>
    <xf numFmtId="4" fontId="21" fillId="0" borderId="17" xfId="0" applyNumberFormat="1" applyFont="1" applyFill="1" applyBorder="1" applyAlignment="1">
      <alignment horizontal="right"/>
    </xf>
    <xf numFmtId="0" fontId="21" fillId="0" borderId="15" xfId="0" applyFont="1" applyFill="1" applyBorder="1"/>
    <xf numFmtId="4" fontId="21" fillId="0" borderId="16" xfId="0" applyNumberFormat="1" applyFont="1" applyFill="1" applyBorder="1"/>
    <xf numFmtId="4" fontId="21" fillId="0" borderId="19" xfId="0" applyNumberFormat="1" applyFont="1" applyFill="1" applyBorder="1"/>
    <xf numFmtId="0" fontId="21" fillId="0" borderId="20" xfId="0" applyFont="1" applyFill="1" applyBorder="1"/>
    <xf numFmtId="4" fontId="21" fillId="0" borderId="21" xfId="0" applyNumberFormat="1" applyFont="1" applyFill="1" applyBorder="1"/>
    <xf numFmtId="4" fontId="21" fillId="0" borderId="22" xfId="0" applyNumberFormat="1" applyFont="1" applyFill="1" applyBorder="1" applyAlignment="1">
      <alignment horizontal="right"/>
    </xf>
    <xf numFmtId="4" fontId="21" fillId="0" borderId="23" xfId="0" applyNumberFormat="1" applyFont="1" applyFill="1" applyBorder="1"/>
    <xf numFmtId="0" fontId="22" fillId="0" borderId="0" xfId="0" applyFont="1" applyFill="1"/>
    <xf numFmtId="0" fontId="21" fillId="0" borderId="0" xfId="0" applyFont="1" applyFill="1" applyBorder="1"/>
    <xf numFmtId="0" fontId="23" fillId="0" borderId="6" xfId="0" applyFont="1" applyFill="1" applyBorder="1" applyAlignment="1">
      <alignment horizontal="center"/>
    </xf>
    <xf numFmtId="4" fontId="16" fillId="0" borderId="27" xfId="0" applyNumberFormat="1" applyFont="1" applyFill="1" applyBorder="1"/>
    <xf numFmtId="4" fontId="21" fillId="0" borderId="16" xfId="0" applyNumberFormat="1" applyFont="1" applyFill="1" applyBorder="1" applyAlignment="1">
      <alignment horizontal="right"/>
    </xf>
    <xf numFmtId="0" fontId="24" fillId="0" borderId="0" xfId="0" applyFont="1" applyFill="1" applyBorder="1"/>
    <xf numFmtId="4" fontId="24" fillId="0" borderId="0" xfId="0" applyNumberFormat="1" applyFont="1" applyFill="1" applyBorder="1"/>
    <xf numFmtId="4" fontId="21" fillId="0" borderId="28" xfId="0" applyNumberFormat="1" applyFont="1" applyFill="1" applyBorder="1"/>
    <xf numFmtId="4" fontId="21" fillId="0" borderId="26" xfId="0" applyNumberFormat="1" applyFont="1" applyFill="1" applyBorder="1"/>
    <xf numFmtId="4" fontId="16" fillId="0" borderId="29" xfId="0" applyNumberFormat="1" applyFont="1" applyFill="1" applyBorder="1"/>
    <xf numFmtId="4" fontId="21" fillId="0" borderId="30" xfId="0" applyNumberFormat="1" applyFont="1" applyFill="1" applyBorder="1"/>
    <xf numFmtId="4" fontId="21" fillId="0" borderId="10" xfId="0" applyNumberFormat="1" applyFont="1" applyFill="1" applyBorder="1"/>
    <xf numFmtId="0" fontId="25" fillId="0" borderId="0" xfId="0" applyFont="1"/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2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58"/>
  <sheetViews>
    <sheetView tabSelected="1" workbookViewId="0">
      <selection activeCell="A2" sqref="A2"/>
    </sheetView>
  </sheetViews>
  <sheetFormatPr defaultRowHeight="12.75" x14ac:dyDescent="0.2"/>
  <cols>
    <col min="1" max="1" width="21.85546875" customWidth="1"/>
    <col min="2" max="2" width="12.5703125" customWidth="1"/>
    <col min="3" max="3" width="13.140625" style="40" bestFit="1" customWidth="1"/>
    <col min="4" max="4" width="12.5703125" customWidth="1"/>
    <col min="5" max="5" width="11.5703125" customWidth="1"/>
    <col min="6" max="6" width="12.5703125" customWidth="1"/>
    <col min="7" max="7" width="13.5703125" customWidth="1"/>
    <col min="8" max="8" width="13.140625" style="36" bestFit="1" customWidth="1"/>
    <col min="9" max="9" width="13.140625" bestFit="1" customWidth="1"/>
    <col min="10" max="10" width="12.5703125" customWidth="1"/>
    <col min="11" max="11" width="10.85546875" customWidth="1"/>
  </cols>
  <sheetData>
    <row r="2" spans="1:55" ht="15.75" x14ac:dyDescent="0.25">
      <c r="A2" s="90" t="s">
        <v>63</v>
      </c>
    </row>
    <row r="3" spans="1:55" ht="15" x14ac:dyDescent="0.25">
      <c r="A3" s="87"/>
    </row>
    <row r="4" spans="1:55" s="11" customFormat="1" ht="15.95" customHeight="1" x14ac:dyDescent="0.25">
      <c r="A4" s="75" t="s">
        <v>54</v>
      </c>
      <c r="D4" s="12"/>
      <c r="E4" s="12"/>
      <c r="F4" s="12"/>
      <c r="G4" s="38"/>
      <c r="H4" s="37"/>
      <c r="I4" s="17"/>
    </row>
    <row r="5" spans="1:55" s="7" customFormat="1" ht="13.7" customHeight="1" x14ac:dyDescent="0.25">
      <c r="A5" s="22"/>
      <c r="B5" s="23"/>
      <c r="C5" s="11"/>
      <c r="D5" s="24"/>
      <c r="E5" s="24"/>
      <c r="F5" s="24"/>
      <c r="G5" s="24"/>
      <c r="H5" s="12"/>
      <c r="I5" s="25"/>
      <c r="J5" s="26"/>
      <c r="K5" s="11"/>
    </row>
    <row r="6" spans="1:55" s="7" customFormat="1" ht="12" customHeight="1" thickBot="1" x14ac:dyDescent="0.25">
      <c r="A6" s="26"/>
      <c r="B6" s="23"/>
      <c r="C6" s="11"/>
      <c r="D6" s="27"/>
      <c r="E6" s="27"/>
      <c r="F6" s="27"/>
      <c r="G6" s="39"/>
      <c r="H6" s="11"/>
      <c r="I6" s="25"/>
      <c r="J6" s="25"/>
      <c r="K6" s="11"/>
    </row>
    <row r="7" spans="1:55" s="7" customFormat="1" ht="13.7" customHeight="1" x14ac:dyDescent="0.2">
      <c r="A7" s="46" t="s">
        <v>0</v>
      </c>
      <c r="B7" s="47" t="s">
        <v>2</v>
      </c>
      <c r="C7" s="47" t="s">
        <v>1</v>
      </c>
      <c r="D7" s="47" t="s">
        <v>60</v>
      </c>
      <c r="E7" s="48" t="s">
        <v>38</v>
      </c>
      <c r="F7" s="49" t="s">
        <v>37</v>
      </c>
      <c r="G7" s="47" t="s">
        <v>27</v>
      </c>
      <c r="H7" s="48" t="s">
        <v>3</v>
      </c>
      <c r="I7" s="88" t="s">
        <v>23</v>
      </c>
      <c r="J7" s="89"/>
      <c r="K7" s="4"/>
    </row>
    <row r="8" spans="1:55" s="7" customFormat="1" ht="13.7" customHeight="1" x14ac:dyDescent="0.2">
      <c r="A8" s="50"/>
      <c r="B8" s="51" t="s">
        <v>5</v>
      </c>
      <c r="C8" s="51" t="s">
        <v>4</v>
      </c>
      <c r="D8" s="51" t="s">
        <v>59</v>
      </c>
      <c r="E8" s="52" t="s">
        <v>39</v>
      </c>
      <c r="F8" s="53" t="s">
        <v>56</v>
      </c>
      <c r="G8" s="51" t="s">
        <v>28</v>
      </c>
      <c r="H8" s="52" t="s">
        <v>20</v>
      </c>
      <c r="I8" s="51" t="s">
        <v>19</v>
      </c>
      <c r="J8" s="54" t="s">
        <v>21</v>
      </c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55" s="7" customFormat="1" ht="13.7" customHeight="1" x14ac:dyDescent="0.2">
      <c r="A9" s="50"/>
      <c r="B9" s="51" t="s">
        <v>6</v>
      </c>
      <c r="C9" s="51" t="s">
        <v>55</v>
      </c>
      <c r="D9" s="51" t="s">
        <v>50</v>
      </c>
      <c r="E9" s="52" t="s">
        <v>40</v>
      </c>
      <c r="F9" s="53" t="s">
        <v>30</v>
      </c>
      <c r="G9" s="52" t="s">
        <v>29</v>
      </c>
      <c r="H9" s="53"/>
      <c r="I9" s="51" t="s">
        <v>55</v>
      </c>
      <c r="J9" s="54" t="s">
        <v>22</v>
      </c>
      <c r="K9" s="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55" s="7" customFormat="1" ht="13.7" customHeight="1" thickBot="1" x14ac:dyDescent="0.25">
      <c r="A10" s="50"/>
      <c r="B10" s="55"/>
      <c r="C10" s="55"/>
      <c r="D10" s="51" t="s">
        <v>58</v>
      </c>
      <c r="E10" s="52" t="s">
        <v>41</v>
      </c>
      <c r="F10" s="53" t="s">
        <v>47</v>
      </c>
      <c r="G10" s="77" t="s">
        <v>46</v>
      </c>
      <c r="H10" s="53"/>
      <c r="I10" s="55"/>
      <c r="J10" s="54" t="s">
        <v>57</v>
      </c>
      <c r="K10" s="1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55" s="7" customFormat="1" ht="13.7" customHeight="1" thickBot="1" x14ac:dyDescent="0.25">
      <c r="A11" s="56" t="s">
        <v>7</v>
      </c>
      <c r="B11" s="57" t="s">
        <v>24</v>
      </c>
      <c r="C11" s="58" t="s">
        <v>18</v>
      </c>
      <c r="D11" s="57" t="s">
        <v>16</v>
      </c>
      <c r="E11" s="58" t="s">
        <v>8</v>
      </c>
      <c r="F11" s="58" t="s">
        <v>25</v>
      </c>
      <c r="G11" s="58" t="s">
        <v>42</v>
      </c>
      <c r="H11" s="59" t="s">
        <v>45</v>
      </c>
      <c r="I11" s="60" t="s">
        <v>43</v>
      </c>
      <c r="J11" s="61" t="s">
        <v>44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55" s="11" customFormat="1" ht="13.7" customHeight="1" x14ac:dyDescent="0.2">
      <c r="A12" s="62" t="s">
        <v>14</v>
      </c>
      <c r="B12" s="82">
        <v>10459133.109999999</v>
      </c>
      <c r="C12" s="86">
        <v>8355547.3700000001</v>
      </c>
      <c r="D12" s="63">
        <v>0</v>
      </c>
      <c r="E12" s="64">
        <v>0</v>
      </c>
      <c r="F12" s="64">
        <v>0</v>
      </c>
      <c r="G12" s="64">
        <v>0</v>
      </c>
      <c r="H12" s="64">
        <f>B12+C12+D12+E12-F12-G12</f>
        <v>18814680.48</v>
      </c>
      <c r="I12" s="63">
        <f t="shared" ref="I12:I28" si="0">H12-J12</f>
        <v>8521537.2100000009</v>
      </c>
      <c r="J12" s="65">
        <v>10293143.27</v>
      </c>
      <c r="K12" s="34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s="11" customFormat="1" ht="13.7" customHeight="1" x14ac:dyDescent="0.2">
      <c r="A13" s="68" t="s">
        <v>9</v>
      </c>
      <c r="B13" s="83">
        <v>5459037.1200000001</v>
      </c>
      <c r="C13" s="66">
        <v>4517562.6399999997</v>
      </c>
      <c r="D13" s="66">
        <v>0</v>
      </c>
      <c r="E13" s="69">
        <v>0</v>
      </c>
      <c r="F13" s="69">
        <v>0</v>
      </c>
      <c r="G13" s="69">
        <v>0</v>
      </c>
      <c r="H13" s="69">
        <f>B13+C13+D13+E13-F13-G13</f>
        <v>9976599.7599999998</v>
      </c>
      <c r="I13" s="66">
        <f t="shared" si="0"/>
        <v>4648168.3999999994</v>
      </c>
      <c r="J13" s="70">
        <v>5328431.3600000003</v>
      </c>
      <c r="K13" s="34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s="11" customFormat="1" ht="13.7" customHeight="1" x14ac:dyDescent="0.2">
      <c r="A14" s="68" t="s">
        <v>26</v>
      </c>
      <c r="B14" s="83">
        <v>4847158.17</v>
      </c>
      <c r="C14" s="66">
        <v>786.02</v>
      </c>
      <c r="D14" s="66">
        <v>0</v>
      </c>
      <c r="E14" s="69">
        <v>0</v>
      </c>
      <c r="F14" s="69">
        <v>0</v>
      </c>
      <c r="G14" s="69">
        <v>0</v>
      </c>
      <c r="H14" s="69">
        <f>B14+C14+D14+E14-F14-G14</f>
        <v>4847944.1899999995</v>
      </c>
      <c r="I14" s="66">
        <f t="shared" si="0"/>
        <v>0</v>
      </c>
      <c r="J14" s="70">
        <v>4847944.1900000004</v>
      </c>
      <c r="K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s="11" customFormat="1" ht="13.7" customHeight="1" x14ac:dyDescent="0.2">
      <c r="A15" s="68" t="s">
        <v>15</v>
      </c>
      <c r="B15" s="83">
        <v>2796635.2</v>
      </c>
      <c r="C15" s="66">
        <v>-76221294.319999993</v>
      </c>
      <c r="D15" s="66">
        <f>15000000+15000000+15000000+15000000+15000000</f>
        <v>75000000</v>
      </c>
      <c r="E15" s="69">
        <v>0</v>
      </c>
      <c r="F15" s="69">
        <v>0</v>
      </c>
      <c r="G15" s="69">
        <v>0</v>
      </c>
      <c r="H15" s="69">
        <f>B15+C15+D15+E15-F15-G15</f>
        <v>1575340.8800000101</v>
      </c>
      <c r="I15" s="66">
        <f t="shared" si="0"/>
        <v>1.0244548320770264E-8</v>
      </c>
      <c r="J15" s="70">
        <v>1575340.88</v>
      </c>
      <c r="K15" s="34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s="11" customFormat="1" ht="13.7" customHeight="1" x14ac:dyDescent="0.2">
      <c r="A16" s="68" t="s">
        <v>10</v>
      </c>
      <c r="B16" s="83">
        <v>24303951.34</v>
      </c>
      <c r="C16" s="66">
        <v>3808479.81</v>
      </c>
      <c r="D16" s="66">
        <v>0</v>
      </c>
      <c r="E16" s="69">
        <v>0</v>
      </c>
      <c r="F16" s="69">
        <v>0</v>
      </c>
      <c r="G16" s="69">
        <v>0</v>
      </c>
      <c r="H16" s="69">
        <f>B16+C16+D16+E16+F16+G16</f>
        <v>28112431.149999999</v>
      </c>
      <c r="I16" s="66">
        <v>3808479.81</v>
      </c>
      <c r="J16" s="70">
        <f>H16-I16</f>
        <v>24303951.34</v>
      </c>
      <c r="K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s="11" customFormat="1" ht="13.7" customHeight="1" x14ac:dyDescent="0.2">
      <c r="A17" s="68" t="s">
        <v>33</v>
      </c>
      <c r="B17" s="84">
        <v>33040736.140000001</v>
      </c>
      <c r="C17" s="41">
        <v>13148219.689999999</v>
      </c>
      <c r="D17" s="66">
        <v>0</v>
      </c>
      <c r="E17" s="69">
        <v>0</v>
      </c>
      <c r="F17" s="66">
        <v>0</v>
      </c>
      <c r="G17" s="69">
        <v>0</v>
      </c>
      <c r="H17" s="69">
        <f>B17+C17</f>
        <v>46188955.829999998</v>
      </c>
      <c r="I17" s="66">
        <f t="shared" si="0"/>
        <v>12417430.350000001</v>
      </c>
      <c r="J17" s="78">
        <v>33771525.479999997</v>
      </c>
      <c r="K17" s="34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s="11" customFormat="1" ht="13.7" customHeight="1" x14ac:dyDescent="0.2">
      <c r="A18" s="68" t="s">
        <v>31</v>
      </c>
      <c r="B18" s="83">
        <v>9814641.9000000004</v>
      </c>
      <c r="C18" s="66">
        <v>28687039.66</v>
      </c>
      <c r="D18" s="66">
        <v>0</v>
      </c>
      <c r="E18" s="69">
        <v>0</v>
      </c>
      <c r="F18" s="66">
        <v>0</v>
      </c>
      <c r="G18" s="69">
        <v>0</v>
      </c>
      <c r="H18" s="69">
        <f t="shared" ref="H18:H32" si="1">B18+C18+D18+E18-F18-G18</f>
        <v>38501681.560000002</v>
      </c>
      <c r="I18" s="66">
        <f t="shared" si="0"/>
        <v>27866644.300000004</v>
      </c>
      <c r="J18" s="70">
        <v>10635037.26</v>
      </c>
      <c r="K18" s="3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s="11" customFormat="1" ht="13.7" customHeight="1" x14ac:dyDescent="0.2">
      <c r="A19" s="68" t="s">
        <v>32</v>
      </c>
      <c r="B19" s="83">
        <v>28527194.390000001</v>
      </c>
      <c r="C19" s="66">
        <v>10301195.890000001</v>
      </c>
      <c r="D19" s="66">
        <v>0</v>
      </c>
      <c r="E19" s="69">
        <v>0</v>
      </c>
      <c r="F19" s="67">
        <v>0</v>
      </c>
      <c r="G19" s="79">
        <v>0</v>
      </c>
      <c r="H19" s="69">
        <f t="shared" si="1"/>
        <v>38828390.280000001</v>
      </c>
      <c r="I19" s="66">
        <f t="shared" si="0"/>
        <v>9926893.3000000007</v>
      </c>
      <c r="J19" s="70">
        <v>28901496.98</v>
      </c>
      <c r="K19" s="34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s="11" customFormat="1" ht="13.7" customHeight="1" x14ac:dyDescent="0.2">
      <c r="A20" s="68" t="s">
        <v>52</v>
      </c>
      <c r="B20" s="83">
        <v>8260986.9400000004</v>
      </c>
      <c r="C20" s="66">
        <v>-8142819.0599999996</v>
      </c>
      <c r="D20" s="66">
        <v>0</v>
      </c>
      <c r="E20" s="69">
        <v>0</v>
      </c>
      <c r="F20" s="66">
        <v>0</v>
      </c>
      <c r="G20" s="69">
        <v>0</v>
      </c>
      <c r="H20" s="69">
        <f t="shared" si="1"/>
        <v>118167.88000000082</v>
      </c>
      <c r="I20" s="66">
        <f t="shared" si="0"/>
        <v>8.149072527885437E-10</v>
      </c>
      <c r="J20" s="70">
        <v>118167.88</v>
      </c>
      <c r="K20" s="34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s="11" customFormat="1" ht="13.7" customHeight="1" x14ac:dyDescent="0.2">
      <c r="A21" s="68" t="s">
        <v>53</v>
      </c>
      <c r="B21" s="83">
        <v>24133612.640000001</v>
      </c>
      <c r="C21" s="66">
        <v>-1728584.4</v>
      </c>
      <c r="D21" s="66">
        <v>3771892.88</v>
      </c>
      <c r="E21" s="69">
        <v>0</v>
      </c>
      <c r="F21" s="69">
        <v>0</v>
      </c>
      <c r="G21" s="69">
        <v>0</v>
      </c>
      <c r="H21" s="69">
        <f t="shared" si="1"/>
        <v>26176921.120000001</v>
      </c>
      <c r="I21" s="66">
        <f t="shared" si="0"/>
        <v>2655399.0500000007</v>
      </c>
      <c r="J21" s="70">
        <v>23521522.07</v>
      </c>
      <c r="K21" s="34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s="11" customFormat="1" ht="13.7" customHeight="1" x14ac:dyDescent="0.2">
      <c r="A22" s="68" t="s">
        <v>34</v>
      </c>
      <c r="B22" s="83">
        <v>13192318.42</v>
      </c>
      <c r="C22" s="66">
        <v>-87951497.370000005</v>
      </c>
      <c r="D22" s="66">
        <f>20000000+82000000</f>
        <v>102000000</v>
      </c>
      <c r="E22" s="69">
        <v>0</v>
      </c>
      <c r="F22" s="69">
        <v>0</v>
      </c>
      <c r="G22" s="69">
        <v>1080896</v>
      </c>
      <c r="H22" s="69">
        <f t="shared" si="1"/>
        <v>26159925.049999997</v>
      </c>
      <c r="I22" s="66">
        <f t="shared" si="0"/>
        <v>0</v>
      </c>
      <c r="J22" s="70">
        <v>26159925.050000001</v>
      </c>
      <c r="K22" s="34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s="11" customFormat="1" ht="13.7" customHeight="1" x14ac:dyDescent="0.2">
      <c r="A23" s="68" t="s">
        <v>35</v>
      </c>
      <c r="B23" s="83">
        <v>92710.22</v>
      </c>
      <c r="C23" s="66">
        <v>-14659.75</v>
      </c>
      <c r="D23" s="66">
        <v>0</v>
      </c>
      <c r="E23" s="69">
        <v>0</v>
      </c>
      <c r="F23" s="69">
        <v>0</v>
      </c>
      <c r="G23" s="69">
        <v>0</v>
      </c>
      <c r="H23" s="69">
        <f t="shared" si="1"/>
        <v>78050.47</v>
      </c>
      <c r="I23" s="66">
        <f t="shared" si="0"/>
        <v>0</v>
      </c>
      <c r="J23" s="70">
        <v>78050.47</v>
      </c>
      <c r="K23" s="3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s="11" customFormat="1" ht="13.7" customHeight="1" x14ac:dyDescent="0.2">
      <c r="A24" s="68" t="s">
        <v>36</v>
      </c>
      <c r="B24" s="83">
        <v>9093232.0199999996</v>
      </c>
      <c r="C24" s="66">
        <v>-17193329.219999999</v>
      </c>
      <c r="D24" s="66">
        <f>10000000+11000000</f>
        <v>21000000</v>
      </c>
      <c r="E24" s="69">
        <v>0</v>
      </c>
      <c r="F24" s="69">
        <v>0</v>
      </c>
      <c r="G24" s="69">
        <v>0</v>
      </c>
      <c r="H24" s="69">
        <f t="shared" si="1"/>
        <v>12899902.800000001</v>
      </c>
      <c r="I24" s="66">
        <f t="shared" si="0"/>
        <v>0</v>
      </c>
      <c r="J24" s="70">
        <v>12899902.800000001</v>
      </c>
      <c r="K24" s="3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s="11" customFormat="1" ht="13.7" customHeight="1" x14ac:dyDescent="0.2">
      <c r="A25" s="68" t="s">
        <v>11</v>
      </c>
      <c r="B25" s="83">
        <v>80055183.359999999</v>
      </c>
      <c r="C25" s="66">
        <v>62218873.340000004</v>
      </c>
      <c r="D25" s="66">
        <v>0</v>
      </c>
      <c r="E25" s="69">
        <v>0</v>
      </c>
      <c r="F25" s="69">
        <v>0</v>
      </c>
      <c r="G25" s="69">
        <v>1131566.8</v>
      </c>
      <c r="H25" s="69">
        <f t="shared" si="1"/>
        <v>141142489.89999998</v>
      </c>
      <c r="I25" s="66">
        <f t="shared" si="0"/>
        <v>9565858.1299999803</v>
      </c>
      <c r="J25" s="70">
        <v>131576631.77</v>
      </c>
      <c r="K25" s="34"/>
      <c r="L25" s="21"/>
      <c r="M25" s="21"/>
      <c r="O25" s="21"/>
      <c r="P25" s="21"/>
      <c r="Q25" s="5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s="11" customFormat="1" ht="13.7" customHeight="1" x14ac:dyDescent="0.2">
      <c r="A26" s="68" t="s">
        <v>12</v>
      </c>
      <c r="B26" s="83">
        <v>25605223.039999999</v>
      </c>
      <c r="C26" s="66">
        <v>-89979164.590000004</v>
      </c>
      <c r="D26" s="66">
        <f>30000000+25000000+25000000+25000000</f>
        <v>105000000</v>
      </c>
      <c r="E26" s="69">
        <v>0</v>
      </c>
      <c r="F26" s="69">
        <v>0</v>
      </c>
      <c r="G26" s="69">
        <v>0</v>
      </c>
      <c r="H26" s="69">
        <f t="shared" si="1"/>
        <v>40626058.449999996</v>
      </c>
      <c r="I26" s="66">
        <f t="shared" si="0"/>
        <v>0</v>
      </c>
      <c r="J26" s="70">
        <v>40626058.450000003</v>
      </c>
      <c r="K26" s="34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s="11" customFormat="1" ht="13.7" customHeight="1" x14ac:dyDescent="0.2">
      <c r="A27" s="68" t="s">
        <v>13</v>
      </c>
      <c r="B27" s="83">
        <v>0</v>
      </c>
      <c r="C27" s="66">
        <v>1007853489.8200001</v>
      </c>
      <c r="D27" s="69">
        <v>0</v>
      </c>
      <c r="E27" s="69">
        <v>0</v>
      </c>
      <c r="F27" s="69">
        <v>0</v>
      </c>
      <c r="G27" s="69">
        <v>509970</v>
      </c>
      <c r="H27" s="69">
        <f t="shared" si="1"/>
        <v>1007343519.8200001</v>
      </c>
      <c r="I27" s="66">
        <f t="shared" si="0"/>
        <v>1007343519.8200001</v>
      </c>
      <c r="J27" s="70">
        <v>0</v>
      </c>
      <c r="K27" s="34"/>
      <c r="L27" s="21"/>
      <c r="M27" s="5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 s="11" customFormat="1" ht="13.7" customHeight="1" x14ac:dyDescent="0.2">
      <c r="A28" s="68" t="s">
        <v>51</v>
      </c>
      <c r="B28" s="83">
        <v>0</v>
      </c>
      <c r="C28" s="66">
        <v>32811933.870000001</v>
      </c>
      <c r="D28" s="69">
        <v>0</v>
      </c>
      <c r="E28" s="69">
        <v>0</v>
      </c>
      <c r="F28" s="69">
        <v>0</v>
      </c>
      <c r="G28" s="69">
        <v>0</v>
      </c>
      <c r="H28" s="69">
        <f t="shared" si="1"/>
        <v>32811933.870000001</v>
      </c>
      <c r="I28" s="66">
        <f t="shared" si="0"/>
        <v>32811933.870000001</v>
      </c>
      <c r="J28" s="70">
        <v>0</v>
      </c>
      <c r="K28" s="34"/>
      <c r="L28" s="21"/>
      <c r="M28" s="5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 s="11" customFormat="1" ht="13.7" customHeight="1" x14ac:dyDescent="0.2">
      <c r="A29" s="68" t="s">
        <v>49</v>
      </c>
      <c r="B29" s="83">
        <v>16878757.890000001</v>
      </c>
      <c r="C29" s="66">
        <v>-22879197.23</v>
      </c>
      <c r="D29" s="69">
        <v>17050000</v>
      </c>
      <c r="E29" s="69">
        <v>0</v>
      </c>
      <c r="F29" s="69">
        <v>0</v>
      </c>
      <c r="G29" s="69">
        <v>0</v>
      </c>
      <c r="H29" s="69">
        <f t="shared" si="1"/>
        <v>11049560.66</v>
      </c>
      <c r="I29" s="66">
        <f>H29-J29</f>
        <v>0</v>
      </c>
      <c r="J29" s="70">
        <v>11049560.66</v>
      </c>
      <c r="K29" s="34"/>
      <c r="L29" s="21"/>
      <c r="M29" s="5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 s="11" customFormat="1" ht="13.7" customHeight="1" x14ac:dyDescent="0.2">
      <c r="A30" s="68" t="s">
        <v>17</v>
      </c>
      <c r="B30" s="83">
        <v>696832</v>
      </c>
      <c r="C30" s="66">
        <v>51484678.579999998</v>
      </c>
      <c r="D30" s="69">
        <v>0</v>
      </c>
      <c r="E30" s="69">
        <v>0</v>
      </c>
      <c r="F30" s="69">
        <v>0</v>
      </c>
      <c r="G30" s="69">
        <v>0</v>
      </c>
      <c r="H30" s="69">
        <f t="shared" si="1"/>
        <v>52181510.579999998</v>
      </c>
      <c r="I30" s="66">
        <f>H30-J30</f>
        <v>52110710.579999998</v>
      </c>
      <c r="J30" s="70">
        <v>70800</v>
      </c>
      <c r="K30" s="34"/>
      <c r="L30" s="21"/>
      <c r="M30" s="5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 s="11" customFormat="1" ht="13.7" customHeight="1" x14ac:dyDescent="0.2">
      <c r="A31" s="68" t="s">
        <v>48</v>
      </c>
      <c r="B31" s="83">
        <v>0</v>
      </c>
      <c r="C31" s="66">
        <v>79039876.930000007</v>
      </c>
      <c r="D31" s="79">
        <v>0</v>
      </c>
      <c r="E31" s="79">
        <v>-50000000</v>
      </c>
      <c r="F31" s="79">
        <v>0</v>
      </c>
      <c r="G31" s="79">
        <v>0</v>
      </c>
      <c r="H31" s="69">
        <f t="shared" si="1"/>
        <v>29039876.930000007</v>
      </c>
      <c r="I31" s="66">
        <f>H31-J31</f>
        <v>29039876.930000007</v>
      </c>
      <c r="J31" s="70">
        <v>0</v>
      </c>
      <c r="K31" s="34"/>
      <c r="L31" s="21"/>
      <c r="M31" s="5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s="11" customFormat="1" ht="13.7" customHeight="1" thickBot="1" x14ac:dyDescent="0.25">
      <c r="A32" s="71" t="s">
        <v>61</v>
      </c>
      <c r="B32" s="85">
        <v>0</v>
      </c>
      <c r="C32" s="72">
        <v>-52833772.850000001</v>
      </c>
      <c r="D32" s="73">
        <v>0</v>
      </c>
      <c r="E32" s="73">
        <v>50000000</v>
      </c>
      <c r="F32" s="73">
        <v>0</v>
      </c>
      <c r="G32" s="73">
        <v>0</v>
      </c>
      <c r="H32" s="72">
        <f t="shared" si="1"/>
        <v>-2833772.8500000015</v>
      </c>
      <c r="I32" s="72">
        <f>H32-J32</f>
        <v>0</v>
      </c>
      <c r="J32" s="74">
        <v>-2833772.85</v>
      </c>
      <c r="K32" s="34"/>
      <c r="L32" s="21"/>
      <c r="M32" s="5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 s="7" customFormat="1" ht="12" customHeight="1" x14ac:dyDescent="0.2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s="7" customFormat="1" ht="12" customHeight="1" x14ac:dyDescent="0.2">
      <c r="A34" s="76" t="s">
        <v>62</v>
      </c>
      <c r="B34" s="45"/>
      <c r="C34" s="34"/>
      <c r="D34" s="29"/>
      <c r="E34" s="29"/>
      <c r="F34" s="29"/>
      <c r="G34" s="29"/>
      <c r="H34" s="34"/>
      <c r="I34" s="29"/>
      <c r="J34" s="29"/>
      <c r="K34" s="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s="7" customFormat="1" ht="12" customHeight="1" x14ac:dyDescent="0.2">
      <c r="A35" s="76"/>
      <c r="B35" s="30"/>
      <c r="C35" s="14"/>
      <c r="D35" s="30"/>
      <c r="E35" s="30"/>
      <c r="F35" s="30"/>
      <c r="G35" s="30"/>
      <c r="H35" s="14"/>
      <c r="I35" s="30"/>
      <c r="J35" s="30"/>
      <c r="K35" s="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s="7" customFormat="1" ht="12" customHeight="1" x14ac:dyDescent="0.2">
      <c r="A36" s="8"/>
      <c r="B36" s="14"/>
      <c r="C36" s="14"/>
      <c r="D36" s="14"/>
      <c r="E36" s="14"/>
      <c r="F36" s="14"/>
      <c r="G36" s="14"/>
      <c r="H36" s="14"/>
      <c r="I36" s="44"/>
      <c r="J36" s="14"/>
      <c r="K36" s="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s="7" customFormat="1" ht="12" customHeight="1" x14ac:dyDescent="0.2">
      <c r="A37" s="8"/>
      <c r="B37" s="14"/>
      <c r="C37" s="14"/>
      <c r="D37" s="14"/>
      <c r="E37" s="14"/>
      <c r="F37" s="14"/>
      <c r="G37" s="14"/>
      <c r="H37" s="14"/>
      <c r="I37" s="14"/>
      <c r="J37" s="14"/>
      <c r="K37" s="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s="11" customFormat="1" ht="12" customHeight="1" x14ac:dyDescent="0.2">
      <c r="A38" s="8"/>
      <c r="B38" s="14"/>
      <c r="C38" s="14"/>
      <c r="D38" s="14"/>
      <c r="E38" s="14"/>
      <c r="F38" s="14"/>
      <c r="G38" s="14"/>
      <c r="H38" s="14"/>
      <c r="I38" s="14"/>
      <c r="J38" s="14"/>
      <c r="K38" s="5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</row>
    <row r="39" spans="1:55" s="11" customFormat="1" ht="12" customHeight="1" x14ac:dyDescent="0.2">
      <c r="A39" s="8"/>
      <c r="B39" s="14"/>
      <c r="C39" s="14"/>
      <c r="D39" s="14"/>
      <c r="E39" s="14"/>
      <c r="F39" s="14"/>
      <c r="G39" s="14"/>
      <c r="H39" s="14"/>
      <c r="I39" s="43"/>
      <c r="J39" s="14"/>
      <c r="K39" s="5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</row>
    <row r="40" spans="1:55" s="11" customFormat="1" ht="12" customHeight="1" x14ac:dyDescent="0.2">
      <c r="A40" s="8"/>
      <c r="B40" s="14"/>
      <c r="C40" s="14"/>
      <c r="D40" s="14"/>
      <c r="E40" s="14"/>
      <c r="F40" s="14"/>
      <c r="G40" s="14"/>
      <c r="H40" s="14"/>
      <c r="I40" s="14"/>
      <c r="J40" s="14"/>
      <c r="K40" s="5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</row>
    <row r="41" spans="1:55" s="11" customFormat="1" ht="12" customHeight="1" x14ac:dyDescent="0.2">
      <c r="A41" s="8"/>
      <c r="B41" s="14"/>
      <c r="C41" s="14"/>
      <c r="D41" s="14"/>
      <c r="E41" s="14"/>
      <c r="F41" s="14"/>
      <c r="G41" s="14"/>
      <c r="H41" s="14"/>
      <c r="I41" s="14"/>
      <c r="J41" s="14"/>
      <c r="K41" s="5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s="11" customFormat="1" ht="12" customHeight="1" x14ac:dyDescent="0.2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5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s="11" customFormat="1" ht="12" customHeight="1" x14ac:dyDescent="0.2">
      <c r="A43" s="8"/>
      <c r="B43" s="14"/>
      <c r="C43" s="14"/>
      <c r="D43" s="14"/>
      <c r="E43" s="14"/>
      <c r="F43" s="14"/>
      <c r="G43" s="14"/>
      <c r="H43" s="14"/>
      <c r="I43" s="14"/>
      <c r="J43" s="14"/>
      <c r="K43" s="5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s="7" customFormat="1" ht="12" customHeight="1" x14ac:dyDescent="0.2">
      <c r="A44" s="19"/>
      <c r="B44" s="20"/>
      <c r="C44" s="5"/>
      <c r="D44" s="5"/>
      <c r="E44" s="5"/>
      <c r="F44" s="5"/>
      <c r="G44" s="33"/>
      <c r="H44" s="5"/>
      <c r="I44" s="5"/>
      <c r="J44" s="20"/>
      <c r="K44" s="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s="7" customFormat="1" ht="12" customHeight="1" x14ac:dyDescent="0.2">
      <c r="A45" s="42"/>
      <c r="B45" s="20"/>
      <c r="C45" s="5"/>
      <c r="D45" s="5"/>
      <c r="E45" s="5"/>
      <c r="F45" s="33"/>
      <c r="G45" s="33"/>
      <c r="H45" s="5"/>
      <c r="I45" s="5"/>
      <c r="J45" s="20"/>
      <c r="K45" s="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1:55" s="7" customFormat="1" ht="12" customHeight="1" x14ac:dyDescent="0.2">
      <c r="A46" s="42"/>
      <c r="B46" s="20"/>
      <c r="C46" s="5"/>
      <c r="D46" s="20"/>
      <c r="E46" s="20"/>
      <c r="F46" s="25"/>
      <c r="G46" s="25"/>
      <c r="H46" s="5"/>
      <c r="I46" s="20"/>
      <c r="J46" s="20"/>
      <c r="K46" s="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1:55" s="7" customFormat="1" ht="12" customHeight="1" x14ac:dyDescent="0.2">
      <c r="A47" s="19"/>
      <c r="B47" s="31"/>
      <c r="C47" s="5"/>
      <c r="D47" s="20"/>
      <c r="E47" s="20"/>
      <c r="F47" s="25"/>
      <c r="G47" s="25"/>
      <c r="H47" s="33"/>
      <c r="I47" s="25"/>
      <c r="J47" s="20"/>
      <c r="K47" s="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5" x14ac:dyDescent="0.2">
      <c r="A48" s="1"/>
      <c r="D48" s="15"/>
      <c r="E48" s="15"/>
      <c r="F48" s="15"/>
      <c r="G48" s="15"/>
      <c r="H48" s="35"/>
      <c r="I48" s="16"/>
    </row>
    <row r="49" spans="1:55" x14ac:dyDescent="0.2">
      <c r="A49" s="1"/>
      <c r="D49" s="15"/>
      <c r="E49" s="15"/>
      <c r="F49" s="15"/>
      <c r="G49" s="15"/>
      <c r="H49" s="28"/>
      <c r="I49" s="16"/>
    </row>
    <row r="50" spans="1:55" x14ac:dyDescent="0.2">
      <c r="A50" s="1"/>
      <c r="G50" s="16"/>
      <c r="H50" s="2"/>
      <c r="I50" s="3"/>
    </row>
    <row r="51" spans="1:55" x14ac:dyDescent="0.2">
      <c r="G51" s="16"/>
      <c r="I51" s="3"/>
    </row>
    <row r="52" spans="1:55" x14ac:dyDescent="0.2">
      <c r="D52" s="15"/>
      <c r="E52" s="15"/>
      <c r="F52" s="15"/>
      <c r="G52" s="15"/>
      <c r="I52" s="1"/>
    </row>
    <row r="53" spans="1:55" x14ac:dyDescent="0.2">
      <c r="A53" s="1"/>
      <c r="D53" s="18"/>
      <c r="E53" s="18"/>
      <c r="F53" s="15"/>
      <c r="G53" s="15"/>
      <c r="I53" s="15"/>
    </row>
    <row r="54" spans="1:55" s="36" customFormat="1" x14ac:dyDescent="0.2">
      <c r="A54"/>
      <c r="B54"/>
      <c r="C54" s="40"/>
      <c r="D54" s="18"/>
      <c r="E54" s="18"/>
      <c r="F54" s="15"/>
      <c r="G54" s="15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s="36" customFormat="1" x14ac:dyDescent="0.2">
      <c r="A55"/>
      <c r="B55"/>
      <c r="C55" s="40"/>
      <c r="D55" s="18"/>
      <c r="E55" s="18"/>
      <c r="F55" s="16"/>
      <c r="G55" s="16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s="36" customFormat="1" x14ac:dyDescent="0.2">
      <c r="A56"/>
      <c r="B56"/>
      <c r="C56" s="40"/>
      <c r="D56" s="18"/>
      <c r="E56" s="18"/>
      <c r="F56"/>
      <c r="G56" s="15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s="36" customFormat="1" x14ac:dyDescent="0.2">
      <c r="A57"/>
      <c r="B57"/>
      <c r="C57" s="40"/>
      <c r="D57" s="18"/>
      <c r="E57" s="18"/>
      <c r="F57"/>
      <c r="G57" s="16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s="36" customFormat="1" x14ac:dyDescent="0.2">
      <c r="A58"/>
      <c r="B58"/>
      <c r="C58" s="40"/>
      <c r="D58" s="16"/>
      <c r="E58" s="16"/>
      <c r="F58"/>
      <c r="G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</sheetData>
  <mergeCells count="1">
    <mergeCell ref="I7:J7"/>
  </mergeCells>
  <printOptions horizontalCentered="1"/>
  <pageMargins left="0.78740157480314965" right="0.59055118110236227" top="0.59055118110236227" bottom="0.59055118110236227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Třešňák Petr (MHMP, SVM)</dc:creator>
  <cp:lastModifiedBy>Černoch Michail (MHMP, OVO)</cp:lastModifiedBy>
  <cp:lastPrinted>2020-03-31T11:08:29Z</cp:lastPrinted>
  <dcterms:created xsi:type="dcterms:W3CDTF">1997-01-22T06:32:01Z</dcterms:created>
  <dcterms:modified xsi:type="dcterms:W3CDTF">2020-07-02T19:30:47Z</dcterms:modified>
</cp:coreProperties>
</file>