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bookViews>
    <workbookView xWindow="0" yWindow="0" windowWidth="28800" windowHeight="11985"/>
  </bookViews>
  <sheets>
    <sheet name="Limity zaměstanci 2020" sheetId="1" r:id="rId1"/>
    <sheet name="Limity platy 2020" sheetId="2" r:id="rId2"/>
  </sheets>
  <definedNames>
    <definedName name="_xlnm.Print_Titles" localSheetId="1">'Limity platy 2020'!$3:$6</definedName>
    <definedName name="_xlnm.Print_Titles" localSheetId="0">'Limity zaměstanci 2020'!$7:$10</definedName>
  </definedNames>
  <calcPr calcId="152511"/>
</workbook>
</file>

<file path=xl/calcChain.xml><?xml version="1.0" encoding="utf-8"?>
<calcChain xmlns="http://schemas.openxmlformats.org/spreadsheetml/2006/main">
  <c r="C51" i="1" l="1"/>
  <c r="C48" i="2"/>
  <c r="D73" i="2" l="1"/>
  <c r="C20" i="1" l="1"/>
  <c r="C17" i="2"/>
  <c r="C25" i="1" l="1"/>
  <c r="C22" i="1"/>
  <c r="B75" i="2" l="1"/>
  <c r="D75" i="2"/>
  <c r="C75" i="2" l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66" i="2"/>
  <c r="C65" i="2"/>
  <c r="D65" i="2" s="1"/>
  <c r="C64" i="2"/>
  <c r="D64" i="2" s="1"/>
  <c r="D63" i="2"/>
  <c r="C62" i="2"/>
  <c r="D62" i="2" s="1"/>
  <c r="C61" i="2"/>
  <c r="D61" i="2" s="1"/>
  <c r="D60" i="2"/>
  <c r="C59" i="2"/>
  <c r="D59" i="2" s="1"/>
  <c r="C58" i="2"/>
  <c r="D58" i="2" s="1"/>
  <c r="C57" i="2"/>
  <c r="D57" i="2" s="1"/>
  <c r="C56" i="2"/>
  <c r="D56" i="2" s="1"/>
  <c r="C55" i="2"/>
  <c r="D55" i="2" s="1"/>
  <c r="D54" i="2"/>
  <c r="D53" i="2"/>
  <c r="C52" i="2"/>
  <c r="D52" i="2" s="1"/>
  <c r="D51" i="2"/>
  <c r="C50" i="2"/>
  <c r="D50" i="2" s="1"/>
  <c r="C52" i="1" l="1"/>
  <c r="C50" i="1"/>
  <c r="C49" i="1"/>
  <c r="C39" i="1"/>
  <c r="C38" i="1"/>
  <c r="C33" i="1"/>
  <c r="C30" i="1"/>
  <c r="C28" i="1"/>
  <c r="C49" i="2" l="1"/>
  <c r="C47" i="2"/>
  <c r="C46" i="2"/>
  <c r="C36" i="2"/>
  <c r="C35" i="2"/>
  <c r="C33" i="2"/>
  <c r="C30" i="2"/>
  <c r="C27" i="2"/>
  <c r="C25" i="2"/>
  <c r="C22" i="2"/>
  <c r="C77" i="2" l="1"/>
  <c r="D68" i="2" l="1"/>
  <c r="D70" i="1"/>
  <c r="D67" i="2" l="1"/>
  <c r="C21" i="1"/>
  <c r="C18" i="1"/>
  <c r="C12" i="2"/>
  <c r="C16" i="2"/>
  <c r="C15" i="2"/>
  <c r="C18" i="2"/>
  <c r="C19" i="2"/>
  <c r="C14" i="2"/>
  <c r="C17" i="1"/>
  <c r="C15" i="1"/>
  <c r="C16" i="1"/>
  <c r="C13" i="2"/>
  <c r="D10" i="2"/>
  <c r="D11" i="2"/>
  <c r="D9" i="2"/>
  <c r="D8" i="2"/>
  <c r="D78" i="1"/>
  <c r="D13" i="1"/>
  <c r="D14" i="1"/>
  <c r="D71" i="1"/>
  <c r="D12" i="1"/>
  <c r="D11" i="1"/>
  <c r="C76" i="1"/>
  <c r="C75" i="1"/>
  <c r="D77" i="1"/>
  <c r="B77" i="1"/>
  <c r="B73" i="2"/>
  <c r="C19" i="1"/>
</calcChain>
</file>

<file path=xl/sharedStrings.xml><?xml version="1.0" encoding="utf-8"?>
<sst xmlns="http://schemas.openxmlformats.org/spreadsheetml/2006/main" count="164" uniqueCount="96">
  <si>
    <t>Přepoč. osoby</t>
  </si>
  <si>
    <t>Návrh</t>
  </si>
  <si>
    <t>ROPID</t>
  </si>
  <si>
    <t>Dětský domov  Charlotty Masarykové</t>
  </si>
  <si>
    <t>Divadlo v Dlouhé</t>
  </si>
  <si>
    <t>Divadlo na Vinohradech</t>
  </si>
  <si>
    <t>Divadlo Na zábradlí</t>
  </si>
  <si>
    <t>Divadlo pod Palmovkou</t>
  </si>
  <si>
    <t>Městská divadla pražská</t>
  </si>
  <si>
    <t>Muzeum hl. m. Prahy</t>
  </si>
  <si>
    <t>Galerie hl. m. Prahy</t>
  </si>
  <si>
    <t>Národní kulturní památka Vyšehrad</t>
  </si>
  <si>
    <t>Správa pražských hřbitovů</t>
  </si>
  <si>
    <t>Botanická zahrada hl.m. Prahy</t>
  </si>
  <si>
    <t>Zoologická zahrada hl.m. Prahy</t>
  </si>
  <si>
    <t>Domov pro seniory Ďáblice</t>
  </si>
  <si>
    <t>Domov pro seniory Malešice</t>
  </si>
  <si>
    <t>Domov pro seniory Krč</t>
  </si>
  <si>
    <t>Domov pro seniory Háje</t>
  </si>
  <si>
    <t xml:space="preserve">Domov pro seniory Chodov </t>
  </si>
  <si>
    <t>Domov pro seniory E. Purkyňové</t>
  </si>
  <si>
    <t>Domov pro seniory Kobylisy</t>
  </si>
  <si>
    <t>Domov pro seniory Dobřichovice</t>
  </si>
  <si>
    <t>Domov pro seniory Heřmanův Městec</t>
  </si>
  <si>
    <t>Domov pro seniory  Pyšely</t>
  </si>
  <si>
    <t>ICOZP Horní Poustevna</t>
  </si>
  <si>
    <t>DZR Krásná Lípa</t>
  </si>
  <si>
    <t>DOZP Kytlice</t>
  </si>
  <si>
    <t>DOZP Leontýn</t>
  </si>
  <si>
    <t>DOZP Lochovice</t>
  </si>
  <si>
    <t>DOZP Sulická</t>
  </si>
  <si>
    <t>ICSS Odlochovice</t>
  </si>
  <si>
    <t>Domov Svojšice</t>
  </si>
  <si>
    <t>DZR Terezín</t>
  </si>
  <si>
    <t>Domov Zvíkovecká kytička</t>
  </si>
  <si>
    <t>Centrum sociálních služeb Praha</t>
  </si>
  <si>
    <t>Domov pro seniory Hortenzie</t>
  </si>
  <si>
    <t>Domov Maxov</t>
  </si>
  <si>
    <t>Domov sociálních služeb Vlašská</t>
  </si>
  <si>
    <t>snížení</t>
  </si>
  <si>
    <t>Správa služeb hl. m. Prahy</t>
  </si>
  <si>
    <t>Městská policie hl. m. Prahy</t>
  </si>
  <si>
    <t>Městská knihovna v Praze</t>
  </si>
  <si>
    <t>Hudební divadlo v Karlíně</t>
  </si>
  <si>
    <t>v tis. Kč</t>
  </si>
  <si>
    <t>Příspěvkové organizace</t>
  </si>
  <si>
    <t>Botanická zahrada hl.m.Prahy</t>
  </si>
  <si>
    <t>Zoologická zahrada hl.m.Prahy</t>
  </si>
  <si>
    <t xml:space="preserve">Jedličkův ústav a školy </t>
  </si>
  <si>
    <t>Dětský domov Ch. Masarykové</t>
  </si>
  <si>
    <t>Domov pro seniory Chodov</t>
  </si>
  <si>
    <t>Domov pro seniory  Ďáblice</t>
  </si>
  <si>
    <t>Domov pro seniory  Kobylisy</t>
  </si>
  <si>
    <t>Domov pro seniory  Malešice</t>
  </si>
  <si>
    <t>Domov pro seniory Zahradní Město</t>
  </si>
  <si>
    <t>Domov pro seniory Pyšely</t>
  </si>
  <si>
    <t>ICSS  Odlochovice</t>
  </si>
  <si>
    <t>Dětské centrum Paprsek</t>
  </si>
  <si>
    <t>Galerie hl.m. Prahy</t>
  </si>
  <si>
    <t>Zdravotnická záchranná služba hl.m. Prahy</t>
  </si>
  <si>
    <t>Městská poliklinika Praha</t>
  </si>
  <si>
    <t>Městská nemocnice následné péče</t>
  </si>
  <si>
    <t>Centrum léčebné rehabilitace</t>
  </si>
  <si>
    <t>Zdrav. záchranná služba hl. m. Prahy</t>
  </si>
  <si>
    <t>Palata - Domov pro zrakově postižené</t>
  </si>
  <si>
    <t>Švandovo divadlo na Smíchově</t>
  </si>
  <si>
    <t>Divadlo Spejbla a Hurvínka</t>
  </si>
  <si>
    <t>Minor</t>
  </si>
  <si>
    <t>Pražská informační služba</t>
  </si>
  <si>
    <t>Jedličkův ústav a školy</t>
  </si>
  <si>
    <t>Institut plánování rozvoje hl. m. Prahy</t>
  </si>
  <si>
    <t>Symfonický orchestr hl. m. Prahy FOK</t>
  </si>
  <si>
    <t>Hvězdárna a planetárium hl. m. Prahy</t>
  </si>
  <si>
    <t>Studio Ypsilon</t>
  </si>
  <si>
    <t>popř. upravený</t>
  </si>
  <si>
    <t>Schválený,</t>
  </si>
  <si>
    <t>limitu</t>
  </si>
  <si>
    <t xml:space="preserve">limitu </t>
  </si>
  <si>
    <t>Zvýšení/</t>
  </si>
  <si>
    <t>Domov pro seniory Nová slunečnice</t>
  </si>
  <si>
    <t>Domov Rudné u Nejdku</t>
  </si>
  <si>
    <t xml:space="preserve">PER MHMP    </t>
  </si>
  <si>
    <t>Lesy hl.m. Prahy</t>
  </si>
  <si>
    <t>TSK</t>
  </si>
  <si>
    <t>FON MHMP</t>
  </si>
  <si>
    <t>SLU MHMP</t>
  </si>
  <si>
    <t>z toho:</t>
  </si>
  <si>
    <t>PER MHMP</t>
  </si>
  <si>
    <t>limit 2019</t>
  </si>
  <si>
    <t>Návrh limitu prostředků na platy příspěvkových organizací, Městské policie a MHMP na rok 2020</t>
  </si>
  <si>
    <t>Návrh limitu počtu zaměstnanců příspěvkových organizací, Městské policie a MHMP na rok 2020</t>
  </si>
  <si>
    <t>Návrh limitu počtu zaměstnanců a limitu prostředků na platy příspěvkových organizací, Městské policie hl. m. Prahy a MHMP na rok 2020</t>
  </si>
  <si>
    <t>Metropolitní nemocnice Na Františku</t>
  </si>
  <si>
    <t xml:space="preserve">MHMP       *)     </t>
  </si>
  <si>
    <t>*) zahrnuje  limit prostředků na platy pro projekty EU/EHP a OPPPR</t>
  </si>
  <si>
    <t>Příloha č. 6 k usnesení Zastupitelstva HMP č. 12/37 ze dne 12. 12.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</si>
</sst>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0"/>
      <name val="Arial CE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i/>
      <u/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i/>
      <u/>
      <sz val="10"/>
      <name val="Arial CE"/>
      <charset val="238"/>
    </font>
    <font>
      <i/>
      <u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/>
    <xf numFmtId="0" fontId="3" fillId="0" borderId="0" xfId="0" applyFont="1" applyBorder="1"/>
    <xf numFmtId="0" fontId="4" fillId="0" borderId="0" xfId="0" applyFont="1"/>
    <xf numFmtId="1" fontId="3" fillId="0" borderId="0" xfId="0" applyNumberFormat="1" applyFont="1" applyBorder="1"/>
    <xf numFmtId="1" fontId="0" fillId="0" borderId="0" xfId="0" applyNumberFormat="1"/>
    <xf numFmtId="164" fontId="7" fillId="0" borderId="1" xfId="0" applyNumberFormat="1" applyFont="1" applyBorder="1"/>
    <xf numFmtId="0" fontId="6" fillId="0" borderId="0" xfId="0" applyFont="1" applyBorder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Continuous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0" fontId="6" fillId="0" borderId="4" xfId="0" applyFont="1" applyBorder="1"/>
    <xf numFmtId="165" fontId="7" fillId="0" borderId="5" xfId="0" applyNumberFormat="1" applyFont="1" applyBorder="1"/>
    <xf numFmtId="164" fontId="7" fillId="0" borderId="6" xfId="0" applyNumberFormat="1" applyFont="1" applyBorder="1"/>
    <xf numFmtId="1" fontId="6" fillId="0" borderId="0" xfId="0" applyNumberFormat="1" applyFont="1" applyBorder="1"/>
    <xf numFmtId="165" fontId="7" fillId="0" borderId="7" xfId="0" applyNumberFormat="1" applyFont="1" applyBorder="1"/>
    <xf numFmtId="164" fontId="7" fillId="0" borderId="5" xfId="0" applyNumberFormat="1" applyFont="1" applyBorder="1"/>
    <xf numFmtId="0" fontId="6" fillId="0" borderId="8" xfId="0" applyFont="1" applyBorder="1"/>
    <xf numFmtId="164" fontId="6" fillId="0" borderId="0" xfId="0" applyNumberFormat="1" applyFont="1" applyBorder="1"/>
    <xf numFmtId="0" fontId="12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Fill="1" applyBorder="1"/>
    <xf numFmtId="164" fontId="7" fillId="0" borderId="0" xfId="0" applyNumberFormat="1" applyFont="1" applyBorder="1"/>
    <xf numFmtId="0" fontId="0" fillId="0" borderId="0" xfId="0" applyBorder="1"/>
    <xf numFmtId="0" fontId="5" fillId="0" borderId="0" xfId="0" applyFont="1" applyAlignment="1">
      <alignment horizontal="right"/>
    </xf>
    <xf numFmtId="0" fontId="6" fillId="0" borderId="10" xfId="0" applyFont="1" applyBorder="1"/>
    <xf numFmtId="0" fontId="6" fillId="0" borderId="4" xfId="0" applyFont="1" applyBorder="1" applyAlignment="1"/>
    <xf numFmtId="0" fontId="6" fillId="0" borderId="11" xfId="0" applyFont="1" applyBorder="1"/>
    <xf numFmtId="165" fontId="7" fillId="0" borderId="12" xfId="0" applyNumberFormat="1" applyFont="1" applyBorder="1"/>
    <xf numFmtId="165" fontId="7" fillId="0" borderId="9" xfId="0" applyNumberFormat="1" applyFont="1" applyBorder="1"/>
    <xf numFmtId="0" fontId="14" fillId="0" borderId="0" xfId="0" applyFont="1" applyAlignment="1"/>
    <xf numFmtId="0" fontId="9" fillId="0" borderId="0" xfId="0" applyFont="1" applyAlignment="1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6" fillId="0" borderId="7" xfId="0" applyFont="1" applyBorder="1" applyProtection="1"/>
    <xf numFmtId="164" fontId="7" fillId="0" borderId="7" xfId="0" applyNumberFormat="1" applyFont="1" applyBorder="1" applyProtection="1"/>
    <xf numFmtId="0" fontId="6" fillId="0" borderId="5" xfId="0" applyFont="1" applyBorder="1" applyProtection="1"/>
    <xf numFmtId="164" fontId="7" fillId="0" borderId="5" xfId="0" applyNumberFormat="1" applyFont="1" applyBorder="1" applyProtection="1"/>
    <xf numFmtId="164" fontId="7" fillId="0" borderId="5" xfId="0" applyNumberFormat="1" applyFont="1" applyBorder="1" applyAlignment="1" applyProtection="1"/>
    <xf numFmtId="164" fontId="7" fillId="0" borderId="5" xfId="0" applyNumberFormat="1" applyFont="1" applyBorder="1" applyAlignment="1" applyProtection="1">
      <alignment horizontal="right"/>
    </xf>
    <xf numFmtId="0" fontId="6" fillId="0" borderId="1" xfId="0" applyFont="1" applyBorder="1" applyProtection="1"/>
    <xf numFmtId="164" fontId="7" fillId="0" borderId="6" xfId="0" applyNumberFormat="1" applyFont="1" applyBorder="1" applyProtection="1"/>
    <xf numFmtId="0" fontId="6" fillId="0" borderId="14" xfId="0" applyFont="1" applyBorder="1" applyProtection="1"/>
    <xf numFmtId="164" fontId="7" fillId="0" borderId="7" xfId="0" applyNumberFormat="1" applyFont="1" applyBorder="1" applyAlignment="1" applyProtection="1"/>
    <xf numFmtId="0" fontId="6" fillId="0" borderId="6" xfId="0" applyFont="1" applyBorder="1" applyProtection="1"/>
    <xf numFmtId="0" fontId="13" fillId="0" borderId="0" xfId="0" applyFont="1" applyProtection="1"/>
    <xf numFmtId="165" fontId="7" fillId="0" borderId="6" xfId="0" applyNumberFormat="1" applyFont="1" applyBorder="1"/>
    <xf numFmtId="164" fontId="0" fillId="0" borderId="0" xfId="0" applyNumberFormat="1"/>
    <xf numFmtId="164" fontId="7" fillId="0" borderId="0" xfId="0" applyNumberFormat="1" applyFont="1" applyBorder="1" applyProtection="1">
      <protection locked="0"/>
    </xf>
    <xf numFmtId="164" fontId="15" fillId="0" borderId="0" xfId="0" applyNumberFormat="1" applyFont="1" applyFill="1" applyProtection="1">
      <protection locked="0"/>
    </xf>
    <xf numFmtId="164" fontId="7" fillId="0" borderId="6" xfId="0" applyNumberFormat="1" applyFont="1" applyFill="1" applyBorder="1" applyProtection="1"/>
    <xf numFmtId="0" fontId="11" fillId="0" borderId="2" xfId="0" applyFont="1" applyBorder="1" applyAlignment="1" applyProtection="1">
      <alignment horizontal="centerContinuous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Continuous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3" xfId="0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Continuous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3" fontId="7" fillId="0" borderId="0" xfId="0" applyNumberFormat="1" applyFont="1" applyBorder="1" applyProtection="1">
      <protection locked="0"/>
    </xf>
    <xf numFmtId="3" fontId="7" fillId="0" borderId="0" xfId="0" applyNumberFormat="1" applyFont="1" applyBorder="1" applyAlignment="1" applyProtection="1"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13" fillId="0" borderId="0" xfId="0" applyFont="1" applyProtection="1">
      <protection locked="0"/>
    </xf>
    <xf numFmtId="3" fontId="6" fillId="0" borderId="0" xfId="0" applyNumberFormat="1" applyFont="1" applyBorder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164" fontId="6" fillId="0" borderId="0" xfId="0" applyNumberFormat="1" applyFont="1" applyProtection="1">
      <protection locked="0"/>
    </xf>
    <xf numFmtId="165" fontId="7" fillId="0" borderId="5" xfId="0" applyNumberFormat="1" applyFont="1" applyBorder="1" applyAlignment="1">
      <alignment horizontal="right"/>
    </xf>
    <xf numFmtId="0" fontId="6" fillId="0" borderId="0" xfId="0" applyFont="1" applyBorder="1" applyProtection="1"/>
    <xf numFmtId="0" fontId="14" fillId="0" borderId="0" xfId="0" applyFont="1" applyAlignment="1" applyProtection="1">
      <alignment horizontal="left" vertical="center"/>
      <protection locked="0"/>
    </xf>
    <xf numFmtId="0" fontId="16" fillId="0" borderId="0" xfId="0" applyFont="1" applyProtection="1">
      <protection locked="0"/>
    </xf>
    <xf numFmtId="165" fontId="7" fillId="0" borderId="13" xfId="0" applyNumberFormat="1" applyFont="1" applyBorder="1"/>
    <xf numFmtId="164" fontId="7" fillId="0" borderId="15" xfId="0" applyNumberFormat="1" applyFont="1" applyBorder="1"/>
    <xf numFmtId="165" fontId="7" fillId="0" borderId="15" xfId="0" applyNumberFormat="1" applyFont="1" applyBorder="1"/>
    <xf numFmtId="165" fontId="7" fillId="0" borderId="16" xfId="0" applyNumberFormat="1" applyFont="1" applyBorder="1"/>
    <xf numFmtId="164" fontId="7" fillId="0" borderId="14" xfId="0" applyNumberFormat="1" applyFont="1" applyBorder="1" applyProtection="1"/>
    <xf numFmtId="164" fontId="7" fillId="2" borderId="5" xfId="0" applyNumberFormat="1" applyFont="1" applyFill="1" applyBorder="1" applyProtection="1"/>
    <xf numFmtId="165" fontId="7" fillId="0" borderId="9" xfId="0" applyNumberFormat="1" applyFont="1" applyFill="1" applyBorder="1"/>
    <xf numFmtId="164" fontId="7" fillId="0" borderId="1" xfId="0" applyNumberFormat="1" applyFont="1" applyBorder="1" applyProtection="1"/>
    <xf numFmtId="164" fontId="7" fillId="0" borderId="1" xfId="0" applyNumberFormat="1" applyFont="1" applyBorder="1" applyAlignment="1" applyProtection="1"/>
    <xf numFmtId="0" fontId="0" fillId="0" borderId="0" xfId="0" applyFont="1" applyProtection="1">
      <protection locked="0"/>
    </xf>
    <xf numFmtId="0" fontId="17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9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/>
    </sheetView>
  </sheetViews>
  <sheetFormatPr defaultRowHeight="12.75" x14ac:dyDescent="0.2"/>
  <cols>
    <col min="1" max="1" width="36.85546875" customWidth="1"/>
    <col min="2" max="2" width="19.85546875" customWidth="1"/>
    <col min="3" max="3" width="17.140625" customWidth="1"/>
    <col min="4" max="4" width="19.85546875" customWidth="1"/>
  </cols>
  <sheetData>
    <row r="1" spans="1:5" ht="15.75" x14ac:dyDescent="0.25">
      <c r="A1" s="94" t="s">
        <v>95</v>
      </c>
    </row>
    <row r="2" spans="1:5" x14ac:dyDescent="0.2">
      <c r="A2" s="5"/>
    </row>
    <row r="3" spans="1:5" ht="18.75" x14ac:dyDescent="0.3">
      <c r="A3" s="98" t="s">
        <v>91</v>
      </c>
      <c r="B3" s="98"/>
      <c r="C3" s="98"/>
      <c r="D3" s="98"/>
      <c r="E3" s="39"/>
    </row>
    <row r="4" spans="1:5" ht="18.75" x14ac:dyDescent="0.3">
      <c r="A4" s="98"/>
      <c r="B4" s="98"/>
      <c r="C4" s="98"/>
      <c r="D4" s="98"/>
      <c r="E4" s="39"/>
    </row>
    <row r="5" spans="1:5" ht="18.75" x14ac:dyDescent="0.3">
      <c r="A5" s="28"/>
      <c r="B5" s="28"/>
      <c r="C5" s="28"/>
      <c r="D5" s="28"/>
      <c r="E5" s="28"/>
    </row>
    <row r="6" spans="1:5" ht="15.75" x14ac:dyDescent="0.25">
      <c r="A6" s="99" t="s">
        <v>90</v>
      </c>
      <c r="B6" s="99"/>
      <c r="C6" s="99"/>
      <c r="D6" s="99"/>
      <c r="E6" s="38"/>
    </row>
    <row r="7" spans="1:5" ht="19.5" thickBot="1" x14ac:dyDescent="0.35">
      <c r="A7" s="10"/>
      <c r="B7" s="11"/>
      <c r="C7" s="27"/>
      <c r="D7" s="32" t="s">
        <v>0</v>
      </c>
    </row>
    <row r="8" spans="1:5" ht="15.75" customHeight="1" x14ac:dyDescent="0.2">
      <c r="A8" s="100" t="s">
        <v>45</v>
      </c>
      <c r="B8" s="12" t="s">
        <v>75</v>
      </c>
      <c r="C8" s="13" t="s">
        <v>78</v>
      </c>
      <c r="D8" s="13" t="s">
        <v>1</v>
      </c>
    </row>
    <row r="9" spans="1:5" ht="14.25" x14ac:dyDescent="0.2">
      <c r="A9" s="101"/>
      <c r="B9" s="14" t="s">
        <v>74</v>
      </c>
      <c r="C9" s="15" t="s">
        <v>39</v>
      </c>
      <c r="D9" s="15" t="s">
        <v>76</v>
      </c>
    </row>
    <row r="10" spans="1:5" ht="15" thickBot="1" x14ac:dyDescent="0.25">
      <c r="A10" s="102"/>
      <c r="B10" s="16" t="s">
        <v>88</v>
      </c>
      <c r="C10" s="17"/>
      <c r="D10" s="17">
        <v>2020</v>
      </c>
    </row>
    <row r="11" spans="1:5" ht="15.75" x14ac:dyDescent="0.25">
      <c r="A11" s="33" t="s">
        <v>70</v>
      </c>
      <c r="B11" s="22">
        <v>249.5</v>
      </c>
      <c r="C11" s="22">
        <v>0</v>
      </c>
      <c r="D11" s="36">
        <f>SUM(B11+C11)</f>
        <v>249.5</v>
      </c>
    </row>
    <row r="12" spans="1:5" ht="15.75" x14ac:dyDescent="0.25">
      <c r="A12" s="18" t="s">
        <v>13</v>
      </c>
      <c r="B12" s="19">
        <v>100</v>
      </c>
      <c r="C12" s="19">
        <v>7</v>
      </c>
      <c r="D12" s="37">
        <f>SUM(B12+C12)</f>
        <v>107</v>
      </c>
    </row>
    <row r="13" spans="1:5" ht="15.75" x14ac:dyDescent="0.25">
      <c r="A13" s="18" t="s">
        <v>14</v>
      </c>
      <c r="B13" s="19">
        <v>231</v>
      </c>
      <c r="C13" s="19">
        <v>0</v>
      </c>
      <c r="D13" s="37">
        <f t="shared" ref="D13:D71" si="0">SUM(B13+C13)</f>
        <v>231</v>
      </c>
    </row>
    <row r="14" spans="1:5" ht="15.75" x14ac:dyDescent="0.25">
      <c r="A14" s="18" t="s">
        <v>82</v>
      </c>
      <c r="B14" s="80">
        <v>235</v>
      </c>
      <c r="C14" s="80">
        <v>0</v>
      </c>
      <c r="D14" s="37">
        <f t="shared" si="0"/>
        <v>235</v>
      </c>
    </row>
    <row r="15" spans="1:5" ht="15.75" x14ac:dyDescent="0.25">
      <c r="A15" s="18" t="s">
        <v>2</v>
      </c>
      <c r="B15" s="19">
        <v>89</v>
      </c>
      <c r="C15" s="19">
        <f t="shared" ref="C15:C22" si="1">D15-B15</f>
        <v>19.5</v>
      </c>
      <c r="D15" s="37">
        <v>108.5</v>
      </c>
    </row>
    <row r="16" spans="1:5" ht="15.75" x14ac:dyDescent="0.25">
      <c r="A16" s="18" t="s">
        <v>83</v>
      </c>
      <c r="B16" s="19">
        <v>6</v>
      </c>
      <c r="C16" s="19">
        <f t="shared" si="1"/>
        <v>-1</v>
      </c>
      <c r="D16" s="37">
        <v>5</v>
      </c>
    </row>
    <row r="17" spans="1:4" ht="18" customHeight="1" x14ac:dyDescent="0.25">
      <c r="A17" s="18" t="s">
        <v>63</v>
      </c>
      <c r="B17" s="19">
        <v>537.5</v>
      </c>
      <c r="C17" s="19">
        <f t="shared" si="1"/>
        <v>33</v>
      </c>
      <c r="D17" s="37">
        <v>570.5</v>
      </c>
    </row>
    <row r="18" spans="1:4" ht="15.75" customHeight="1" x14ac:dyDescent="0.25">
      <c r="A18" s="18" t="s">
        <v>60</v>
      </c>
      <c r="B18" s="19">
        <v>97</v>
      </c>
      <c r="C18" s="19">
        <f t="shared" si="1"/>
        <v>0</v>
      </c>
      <c r="D18" s="37">
        <v>97</v>
      </c>
    </row>
    <row r="19" spans="1:4" s="26" customFormat="1" ht="17.25" customHeight="1" x14ac:dyDescent="0.25">
      <c r="A19" s="18" t="s">
        <v>61</v>
      </c>
      <c r="B19" s="19">
        <v>106</v>
      </c>
      <c r="C19" s="19">
        <f t="shared" si="1"/>
        <v>0</v>
      </c>
      <c r="D19" s="37">
        <v>106</v>
      </c>
    </row>
    <row r="20" spans="1:4" s="26" customFormat="1" ht="15" customHeight="1" x14ac:dyDescent="0.25">
      <c r="A20" s="47" t="s">
        <v>92</v>
      </c>
      <c r="B20" s="19">
        <v>0</v>
      </c>
      <c r="C20" s="19">
        <f>D20-B20</f>
        <v>315.89999999999998</v>
      </c>
      <c r="D20" s="37">
        <v>315.89999999999998</v>
      </c>
    </row>
    <row r="21" spans="1:4" s="26" customFormat="1" ht="15" customHeight="1" x14ac:dyDescent="0.25">
      <c r="A21" s="18" t="s">
        <v>62</v>
      </c>
      <c r="B21" s="19">
        <v>10</v>
      </c>
      <c r="C21" s="19">
        <f t="shared" si="1"/>
        <v>0</v>
      </c>
      <c r="D21" s="37">
        <v>10</v>
      </c>
    </row>
    <row r="22" spans="1:4" s="26" customFormat="1" ht="15" customHeight="1" x14ac:dyDescent="0.25">
      <c r="A22" s="18" t="s">
        <v>3</v>
      </c>
      <c r="B22" s="19">
        <v>31</v>
      </c>
      <c r="C22" s="19">
        <f t="shared" si="1"/>
        <v>0</v>
      </c>
      <c r="D22" s="37">
        <v>31</v>
      </c>
    </row>
    <row r="23" spans="1:4" s="26" customFormat="1" ht="15.75" x14ac:dyDescent="0.25">
      <c r="A23" s="18" t="s">
        <v>69</v>
      </c>
      <c r="B23" s="19">
        <v>160</v>
      </c>
      <c r="C23" s="19"/>
      <c r="D23" s="37">
        <v>160</v>
      </c>
    </row>
    <row r="24" spans="1:4" s="26" customFormat="1" ht="15.75" x14ac:dyDescent="0.25">
      <c r="A24" s="18" t="s">
        <v>36</v>
      </c>
      <c r="B24" s="19">
        <v>42</v>
      </c>
      <c r="C24" s="19"/>
      <c r="D24" s="37">
        <v>42</v>
      </c>
    </row>
    <row r="25" spans="1:4" s="26" customFormat="1" ht="15.75" x14ac:dyDescent="0.25">
      <c r="A25" s="18" t="s">
        <v>17</v>
      </c>
      <c r="B25" s="19">
        <v>94</v>
      </c>
      <c r="C25" s="19">
        <f>D25-B25</f>
        <v>5</v>
      </c>
      <c r="D25" s="37">
        <v>99</v>
      </c>
    </row>
    <row r="26" spans="1:4" s="26" customFormat="1" ht="15.75" x14ac:dyDescent="0.25">
      <c r="A26" s="18" t="s">
        <v>19</v>
      </c>
      <c r="B26" s="19">
        <v>156</v>
      </c>
      <c r="C26" s="19"/>
      <c r="D26" s="37">
        <v>156</v>
      </c>
    </row>
    <row r="27" spans="1:4" s="26" customFormat="1" ht="15.75" x14ac:dyDescent="0.25">
      <c r="A27" s="18" t="s">
        <v>18</v>
      </c>
      <c r="B27" s="19">
        <v>122.3</v>
      </c>
      <c r="C27" s="19"/>
      <c r="D27" s="37">
        <v>122.3</v>
      </c>
    </row>
    <row r="28" spans="1:4" s="26" customFormat="1" ht="15.75" x14ac:dyDescent="0.25">
      <c r="A28" s="18" t="s">
        <v>20</v>
      </c>
      <c r="B28" s="19">
        <v>165</v>
      </c>
      <c r="C28" s="19">
        <f>D28-B28</f>
        <v>5</v>
      </c>
      <c r="D28" s="37">
        <v>170</v>
      </c>
    </row>
    <row r="29" spans="1:4" s="26" customFormat="1" ht="15.75" x14ac:dyDescent="0.25">
      <c r="A29" s="18" t="s">
        <v>15</v>
      </c>
      <c r="B29" s="19">
        <v>115</v>
      </c>
      <c r="C29" s="19"/>
      <c r="D29" s="37">
        <v>115</v>
      </c>
    </row>
    <row r="30" spans="1:4" s="26" customFormat="1" ht="15.75" x14ac:dyDescent="0.25">
      <c r="A30" s="18" t="s">
        <v>79</v>
      </c>
      <c r="B30" s="19">
        <v>144</v>
      </c>
      <c r="C30" s="19">
        <f>D30-B30</f>
        <v>1</v>
      </c>
      <c r="D30" s="37">
        <v>145</v>
      </c>
    </row>
    <row r="31" spans="1:4" s="26" customFormat="1" ht="15.75" x14ac:dyDescent="0.25">
      <c r="A31" s="18" t="s">
        <v>21</v>
      </c>
      <c r="B31" s="19">
        <v>116</v>
      </c>
      <c r="C31" s="19"/>
      <c r="D31" s="37">
        <v>116</v>
      </c>
    </row>
    <row r="32" spans="1:4" s="26" customFormat="1" ht="15.75" x14ac:dyDescent="0.25">
      <c r="A32" s="18" t="s">
        <v>16</v>
      </c>
      <c r="B32" s="19">
        <v>135</v>
      </c>
      <c r="C32" s="19"/>
      <c r="D32" s="37">
        <v>135</v>
      </c>
    </row>
    <row r="33" spans="1:4" s="26" customFormat="1" ht="15.75" x14ac:dyDescent="0.25">
      <c r="A33" s="18" t="s">
        <v>54</v>
      </c>
      <c r="B33" s="19">
        <v>267</v>
      </c>
      <c r="C33" s="19">
        <f>D33-B33</f>
        <v>-48</v>
      </c>
      <c r="D33" s="37">
        <v>219</v>
      </c>
    </row>
    <row r="34" spans="1:4" s="26" customFormat="1" ht="15.75" x14ac:dyDescent="0.25">
      <c r="A34" s="18" t="s">
        <v>23</v>
      </c>
      <c r="B34" s="19">
        <v>100</v>
      </c>
      <c r="C34" s="19"/>
      <c r="D34" s="37">
        <v>100</v>
      </c>
    </row>
    <row r="35" spans="1:4" s="26" customFormat="1" ht="15.75" x14ac:dyDescent="0.25">
      <c r="A35" s="18" t="s">
        <v>24</v>
      </c>
      <c r="B35" s="19">
        <v>38</v>
      </c>
      <c r="C35" s="19"/>
      <c r="D35" s="37">
        <v>38</v>
      </c>
    </row>
    <row r="36" spans="1:4" s="26" customFormat="1" ht="15.75" x14ac:dyDescent="0.25">
      <c r="A36" s="18" t="s">
        <v>22</v>
      </c>
      <c r="B36" s="19">
        <v>35</v>
      </c>
      <c r="C36" s="19"/>
      <c r="D36" s="37">
        <v>35</v>
      </c>
    </row>
    <row r="37" spans="1:4" s="26" customFormat="1" ht="15.75" x14ac:dyDescent="0.25">
      <c r="A37" s="18" t="s">
        <v>26</v>
      </c>
      <c r="B37" s="19">
        <v>95.1</v>
      </c>
      <c r="C37" s="19"/>
      <c r="D37" s="37">
        <v>95.1</v>
      </c>
    </row>
    <row r="38" spans="1:4" s="26" customFormat="1" ht="15.75" x14ac:dyDescent="0.25">
      <c r="A38" s="18" t="s">
        <v>33</v>
      </c>
      <c r="B38" s="19">
        <v>180</v>
      </c>
      <c r="C38" s="19">
        <f>D38-B38</f>
        <v>-8</v>
      </c>
      <c r="D38" s="37">
        <v>172</v>
      </c>
    </row>
    <row r="39" spans="1:4" s="26" customFormat="1" ht="15.75" x14ac:dyDescent="0.25">
      <c r="A39" s="18" t="s">
        <v>32</v>
      </c>
      <c r="B39" s="19">
        <v>77</v>
      </c>
      <c r="C39" s="19">
        <f>D39-B39</f>
        <v>8</v>
      </c>
      <c r="D39" s="37">
        <v>85</v>
      </c>
    </row>
    <row r="40" spans="1:4" s="26" customFormat="1" ht="15.75" x14ac:dyDescent="0.25">
      <c r="A40" s="18" t="s">
        <v>64</v>
      </c>
      <c r="B40" s="19">
        <v>108</v>
      </c>
      <c r="C40" s="19"/>
      <c r="D40" s="37">
        <v>108</v>
      </c>
    </row>
    <row r="41" spans="1:4" s="26" customFormat="1" ht="15.75" x14ac:dyDescent="0.25">
      <c r="A41" s="18" t="s">
        <v>27</v>
      </c>
      <c r="B41" s="19">
        <v>41</v>
      </c>
      <c r="C41" s="19"/>
      <c r="D41" s="37">
        <v>41</v>
      </c>
    </row>
    <row r="42" spans="1:4" s="26" customFormat="1" ht="15.75" x14ac:dyDescent="0.25">
      <c r="A42" s="18" t="s">
        <v>37</v>
      </c>
      <c r="B42" s="19">
        <v>84</v>
      </c>
      <c r="C42" s="19"/>
      <c r="D42" s="37">
        <v>84</v>
      </c>
    </row>
    <row r="43" spans="1:4" s="26" customFormat="1" ht="15.75" x14ac:dyDescent="0.25">
      <c r="A43" s="18" t="s">
        <v>29</v>
      </c>
      <c r="B43" s="19">
        <v>38</v>
      </c>
      <c r="C43" s="19"/>
      <c r="D43" s="37">
        <v>38</v>
      </c>
    </row>
    <row r="44" spans="1:4" s="26" customFormat="1" ht="15.75" x14ac:dyDescent="0.25">
      <c r="A44" s="18" t="s">
        <v>25</v>
      </c>
      <c r="B44" s="19">
        <v>102</v>
      </c>
      <c r="C44" s="19"/>
      <c r="D44" s="90">
        <v>102</v>
      </c>
    </row>
    <row r="45" spans="1:4" s="26" customFormat="1" ht="15.75" x14ac:dyDescent="0.25">
      <c r="A45" s="18" t="s">
        <v>34</v>
      </c>
      <c r="B45" s="19">
        <v>54</v>
      </c>
      <c r="C45" s="19"/>
      <c r="D45" s="37">
        <v>54</v>
      </c>
    </row>
    <row r="46" spans="1:4" s="26" customFormat="1" ht="15.75" x14ac:dyDescent="0.25">
      <c r="A46" s="18" t="s">
        <v>80</v>
      </c>
      <c r="B46" s="19">
        <v>61</v>
      </c>
      <c r="C46" s="19"/>
      <c r="D46" s="37">
        <v>61</v>
      </c>
    </row>
    <row r="47" spans="1:4" s="26" customFormat="1" ht="15.75" x14ac:dyDescent="0.25">
      <c r="A47" s="18" t="s">
        <v>28</v>
      </c>
      <c r="B47" s="19">
        <v>70</v>
      </c>
      <c r="C47" s="19"/>
      <c r="D47" s="37">
        <v>70</v>
      </c>
    </row>
    <row r="48" spans="1:4" s="26" customFormat="1" ht="15.75" x14ac:dyDescent="0.25">
      <c r="A48" s="18" t="s">
        <v>38</v>
      </c>
      <c r="B48" s="19">
        <v>114</v>
      </c>
      <c r="C48" s="19"/>
      <c r="D48" s="37">
        <v>114</v>
      </c>
    </row>
    <row r="49" spans="1:4" s="26" customFormat="1" ht="15.75" x14ac:dyDescent="0.25">
      <c r="A49" s="18" t="s">
        <v>30</v>
      </c>
      <c r="B49" s="19">
        <v>134.30000000000001</v>
      </c>
      <c r="C49" s="19">
        <f>D49-B49</f>
        <v>11</v>
      </c>
      <c r="D49" s="37">
        <v>145.30000000000001</v>
      </c>
    </row>
    <row r="50" spans="1:4" s="26" customFormat="1" ht="15.75" x14ac:dyDescent="0.25">
      <c r="A50" s="18" t="s">
        <v>31</v>
      </c>
      <c r="B50" s="19">
        <v>145</v>
      </c>
      <c r="C50" s="19">
        <f>D50-B50</f>
        <v>1</v>
      </c>
      <c r="D50" s="37">
        <v>146</v>
      </c>
    </row>
    <row r="51" spans="1:4" s="26" customFormat="1" ht="15.75" x14ac:dyDescent="0.25">
      <c r="A51" s="34" t="s">
        <v>57</v>
      </c>
      <c r="B51" s="19">
        <v>107</v>
      </c>
      <c r="C51" s="19">
        <f>D51-B51</f>
        <v>-7</v>
      </c>
      <c r="D51" s="37">
        <v>100</v>
      </c>
    </row>
    <row r="52" spans="1:4" s="26" customFormat="1" ht="15.75" x14ac:dyDescent="0.25">
      <c r="A52" s="18" t="s">
        <v>35</v>
      </c>
      <c r="B52" s="19">
        <v>215</v>
      </c>
      <c r="C52" s="19">
        <f>D52-B52</f>
        <v>8</v>
      </c>
      <c r="D52" s="37">
        <v>223</v>
      </c>
    </row>
    <row r="53" spans="1:4" ht="15.75" x14ac:dyDescent="0.25">
      <c r="A53" s="18" t="s">
        <v>42</v>
      </c>
      <c r="B53" s="19">
        <v>454.8</v>
      </c>
      <c r="C53" s="19">
        <v>6.2</v>
      </c>
      <c r="D53" s="37">
        <f t="shared" ref="D53:D69" si="2">SUM(B53+C53)</f>
        <v>461</v>
      </c>
    </row>
    <row r="54" spans="1:4" ht="15.75" x14ac:dyDescent="0.25">
      <c r="A54" s="18" t="s">
        <v>73</v>
      </c>
      <c r="B54" s="19">
        <v>53</v>
      </c>
      <c r="C54" s="19"/>
      <c r="D54" s="37">
        <f t="shared" si="2"/>
        <v>53</v>
      </c>
    </row>
    <row r="55" spans="1:4" ht="15.75" x14ac:dyDescent="0.25">
      <c r="A55" s="18" t="s">
        <v>4</v>
      </c>
      <c r="B55" s="19">
        <v>75.599999999999994</v>
      </c>
      <c r="C55" s="19"/>
      <c r="D55" s="37">
        <f t="shared" si="2"/>
        <v>75.599999999999994</v>
      </c>
    </row>
    <row r="56" spans="1:4" ht="15.75" x14ac:dyDescent="0.25">
      <c r="A56" s="18" t="s">
        <v>5</v>
      </c>
      <c r="B56" s="19">
        <v>185</v>
      </c>
      <c r="C56" s="19"/>
      <c r="D56" s="37">
        <f t="shared" si="2"/>
        <v>185</v>
      </c>
    </row>
    <row r="57" spans="1:4" ht="15.75" x14ac:dyDescent="0.25">
      <c r="A57" s="18" t="s">
        <v>6</v>
      </c>
      <c r="B57" s="19">
        <v>50</v>
      </c>
      <c r="C57" s="19"/>
      <c r="D57" s="37">
        <f t="shared" si="2"/>
        <v>50</v>
      </c>
    </row>
    <row r="58" spans="1:4" ht="15.75" x14ac:dyDescent="0.25">
      <c r="A58" s="18" t="s">
        <v>66</v>
      </c>
      <c r="B58" s="19">
        <v>35</v>
      </c>
      <c r="C58" s="19"/>
      <c r="D58" s="37">
        <f t="shared" si="2"/>
        <v>35</v>
      </c>
    </row>
    <row r="59" spans="1:4" ht="15.75" x14ac:dyDescent="0.25">
      <c r="A59" s="18" t="s">
        <v>7</v>
      </c>
      <c r="B59" s="19">
        <v>68</v>
      </c>
      <c r="C59" s="19"/>
      <c r="D59" s="37">
        <f t="shared" si="2"/>
        <v>68</v>
      </c>
    </row>
    <row r="60" spans="1:4" ht="15.75" x14ac:dyDescent="0.25">
      <c r="A60" s="18" t="s">
        <v>67</v>
      </c>
      <c r="B60" s="19">
        <v>52</v>
      </c>
      <c r="C60" s="19">
        <v>4</v>
      </c>
      <c r="D60" s="37">
        <f t="shared" si="2"/>
        <v>56</v>
      </c>
    </row>
    <row r="61" spans="1:4" ht="15.75" x14ac:dyDescent="0.25">
      <c r="A61" s="18" t="s">
        <v>8</v>
      </c>
      <c r="B61" s="19">
        <v>137</v>
      </c>
      <c r="C61" s="19"/>
      <c r="D61" s="37">
        <f t="shared" si="2"/>
        <v>137</v>
      </c>
    </row>
    <row r="62" spans="1:4" ht="15.75" x14ac:dyDescent="0.25">
      <c r="A62" s="18" t="s">
        <v>43</v>
      </c>
      <c r="B62" s="19">
        <v>103</v>
      </c>
      <c r="C62" s="19">
        <v>2</v>
      </c>
      <c r="D62" s="37">
        <f t="shared" si="2"/>
        <v>105</v>
      </c>
    </row>
    <row r="63" spans="1:4" ht="15.75" x14ac:dyDescent="0.25">
      <c r="A63" s="18" t="s">
        <v>65</v>
      </c>
      <c r="B63" s="19">
        <v>73</v>
      </c>
      <c r="C63" s="19"/>
      <c r="D63" s="37">
        <f t="shared" si="2"/>
        <v>73</v>
      </c>
    </row>
    <row r="64" spans="1:4" ht="15.75" x14ac:dyDescent="0.25">
      <c r="A64" s="18" t="s">
        <v>71</v>
      </c>
      <c r="B64" s="19">
        <v>133</v>
      </c>
      <c r="C64" s="19"/>
      <c r="D64" s="37">
        <f t="shared" si="2"/>
        <v>133</v>
      </c>
    </row>
    <row r="65" spans="1:6" ht="15.75" x14ac:dyDescent="0.25">
      <c r="A65" s="18" t="s">
        <v>9</v>
      </c>
      <c r="B65" s="19">
        <v>144.30000000000001</v>
      </c>
      <c r="C65" s="19"/>
      <c r="D65" s="37">
        <f t="shared" si="2"/>
        <v>144.30000000000001</v>
      </c>
    </row>
    <row r="66" spans="1:6" ht="15.75" x14ac:dyDescent="0.25">
      <c r="A66" s="18" t="s">
        <v>10</v>
      </c>
      <c r="B66" s="19">
        <v>69</v>
      </c>
      <c r="C66" s="19"/>
      <c r="D66" s="37">
        <f t="shared" si="2"/>
        <v>69</v>
      </c>
    </row>
    <row r="67" spans="1:6" ht="15.75" x14ac:dyDescent="0.25">
      <c r="A67" s="18" t="s">
        <v>72</v>
      </c>
      <c r="B67" s="19">
        <v>40</v>
      </c>
      <c r="C67" s="19"/>
      <c r="D67" s="37">
        <f t="shared" si="2"/>
        <v>40</v>
      </c>
    </row>
    <row r="68" spans="1:6" ht="15.75" x14ac:dyDescent="0.25">
      <c r="A68" s="18" t="s">
        <v>11</v>
      </c>
      <c r="B68" s="19">
        <v>18.600000000000001</v>
      </c>
      <c r="C68" s="19"/>
      <c r="D68" s="37">
        <f t="shared" si="2"/>
        <v>18.600000000000001</v>
      </c>
    </row>
    <row r="69" spans="1:6" ht="15.75" x14ac:dyDescent="0.25">
      <c r="A69" s="18" t="s">
        <v>68</v>
      </c>
      <c r="B69" s="19">
        <v>65</v>
      </c>
      <c r="C69" s="19"/>
      <c r="D69" s="37">
        <f t="shared" si="2"/>
        <v>65</v>
      </c>
    </row>
    <row r="70" spans="1:6" ht="15.75" x14ac:dyDescent="0.25">
      <c r="A70" s="18" t="s">
        <v>40</v>
      </c>
      <c r="B70" s="85">
        <v>330</v>
      </c>
      <c r="C70" s="86"/>
      <c r="D70" s="87">
        <f t="shared" ref="D70" si="3">SUM(B70+C70)</f>
        <v>330</v>
      </c>
    </row>
    <row r="71" spans="1:6" ht="20.25" customHeight="1" thickBot="1" x14ac:dyDescent="0.3">
      <c r="A71" s="35" t="s">
        <v>12</v>
      </c>
      <c r="B71" s="20">
        <v>182</v>
      </c>
      <c r="C71" s="57"/>
      <c r="D71" s="84">
        <f t="shared" si="0"/>
        <v>182</v>
      </c>
      <c r="F71" s="58"/>
    </row>
    <row r="72" spans="1:6" ht="20.25" customHeight="1" x14ac:dyDescent="0.25">
      <c r="A72" s="29"/>
      <c r="B72" s="30"/>
      <c r="C72" s="30"/>
      <c r="D72" s="30"/>
    </row>
    <row r="73" spans="1:6" ht="20.25" customHeight="1" x14ac:dyDescent="0.25">
      <c r="A73" s="9"/>
      <c r="B73" s="30"/>
      <c r="C73" s="30"/>
      <c r="D73" s="30"/>
    </row>
    <row r="74" spans="1:6" s="31" customFormat="1" ht="20.25" customHeight="1" thickBot="1" x14ac:dyDescent="0.3">
      <c r="A74" s="9"/>
      <c r="B74" s="30"/>
      <c r="C74" s="30"/>
      <c r="D74" s="32" t="s">
        <v>0</v>
      </c>
    </row>
    <row r="75" spans="1:6" ht="15.75" customHeight="1" x14ac:dyDescent="0.2">
      <c r="A75" s="95"/>
      <c r="B75" s="12" t="s">
        <v>75</v>
      </c>
      <c r="C75" s="13" t="str">
        <f>C8</f>
        <v>Zvýšení/</v>
      </c>
      <c r="D75" s="13" t="s">
        <v>1</v>
      </c>
    </row>
    <row r="76" spans="1:6" ht="14.25" x14ac:dyDescent="0.2">
      <c r="A76" s="96"/>
      <c r="B76" s="14" t="s">
        <v>74</v>
      </c>
      <c r="C76" s="15" t="str">
        <f>C9</f>
        <v>snížení</v>
      </c>
      <c r="D76" s="15" t="s">
        <v>76</v>
      </c>
    </row>
    <row r="77" spans="1:6" ht="15" thickBot="1" x14ac:dyDescent="0.25">
      <c r="A77" s="97"/>
      <c r="B77" s="16" t="str">
        <f>B10</f>
        <v>limit 2019</v>
      </c>
      <c r="C77" s="17"/>
      <c r="D77" s="17">
        <f>D10</f>
        <v>2020</v>
      </c>
    </row>
    <row r="78" spans="1:6" ht="15.75" x14ac:dyDescent="0.25">
      <c r="A78" s="18" t="s">
        <v>41</v>
      </c>
      <c r="B78" s="23">
        <v>2520</v>
      </c>
      <c r="C78" s="23">
        <v>0</v>
      </c>
      <c r="D78" s="23">
        <f>SUM(B78:C78)</f>
        <v>2520</v>
      </c>
    </row>
    <row r="79" spans="1:6" ht="16.5" thickBot="1" x14ac:dyDescent="0.3">
      <c r="A79" s="24" t="s">
        <v>81</v>
      </c>
      <c r="B79" s="8">
        <v>2370</v>
      </c>
      <c r="C79" s="8">
        <v>0</v>
      </c>
      <c r="D79" s="8">
        <v>2370</v>
      </c>
    </row>
    <row r="80" spans="1:6" x14ac:dyDescent="0.2">
      <c r="A80" s="56"/>
      <c r="B80" s="21"/>
      <c r="C80" s="25"/>
      <c r="D80" s="25"/>
    </row>
    <row r="81" spans="1:4" ht="15.75" x14ac:dyDescent="0.25">
      <c r="A81" s="41"/>
      <c r="B81" s="60"/>
      <c r="C81" s="59"/>
      <c r="D81" s="79"/>
    </row>
    <row r="82" spans="1:4" x14ac:dyDescent="0.2">
      <c r="A82" s="76"/>
      <c r="B82" s="41"/>
      <c r="C82" s="44"/>
      <c r="D82" s="41"/>
    </row>
    <row r="83" spans="1:4" x14ac:dyDescent="0.2">
      <c r="A83" s="4"/>
      <c r="B83" s="6"/>
      <c r="C83" s="7"/>
      <c r="D83" s="7"/>
    </row>
    <row r="84" spans="1:4" x14ac:dyDescent="0.2">
      <c r="A84" s="4"/>
      <c r="B84" s="6"/>
      <c r="C84" s="7"/>
      <c r="D84" s="7"/>
    </row>
    <row r="85" spans="1:4" x14ac:dyDescent="0.2">
      <c r="A85" s="4"/>
      <c r="B85" s="6"/>
      <c r="C85" s="7"/>
      <c r="D85" s="7"/>
    </row>
    <row r="86" spans="1:4" x14ac:dyDescent="0.2">
      <c r="A86" s="4"/>
      <c r="B86" s="4"/>
    </row>
    <row r="87" spans="1:4" ht="15" x14ac:dyDescent="0.2">
      <c r="A87" s="3"/>
      <c r="B87" s="2"/>
    </row>
    <row r="88" spans="1:4" ht="15" x14ac:dyDescent="0.2">
      <c r="A88" s="1"/>
      <c r="B88" s="2"/>
    </row>
    <row r="89" spans="1:4" ht="15" x14ac:dyDescent="0.2">
      <c r="A89" s="1"/>
      <c r="B89" s="2"/>
    </row>
    <row r="90" spans="1:4" ht="15" x14ac:dyDescent="0.2">
      <c r="A90" s="1"/>
      <c r="B90" s="2"/>
    </row>
    <row r="91" spans="1:4" ht="15" x14ac:dyDescent="0.2">
      <c r="A91" s="1"/>
      <c r="B91" s="2"/>
    </row>
    <row r="104" spans="1:2" ht="15" x14ac:dyDescent="0.2">
      <c r="A104" s="1"/>
      <c r="B104" s="2"/>
    </row>
    <row r="105" spans="1:2" ht="15" x14ac:dyDescent="0.2">
      <c r="A105" s="1"/>
      <c r="B105" s="2"/>
    </row>
    <row r="106" spans="1:2" ht="15" x14ac:dyDescent="0.2">
      <c r="A106" s="1"/>
      <c r="B106" s="2"/>
    </row>
    <row r="107" spans="1:2" ht="15" x14ac:dyDescent="0.2">
      <c r="A107" s="1"/>
      <c r="B107" s="2"/>
    </row>
    <row r="108" spans="1:2" ht="15" x14ac:dyDescent="0.2">
      <c r="A108" s="1"/>
      <c r="B108" s="2"/>
    </row>
    <row r="109" spans="1:2" ht="15" x14ac:dyDescent="0.2">
      <c r="A109" s="1"/>
      <c r="B109" s="2"/>
    </row>
    <row r="110" spans="1:2" ht="15" x14ac:dyDescent="0.2">
      <c r="A110" s="1"/>
      <c r="B110" s="2"/>
    </row>
    <row r="111" spans="1:2" ht="15" x14ac:dyDescent="0.2">
      <c r="A111" s="1"/>
      <c r="B111" s="2"/>
    </row>
  </sheetData>
  <mergeCells count="4">
    <mergeCell ref="A75:A77"/>
    <mergeCell ref="A3:D4"/>
    <mergeCell ref="A6:D6"/>
    <mergeCell ref="A8:A10"/>
  </mergeCells>
  <phoneticPr fontId="0" type="noConversion"/>
  <pageMargins left="0.78740157480314965" right="0.59055118110236227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G73" sqref="G73"/>
    </sheetView>
  </sheetViews>
  <sheetFormatPr defaultColWidth="9.140625" defaultRowHeight="12.75" x14ac:dyDescent="0.2"/>
  <cols>
    <col min="1" max="1" width="29.7109375" style="40" customWidth="1"/>
    <col min="2" max="3" width="22.28515625" style="40" customWidth="1"/>
    <col min="4" max="4" width="22.28515625" style="41" customWidth="1"/>
    <col min="5" max="16384" width="9.140625" style="40"/>
  </cols>
  <sheetData>
    <row r="1" spans="1:4" x14ac:dyDescent="0.2">
      <c r="A1" s="83"/>
      <c r="D1" s="78"/>
    </row>
    <row r="2" spans="1:4" ht="18.75" x14ac:dyDescent="0.3">
      <c r="A2" s="103"/>
      <c r="B2" s="103"/>
      <c r="C2" s="103"/>
      <c r="D2" s="82"/>
    </row>
    <row r="3" spans="1:4" ht="15.75" x14ac:dyDescent="0.25">
      <c r="A3" s="82" t="s">
        <v>89</v>
      </c>
      <c r="B3" s="82"/>
      <c r="C3" s="82"/>
      <c r="D3" s="42"/>
    </row>
    <row r="4" spans="1:4" ht="16.5" thickBot="1" x14ac:dyDescent="0.3">
      <c r="A4" s="82"/>
      <c r="B4" s="82"/>
      <c r="C4" s="82"/>
      <c r="D4" s="42" t="s">
        <v>44</v>
      </c>
    </row>
    <row r="5" spans="1:4" ht="14.25" x14ac:dyDescent="0.2">
      <c r="A5" s="104" t="s">
        <v>45</v>
      </c>
      <c r="B5" s="62" t="s">
        <v>75</v>
      </c>
      <c r="C5" s="63" t="s">
        <v>78</v>
      </c>
      <c r="D5" s="64" t="s">
        <v>1</v>
      </c>
    </row>
    <row r="6" spans="1:4" ht="14.25" customHeight="1" x14ac:dyDescent="0.2">
      <c r="A6" s="105"/>
      <c r="B6" s="65" t="s">
        <v>74</v>
      </c>
      <c r="C6" s="66" t="s">
        <v>39</v>
      </c>
      <c r="D6" s="67" t="s">
        <v>77</v>
      </c>
    </row>
    <row r="7" spans="1:4" ht="15" thickBot="1" x14ac:dyDescent="0.25">
      <c r="A7" s="106"/>
      <c r="B7" s="68" t="s">
        <v>88</v>
      </c>
      <c r="C7" s="69"/>
      <c r="D7" s="67">
        <v>2020</v>
      </c>
    </row>
    <row r="8" spans="1:4" ht="15.75" x14ac:dyDescent="0.25">
      <c r="A8" s="45" t="s">
        <v>70</v>
      </c>
      <c r="B8" s="46">
        <v>140313.79999999999</v>
      </c>
      <c r="C8" s="46">
        <v>0</v>
      </c>
      <c r="D8" s="46">
        <f>SUM(B8:C8)</f>
        <v>140313.79999999999</v>
      </c>
    </row>
    <row r="9" spans="1:4" ht="15.75" x14ac:dyDescent="0.25">
      <c r="A9" s="47" t="s">
        <v>46</v>
      </c>
      <c r="B9" s="48">
        <v>43419</v>
      </c>
      <c r="C9" s="49">
        <v>5451.6</v>
      </c>
      <c r="D9" s="48">
        <f>SUM(B9:C9)</f>
        <v>48870.6</v>
      </c>
    </row>
    <row r="10" spans="1:4" ht="15.75" x14ac:dyDescent="0.25">
      <c r="A10" s="47" t="s">
        <v>47</v>
      </c>
      <c r="B10" s="48">
        <v>88999.3</v>
      </c>
      <c r="C10" s="49">
        <v>0</v>
      </c>
      <c r="D10" s="48">
        <f t="shared" ref="D10:D11" si="0">SUM(B10:C10)</f>
        <v>88999.3</v>
      </c>
    </row>
    <row r="11" spans="1:4" ht="15.75" x14ac:dyDescent="0.25">
      <c r="A11" s="47" t="s">
        <v>82</v>
      </c>
      <c r="B11" s="50">
        <v>93643.199999999997</v>
      </c>
      <c r="C11" s="50">
        <v>0</v>
      </c>
      <c r="D11" s="48">
        <f t="shared" si="0"/>
        <v>93643.199999999997</v>
      </c>
    </row>
    <row r="12" spans="1:4" ht="15.75" x14ac:dyDescent="0.25">
      <c r="A12" s="47" t="s">
        <v>2</v>
      </c>
      <c r="B12" s="48">
        <v>46153.4</v>
      </c>
      <c r="C12" s="49">
        <f t="shared" ref="C12:C19" si="1">D12-B12</f>
        <v>10124.199999999997</v>
      </c>
      <c r="D12" s="48">
        <v>56277.599999999999</v>
      </c>
    </row>
    <row r="13" spans="1:4" ht="15.75" x14ac:dyDescent="0.25">
      <c r="A13" s="47" t="s">
        <v>83</v>
      </c>
      <c r="B13" s="48">
        <v>4617.3</v>
      </c>
      <c r="C13" s="49">
        <f t="shared" si="1"/>
        <v>-990.10000000000036</v>
      </c>
      <c r="D13" s="48">
        <v>3627.2</v>
      </c>
    </row>
    <row r="14" spans="1:4" ht="15.75" x14ac:dyDescent="0.25">
      <c r="A14" s="47" t="s">
        <v>59</v>
      </c>
      <c r="B14" s="48">
        <v>350329.9</v>
      </c>
      <c r="C14" s="49">
        <f t="shared" si="1"/>
        <v>43727.099999999977</v>
      </c>
      <c r="D14" s="48">
        <v>394057</v>
      </c>
    </row>
    <row r="15" spans="1:4" ht="15.75" x14ac:dyDescent="0.25">
      <c r="A15" s="47" t="s">
        <v>60</v>
      </c>
      <c r="B15" s="48">
        <v>57647</v>
      </c>
      <c r="C15" s="49">
        <f t="shared" si="1"/>
        <v>0</v>
      </c>
      <c r="D15" s="48">
        <v>57647</v>
      </c>
    </row>
    <row r="16" spans="1:4" ht="15.75" x14ac:dyDescent="0.25">
      <c r="A16" s="47" t="s">
        <v>61</v>
      </c>
      <c r="B16" s="48">
        <v>51140.4</v>
      </c>
      <c r="C16" s="49">
        <f t="shared" si="1"/>
        <v>0</v>
      </c>
      <c r="D16" s="48">
        <v>51140.4</v>
      </c>
    </row>
    <row r="17" spans="1:4" s="93" customFormat="1" ht="15.75" x14ac:dyDescent="0.25">
      <c r="A17" s="47" t="s">
        <v>92</v>
      </c>
      <c r="B17" s="88">
        <v>0</v>
      </c>
      <c r="C17" s="49">
        <f>D17-B17</f>
        <v>248000</v>
      </c>
      <c r="D17" s="88">
        <v>248000</v>
      </c>
    </row>
    <row r="18" spans="1:4" ht="15.75" x14ac:dyDescent="0.25">
      <c r="A18" s="47" t="s">
        <v>62</v>
      </c>
      <c r="B18" s="48">
        <v>4913</v>
      </c>
      <c r="C18" s="49">
        <f t="shared" si="1"/>
        <v>0</v>
      </c>
      <c r="D18" s="48">
        <v>4913</v>
      </c>
    </row>
    <row r="19" spans="1:4" s="43" customFormat="1" ht="15.75" x14ac:dyDescent="0.25">
      <c r="A19" s="47" t="s">
        <v>49</v>
      </c>
      <c r="B19" s="48">
        <v>16409.400000000001</v>
      </c>
      <c r="C19" s="49">
        <f t="shared" si="1"/>
        <v>0</v>
      </c>
      <c r="D19" s="48">
        <v>16409.400000000001</v>
      </c>
    </row>
    <row r="20" spans="1:4" s="43" customFormat="1" ht="15.75" x14ac:dyDescent="0.25">
      <c r="A20" s="47" t="s">
        <v>48</v>
      </c>
      <c r="B20" s="88">
        <v>59934.400000000001</v>
      </c>
      <c r="C20" s="49"/>
      <c r="D20" s="88">
        <v>59934.400000000001</v>
      </c>
    </row>
    <row r="21" spans="1:4" s="43" customFormat="1" ht="15.75" x14ac:dyDescent="0.25">
      <c r="A21" s="47" t="s">
        <v>36</v>
      </c>
      <c r="B21" s="88">
        <v>18492.2</v>
      </c>
      <c r="C21" s="49"/>
      <c r="D21" s="48">
        <v>18492.2</v>
      </c>
    </row>
    <row r="22" spans="1:4" s="43" customFormat="1" ht="15.75" x14ac:dyDescent="0.25">
      <c r="A22" s="47" t="s">
        <v>17</v>
      </c>
      <c r="B22" s="88">
        <v>39621.800000000003</v>
      </c>
      <c r="C22" s="49">
        <f>D22-B22</f>
        <v>2107.5</v>
      </c>
      <c r="D22" s="48">
        <v>41729.300000000003</v>
      </c>
    </row>
    <row r="23" spans="1:4" s="43" customFormat="1" ht="15.75" x14ac:dyDescent="0.25">
      <c r="A23" s="47" t="s">
        <v>50</v>
      </c>
      <c r="B23" s="88">
        <v>67463</v>
      </c>
      <c r="C23" s="49"/>
      <c r="D23" s="48">
        <v>67463</v>
      </c>
    </row>
    <row r="24" spans="1:4" s="43" customFormat="1" ht="15.75" x14ac:dyDescent="0.25">
      <c r="A24" s="47" t="s">
        <v>18</v>
      </c>
      <c r="B24" s="88">
        <v>51133.4</v>
      </c>
      <c r="C24" s="49"/>
      <c r="D24" s="48">
        <v>51133.4</v>
      </c>
    </row>
    <row r="25" spans="1:4" s="43" customFormat="1" ht="15.75" x14ac:dyDescent="0.25">
      <c r="A25" s="47" t="s">
        <v>20</v>
      </c>
      <c r="B25" s="88">
        <v>77176.3</v>
      </c>
      <c r="C25" s="49">
        <f>D25-B25</f>
        <v>2338.6999999999971</v>
      </c>
      <c r="D25" s="48">
        <v>79515</v>
      </c>
    </row>
    <row r="26" spans="1:4" s="43" customFormat="1" ht="15.75" x14ac:dyDescent="0.25">
      <c r="A26" s="47" t="s">
        <v>51</v>
      </c>
      <c r="B26" s="88">
        <v>49877.8</v>
      </c>
      <c r="C26" s="49"/>
      <c r="D26" s="48">
        <v>49877.8</v>
      </c>
    </row>
    <row r="27" spans="1:4" s="43" customFormat="1" ht="15.75" x14ac:dyDescent="0.25">
      <c r="A27" s="47" t="s">
        <v>79</v>
      </c>
      <c r="B27" s="88">
        <v>58496.800000000003</v>
      </c>
      <c r="C27" s="49">
        <f>D27-B27</f>
        <v>406.19999999999709</v>
      </c>
      <c r="D27" s="48">
        <v>58903</v>
      </c>
    </row>
    <row r="28" spans="1:4" s="43" customFormat="1" ht="15.75" x14ac:dyDescent="0.25">
      <c r="A28" s="47" t="s">
        <v>52</v>
      </c>
      <c r="B28" s="88">
        <v>53602.2</v>
      </c>
      <c r="C28" s="49"/>
      <c r="D28" s="48">
        <v>53602.2</v>
      </c>
    </row>
    <row r="29" spans="1:4" s="43" customFormat="1" ht="15.75" x14ac:dyDescent="0.25">
      <c r="A29" s="47" t="s">
        <v>53</v>
      </c>
      <c r="B29" s="88">
        <v>53480.800000000003</v>
      </c>
      <c r="C29" s="49"/>
      <c r="D29" s="48">
        <v>53480.800000000003</v>
      </c>
    </row>
    <row r="30" spans="1:4" s="43" customFormat="1" ht="15.75" x14ac:dyDescent="0.25">
      <c r="A30" s="47" t="s">
        <v>54</v>
      </c>
      <c r="B30" s="88">
        <v>88628.5</v>
      </c>
      <c r="C30" s="49">
        <f>D30-B30</f>
        <v>-590.5</v>
      </c>
      <c r="D30" s="89">
        <v>88038</v>
      </c>
    </row>
    <row r="31" spans="1:4" s="43" customFormat="1" ht="15.75" x14ac:dyDescent="0.25">
      <c r="A31" s="47" t="s">
        <v>23</v>
      </c>
      <c r="B31" s="88">
        <v>39986.9</v>
      </c>
      <c r="C31" s="49"/>
      <c r="D31" s="48">
        <v>39986.9</v>
      </c>
    </row>
    <row r="32" spans="1:4" s="43" customFormat="1" ht="15.75" x14ac:dyDescent="0.25">
      <c r="A32" s="47" t="s">
        <v>55</v>
      </c>
      <c r="B32" s="88">
        <v>15146</v>
      </c>
      <c r="C32" s="49"/>
      <c r="D32" s="48">
        <v>15146</v>
      </c>
    </row>
    <row r="33" spans="1:4" s="43" customFormat="1" ht="15.75" x14ac:dyDescent="0.25">
      <c r="A33" s="47" t="s">
        <v>22</v>
      </c>
      <c r="B33" s="88">
        <v>14114.7</v>
      </c>
      <c r="C33" s="49">
        <f>D33-B33</f>
        <v>470</v>
      </c>
      <c r="D33" s="48">
        <v>14584.7</v>
      </c>
    </row>
    <row r="34" spans="1:4" s="43" customFormat="1" ht="15.75" x14ac:dyDescent="0.25">
      <c r="A34" s="47" t="s">
        <v>26</v>
      </c>
      <c r="B34" s="88">
        <v>41289.800000000003</v>
      </c>
      <c r="C34" s="49"/>
      <c r="D34" s="48">
        <v>41289.800000000003</v>
      </c>
    </row>
    <row r="35" spans="1:4" s="43" customFormat="1" ht="15.75" x14ac:dyDescent="0.25">
      <c r="A35" s="47" t="s">
        <v>33</v>
      </c>
      <c r="B35" s="88">
        <v>71557.600000000006</v>
      </c>
      <c r="C35" s="49">
        <f>D35-B35</f>
        <v>-879.20000000001164</v>
      </c>
      <c r="D35" s="48">
        <v>70678.399999999994</v>
      </c>
    </row>
    <row r="36" spans="1:4" s="43" customFormat="1" ht="15.75" x14ac:dyDescent="0.25">
      <c r="A36" s="47" t="s">
        <v>32</v>
      </c>
      <c r="B36" s="88">
        <v>30146.5</v>
      </c>
      <c r="C36" s="49">
        <f>D36-B36</f>
        <v>3132.0999999999985</v>
      </c>
      <c r="D36" s="48">
        <v>33278.6</v>
      </c>
    </row>
    <row r="37" spans="1:4" s="43" customFormat="1" ht="15.75" x14ac:dyDescent="0.25">
      <c r="A37" s="47" t="s">
        <v>64</v>
      </c>
      <c r="B37" s="88">
        <v>49530.1</v>
      </c>
      <c r="C37" s="49"/>
      <c r="D37" s="48">
        <v>49530.1</v>
      </c>
    </row>
    <row r="38" spans="1:4" s="43" customFormat="1" ht="15.75" x14ac:dyDescent="0.25">
      <c r="A38" s="47" t="s">
        <v>27</v>
      </c>
      <c r="B38" s="88">
        <v>18691.3</v>
      </c>
      <c r="C38" s="49"/>
      <c r="D38" s="48">
        <v>18691.3</v>
      </c>
    </row>
    <row r="39" spans="1:4" s="43" customFormat="1" ht="15.75" x14ac:dyDescent="0.25">
      <c r="A39" s="47" t="s">
        <v>37</v>
      </c>
      <c r="B39" s="88">
        <v>34402.9</v>
      </c>
      <c r="C39" s="49"/>
      <c r="D39" s="48">
        <v>34402.9</v>
      </c>
    </row>
    <row r="40" spans="1:4" s="43" customFormat="1" ht="15.75" x14ac:dyDescent="0.25">
      <c r="A40" s="47" t="s">
        <v>29</v>
      </c>
      <c r="B40" s="88">
        <v>16230.5</v>
      </c>
      <c r="C40" s="49"/>
      <c r="D40" s="48">
        <v>16230.5</v>
      </c>
    </row>
    <row r="41" spans="1:4" s="43" customFormat="1" ht="15.75" x14ac:dyDescent="0.25">
      <c r="A41" s="47" t="s">
        <v>25</v>
      </c>
      <c r="B41" s="88">
        <v>41786.699999999997</v>
      </c>
      <c r="C41" s="49"/>
      <c r="D41" s="48">
        <v>41786.699999999997</v>
      </c>
    </row>
    <row r="42" spans="1:4" s="43" customFormat="1" ht="15.75" x14ac:dyDescent="0.25">
      <c r="A42" s="47" t="s">
        <v>34</v>
      </c>
      <c r="B42" s="88">
        <v>23700.3</v>
      </c>
      <c r="C42" s="49"/>
      <c r="D42" s="48">
        <v>23700.3</v>
      </c>
    </row>
    <row r="43" spans="1:4" s="43" customFormat="1" ht="15.75" x14ac:dyDescent="0.25">
      <c r="A43" s="47" t="s">
        <v>80</v>
      </c>
      <c r="B43" s="88">
        <v>26882.5</v>
      </c>
      <c r="C43" s="49"/>
      <c r="D43" s="48">
        <v>26882.5</v>
      </c>
    </row>
    <row r="44" spans="1:4" s="43" customFormat="1" ht="15.75" x14ac:dyDescent="0.25">
      <c r="A44" s="47" t="s">
        <v>28</v>
      </c>
      <c r="B44" s="88">
        <v>29638.400000000001</v>
      </c>
      <c r="C44" s="49"/>
      <c r="D44" s="48">
        <v>29638.400000000001</v>
      </c>
    </row>
    <row r="45" spans="1:4" s="43" customFormat="1" ht="15.75" x14ac:dyDescent="0.25">
      <c r="A45" s="47" t="s">
        <v>38</v>
      </c>
      <c r="B45" s="88">
        <v>44382.3</v>
      </c>
      <c r="C45" s="49"/>
      <c r="D45" s="48">
        <v>44382.3</v>
      </c>
    </row>
    <row r="46" spans="1:4" s="43" customFormat="1" ht="15.75" x14ac:dyDescent="0.25">
      <c r="A46" s="47" t="s">
        <v>30</v>
      </c>
      <c r="B46" s="88">
        <v>58942.3</v>
      </c>
      <c r="C46" s="49">
        <f>D46-B46</f>
        <v>2908.7999999999956</v>
      </c>
      <c r="D46" s="89">
        <v>61851.1</v>
      </c>
    </row>
    <row r="47" spans="1:4" s="43" customFormat="1" ht="15.75" x14ac:dyDescent="0.25">
      <c r="A47" s="47" t="s">
        <v>56</v>
      </c>
      <c r="B47" s="88">
        <v>59309.4</v>
      </c>
      <c r="C47" s="49">
        <f>D47-B47</f>
        <v>303.29999999999563</v>
      </c>
      <c r="D47" s="48">
        <v>59612.7</v>
      </c>
    </row>
    <row r="48" spans="1:4" s="43" customFormat="1" ht="15.75" x14ac:dyDescent="0.25">
      <c r="A48" s="47" t="s">
        <v>57</v>
      </c>
      <c r="B48" s="88">
        <v>45249.7</v>
      </c>
      <c r="C48" s="49">
        <f>D48-B48</f>
        <v>-2149.6999999999971</v>
      </c>
      <c r="D48" s="48">
        <v>43100</v>
      </c>
    </row>
    <row r="49" spans="1:4" ht="15.75" x14ac:dyDescent="0.25">
      <c r="A49" s="47" t="s">
        <v>35</v>
      </c>
      <c r="B49" s="88">
        <v>96705.4</v>
      </c>
      <c r="C49" s="49">
        <f>D49-B49</f>
        <v>1660.5</v>
      </c>
      <c r="D49" s="89">
        <v>98365.9</v>
      </c>
    </row>
    <row r="50" spans="1:4" ht="15.75" x14ac:dyDescent="0.25">
      <c r="A50" s="47" t="s">
        <v>42</v>
      </c>
      <c r="B50" s="50">
        <v>175181</v>
      </c>
      <c r="C50" s="49">
        <f>176908-175181</f>
        <v>1727</v>
      </c>
      <c r="D50" s="48">
        <f t="shared" ref="D50:D66" si="2">SUM(B50:C50)</f>
        <v>176908</v>
      </c>
    </row>
    <row r="51" spans="1:4" ht="16.5" customHeight="1" x14ac:dyDescent="0.25">
      <c r="A51" s="47" t="s">
        <v>73</v>
      </c>
      <c r="B51" s="50">
        <v>19709</v>
      </c>
      <c r="C51" s="49"/>
      <c r="D51" s="48">
        <f t="shared" si="2"/>
        <v>19709</v>
      </c>
    </row>
    <row r="52" spans="1:4" ht="16.5" customHeight="1" x14ac:dyDescent="0.25">
      <c r="A52" s="47" t="s">
        <v>4</v>
      </c>
      <c r="B52" s="48">
        <v>25330.2</v>
      </c>
      <c r="C52" s="49">
        <f>26653.8-25330.2</f>
        <v>1323.5999999999985</v>
      </c>
      <c r="D52" s="48">
        <f t="shared" si="2"/>
        <v>26653.8</v>
      </c>
    </row>
    <row r="53" spans="1:4" ht="16.5" customHeight="1" x14ac:dyDescent="0.25">
      <c r="A53" s="47" t="s">
        <v>5</v>
      </c>
      <c r="B53" s="48">
        <v>64275.199999999997</v>
      </c>
      <c r="C53" s="49"/>
      <c r="D53" s="48">
        <f t="shared" si="2"/>
        <v>64275.199999999997</v>
      </c>
    </row>
    <row r="54" spans="1:4" ht="16.5" customHeight="1" x14ac:dyDescent="0.25">
      <c r="A54" s="47" t="s">
        <v>6</v>
      </c>
      <c r="B54" s="48">
        <v>18121.099999999999</v>
      </c>
      <c r="C54" s="49"/>
      <c r="D54" s="48">
        <f t="shared" si="2"/>
        <v>18121.099999999999</v>
      </c>
    </row>
    <row r="55" spans="1:4" ht="16.5" customHeight="1" x14ac:dyDescent="0.25">
      <c r="A55" s="47" t="s">
        <v>66</v>
      </c>
      <c r="B55" s="48">
        <v>13412.2</v>
      </c>
      <c r="C55" s="49">
        <f>12767.2-13412.2</f>
        <v>-645</v>
      </c>
      <c r="D55" s="48">
        <f t="shared" si="2"/>
        <v>12767.2</v>
      </c>
    </row>
    <row r="56" spans="1:4" ht="15.75" x14ac:dyDescent="0.25">
      <c r="A56" s="47" t="s">
        <v>7</v>
      </c>
      <c r="B56" s="48">
        <v>22400.6</v>
      </c>
      <c r="C56" s="49">
        <f>25000-22400.6</f>
        <v>2599.4000000000015</v>
      </c>
      <c r="D56" s="48">
        <f t="shared" si="2"/>
        <v>25000</v>
      </c>
    </row>
    <row r="57" spans="1:4" ht="16.5" customHeight="1" x14ac:dyDescent="0.25">
      <c r="A57" s="47" t="s">
        <v>67</v>
      </c>
      <c r="B57" s="50">
        <v>18394.5</v>
      </c>
      <c r="C57" s="49">
        <f>19185.6-18394.5</f>
        <v>791.09999999999854</v>
      </c>
      <c r="D57" s="48">
        <f t="shared" si="2"/>
        <v>19185.599999999999</v>
      </c>
    </row>
    <row r="58" spans="1:4" ht="17.25" customHeight="1" x14ac:dyDescent="0.25">
      <c r="A58" s="47" t="s">
        <v>8</v>
      </c>
      <c r="B58" s="48">
        <v>46576.6</v>
      </c>
      <c r="C58" s="49">
        <f>46876.6-46576.6</f>
        <v>300</v>
      </c>
      <c r="D58" s="48">
        <f t="shared" si="2"/>
        <v>46876.6</v>
      </c>
    </row>
    <row r="59" spans="1:4" ht="16.5" customHeight="1" x14ac:dyDescent="0.25">
      <c r="A59" s="47" t="s">
        <v>43</v>
      </c>
      <c r="B59" s="50">
        <v>31802.6</v>
      </c>
      <c r="C59" s="49">
        <f>32420-31802.6</f>
        <v>617.40000000000146</v>
      </c>
      <c r="D59" s="48">
        <f t="shared" si="2"/>
        <v>32420</v>
      </c>
    </row>
    <row r="60" spans="1:4" ht="15.75" x14ac:dyDescent="0.25">
      <c r="A60" s="47" t="s">
        <v>65</v>
      </c>
      <c r="B60" s="48">
        <v>27240.7</v>
      </c>
      <c r="C60" s="49"/>
      <c r="D60" s="48">
        <f t="shared" si="2"/>
        <v>27240.7</v>
      </c>
    </row>
    <row r="61" spans="1:4" ht="15.75" x14ac:dyDescent="0.25">
      <c r="A61" s="47" t="s">
        <v>71</v>
      </c>
      <c r="B61" s="50">
        <v>68042</v>
      </c>
      <c r="C61" s="49">
        <f>68942-68042</f>
        <v>900</v>
      </c>
      <c r="D61" s="48">
        <f t="shared" si="2"/>
        <v>68942</v>
      </c>
    </row>
    <row r="62" spans="1:4" ht="15.75" x14ac:dyDescent="0.25">
      <c r="A62" s="47" t="s">
        <v>9</v>
      </c>
      <c r="B62" s="50">
        <v>55979</v>
      </c>
      <c r="C62" s="49">
        <f>55892-55979</f>
        <v>-87</v>
      </c>
      <c r="D62" s="48">
        <f t="shared" si="2"/>
        <v>55892</v>
      </c>
    </row>
    <row r="63" spans="1:4" ht="15.75" x14ac:dyDescent="0.25">
      <c r="A63" s="47" t="s">
        <v>58</v>
      </c>
      <c r="B63" s="50">
        <v>31611.3</v>
      </c>
      <c r="C63" s="49"/>
      <c r="D63" s="48">
        <f t="shared" si="2"/>
        <v>31611.3</v>
      </c>
    </row>
    <row r="64" spans="1:4" ht="15.75" x14ac:dyDescent="0.25">
      <c r="A64" s="47" t="s">
        <v>72</v>
      </c>
      <c r="B64" s="50">
        <v>16939</v>
      </c>
      <c r="C64" s="49">
        <f>17242-16939</f>
        <v>303</v>
      </c>
      <c r="D64" s="48">
        <f t="shared" si="2"/>
        <v>17242</v>
      </c>
    </row>
    <row r="65" spans="1:4" ht="15.75" x14ac:dyDescent="0.25">
      <c r="A65" s="47" t="s">
        <v>11</v>
      </c>
      <c r="B65" s="50">
        <v>6953.9</v>
      </c>
      <c r="C65" s="49">
        <f>7039.2-6953.9</f>
        <v>85.300000000000182</v>
      </c>
      <c r="D65" s="48">
        <f t="shared" si="2"/>
        <v>7039.2</v>
      </c>
    </row>
    <row r="66" spans="1:4" ht="15.75" x14ac:dyDescent="0.25">
      <c r="A66" s="47" t="s">
        <v>68</v>
      </c>
      <c r="B66" s="50">
        <v>28000.400000000001</v>
      </c>
      <c r="C66" s="49">
        <v>0</v>
      </c>
      <c r="D66" s="48">
        <f t="shared" si="2"/>
        <v>28000.400000000001</v>
      </c>
    </row>
    <row r="67" spans="1:4" ht="15.75" x14ac:dyDescent="0.25">
      <c r="A67" s="47" t="s">
        <v>40</v>
      </c>
      <c r="B67" s="48">
        <v>121675.6</v>
      </c>
      <c r="C67" s="49"/>
      <c r="D67" s="48">
        <f t="shared" ref="D67" si="3">SUM(B67:C67)</f>
        <v>121675.6</v>
      </c>
    </row>
    <row r="68" spans="1:4" ht="16.5" thickBot="1" x14ac:dyDescent="0.3">
      <c r="A68" s="51" t="s">
        <v>12</v>
      </c>
      <c r="B68" s="91">
        <v>52902</v>
      </c>
      <c r="C68" s="92">
        <v>0</v>
      </c>
      <c r="D68" s="91">
        <f>SUM(B68:C68)</f>
        <v>52902</v>
      </c>
    </row>
    <row r="69" spans="1:4" ht="15.75" x14ac:dyDescent="0.25">
      <c r="A69" s="70"/>
      <c r="B69" s="71"/>
      <c r="C69" s="72"/>
      <c r="D69" s="59"/>
    </row>
    <row r="70" spans="1:4" ht="16.5" customHeight="1" thickBot="1" x14ac:dyDescent="0.25">
      <c r="A70" s="41"/>
      <c r="B70" s="41"/>
      <c r="C70" s="41"/>
    </row>
    <row r="71" spans="1:4" ht="15.75" x14ac:dyDescent="0.25">
      <c r="A71" s="73"/>
      <c r="B71" s="62" t="s">
        <v>75</v>
      </c>
      <c r="C71" s="63" t="s">
        <v>78</v>
      </c>
      <c r="D71" s="64" t="s">
        <v>1</v>
      </c>
    </row>
    <row r="72" spans="1:4" ht="15.75" x14ac:dyDescent="0.25">
      <c r="A72" s="74"/>
      <c r="B72" s="65" t="s">
        <v>74</v>
      </c>
      <c r="C72" s="66" t="s">
        <v>39</v>
      </c>
      <c r="D72" s="67" t="s">
        <v>77</v>
      </c>
    </row>
    <row r="73" spans="1:4" ht="16.5" thickBot="1" x14ac:dyDescent="0.3">
      <c r="A73" s="75"/>
      <c r="B73" s="68" t="str">
        <f>B7</f>
        <v>limit 2019</v>
      </c>
      <c r="C73" s="69"/>
      <c r="D73" s="66">
        <f>$D$7</f>
        <v>2020</v>
      </c>
    </row>
    <row r="74" spans="1:4" ht="15.75" x14ac:dyDescent="0.25">
      <c r="A74" s="53" t="s">
        <v>41</v>
      </c>
      <c r="B74" s="46">
        <v>1216341</v>
      </c>
      <c r="C74" s="54">
        <v>0</v>
      </c>
      <c r="D74" s="46">
        <v>1216341</v>
      </c>
    </row>
    <row r="75" spans="1:4" ht="16.5" thickBot="1" x14ac:dyDescent="0.3">
      <c r="A75" s="55" t="s">
        <v>93</v>
      </c>
      <c r="B75" s="61">
        <f>B77</f>
        <v>1365163.9</v>
      </c>
      <c r="C75" s="52">
        <f>D75-B75</f>
        <v>57861.300000000047</v>
      </c>
      <c r="D75" s="52">
        <f>SUM(D77:D79)</f>
        <v>1423025.2</v>
      </c>
    </row>
    <row r="76" spans="1:4" ht="16.5" thickBot="1" x14ac:dyDescent="0.3">
      <c r="A76" s="55" t="s">
        <v>86</v>
      </c>
      <c r="B76" s="61"/>
      <c r="C76" s="52"/>
      <c r="D76" s="52"/>
    </row>
    <row r="77" spans="1:4" ht="16.5" thickBot="1" x14ac:dyDescent="0.3">
      <c r="A77" s="55" t="s">
        <v>87</v>
      </c>
      <c r="B77" s="61">
        <v>1365163.9</v>
      </c>
      <c r="C77" s="52">
        <f>SUM(D77-B77)</f>
        <v>45069.100000000093</v>
      </c>
      <c r="D77" s="52">
        <v>1410233</v>
      </c>
    </row>
    <row r="78" spans="1:4" ht="16.5" thickBot="1" x14ac:dyDescent="0.3">
      <c r="A78" s="55" t="s">
        <v>84</v>
      </c>
      <c r="B78" s="61"/>
      <c r="C78" s="52"/>
      <c r="D78" s="52">
        <v>8000</v>
      </c>
    </row>
    <row r="79" spans="1:4" ht="16.5" thickBot="1" x14ac:dyDescent="0.3">
      <c r="A79" s="55" t="s">
        <v>85</v>
      </c>
      <c r="B79" s="61"/>
      <c r="C79" s="52"/>
      <c r="D79" s="52">
        <v>4792.2</v>
      </c>
    </row>
    <row r="80" spans="1:4" x14ac:dyDescent="0.2">
      <c r="A80" s="81"/>
      <c r="B80" s="77"/>
      <c r="C80" s="77"/>
    </row>
    <row r="81" spans="1:1" x14ac:dyDescent="0.2">
      <c r="A81" s="41" t="s">
        <v>94</v>
      </c>
    </row>
  </sheetData>
  <sheetProtection formatColumns="0" selectLockedCells="1"/>
  <mergeCells count="2">
    <mergeCell ref="A2:C2"/>
    <mergeCell ref="A5:A7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Limity zaměstanci 2020</vt:lpstr>
      <vt:lpstr>Limity platy 2020</vt:lpstr>
      <vt:lpstr>'Limity platy 2020'!Názvy_tisku</vt:lpstr>
      <vt:lpstr>'Limity zaměstanci 2020'!Názvy_tisku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MHMP</dc:creator>
  <cp:lastModifiedBy>Černoch Michail (MHMP, OVO)</cp:lastModifiedBy>
  <cp:lastPrinted>2019-09-17T09:05:53Z</cp:lastPrinted>
  <dcterms:created xsi:type="dcterms:W3CDTF">1996-12-09T14:15:58Z</dcterms:created>
  <dcterms:modified xsi:type="dcterms:W3CDTF">2019-12-16T10:13:39Z</dcterms:modified>
</cp:coreProperties>
</file>