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570" windowHeight="9630" activeTab="0"/>
  </bookViews>
  <sheets>
    <sheet name="MČ P 1-57" sheetId="1" r:id="rId1"/>
  </sheets>
  <definedNames>
    <definedName name="_xlnm.Print_Titles" localSheetId="0">'MČ P 1-57'!$8:$9</definedName>
  </definedNames>
  <calcPr fullCalcOnLoad="1"/>
</workbook>
</file>

<file path=xl/sharedStrings.xml><?xml version="1.0" encoding="utf-8"?>
<sst xmlns="http://schemas.openxmlformats.org/spreadsheetml/2006/main" count="135" uniqueCount="123">
  <si>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</si>
  <si>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</si>
  <si>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</si>
  <si>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</si>
  <si>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</si>
  <si>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</si>
  <si>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</si>
  <si>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</si>
  <si>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</si>
  <si>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</si>
  <si>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</si>
  <si>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</si>
  <si>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</si>
  <si>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</si>
  <si>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</si>
  <si>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</si>
  <si>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</si>
  <si>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</si>
  <si>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</si>
  <si>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</si>
  <si>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</si>
  <si>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</si>
  <si>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</si>
  <si>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</si>
  <si>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tis. Kč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</si>
  <si>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</si>
  <si>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</si>
  <si>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</si>
  <si>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</si>
  <si>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</si>
  <si>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</si>
  <si>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</si>
  <si>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</si>
  <si>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</si>
  <si>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</si>
  <si>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</si>
  <si>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</si>
  <si>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</si>
  <si>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</si>
  <si>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</si>
  <si>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</si>
  <si>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</si>
  <si>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</si>
  <si>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</si>
  <si>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</si>
  <si>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</si>
  <si>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</si>
  <si>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</si>
  <si>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</si>
  <si>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</si>
  <si>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</si>
  <si>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</si>
  <si>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</si>
  <si>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</si>
  <si>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</si>
  <si>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</si>
  <si>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</si>
  <si>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</si>
  <si>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</si>
  <si>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</si>
  <si>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</si>
  <si>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30%  podíl na průměru inkasa DPFOP</t>
  </si>
  <si>
    <t xml:space="preserve">tis. Kč zbývá </t>
  </si>
  <si>
    <t>Kritéria :</t>
  </si>
  <si>
    <t>dle počtu obyvatel</t>
  </si>
  <si>
    <t>%</t>
  </si>
  <si>
    <t>dle rozlohy</t>
  </si>
  <si>
    <t>dle počtu žáků</t>
  </si>
  <si>
    <t>tis.Kč</t>
  </si>
  <si>
    <t xml:space="preserve">plochy zeleně </t>
  </si>
  <si>
    <t>v tis. Kč</t>
  </si>
  <si>
    <t xml:space="preserve">plochy vozovek </t>
  </si>
  <si>
    <t>Celkem 1-57</t>
  </si>
  <si>
    <t>zbývá k rozdělení</t>
  </si>
  <si>
    <t>dle koeficientů</t>
  </si>
  <si>
    <t>celkem 1-22</t>
  </si>
  <si>
    <t>celkem 23-57</t>
  </si>
  <si>
    <t>Celkem</t>
  </si>
  <si>
    <t xml:space="preserve">Celkem FVz </t>
  </si>
  <si>
    <t>z toho</t>
  </si>
  <si>
    <t xml:space="preserve">Index 2018/17 po dokrytí/snížení  v % </t>
  </si>
  <si>
    <t>Průměr inkasa DPFOP z let       2014-2016</t>
  </si>
  <si>
    <t xml:space="preserve">Dokrytí na min.výši 3,0 tis./obyv., snížení na max. výši 5,5 tis./obyv. </t>
  </si>
  <si>
    <t xml:space="preserve">Počet                 obyv.MČ                 k 1.1.2018 dle ČSÚ </t>
  </si>
  <si>
    <t>Propočet  FVz  na  r. 2019:</t>
  </si>
  <si>
    <t>FVz k MČ  r. 2018  před dokrytím</t>
  </si>
  <si>
    <t xml:space="preserve">FVz k MČ r. 2018 po dokrytí/snížení </t>
  </si>
  <si>
    <t xml:space="preserve">FVz k MČ r. 2018 celkem bez PnŠ </t>
  </si>
  <si>
    <t xml:space="preserve"> FVz k MČ r. 2018 CELKEM </t>
  </si>
  <si>
    <t>Dle počtu obyv.    MČ k 1.1.2018</t>
  </si>
  <si>
    <t xml:space="preserve"> FVz k MČ na r. 2019 před dokrytím</t>
  </si>
  <si>
    <t>Index  FVz 2019/18 před dokrytím  v %</t>
  </si>
  <si>
    <t>Rozdíl     FVz       2019-2018 před dokrytím</t>
  </si>
  <si>
    <t>FVz 2019 na 1 obyv. MČ před dokrytím</t>
  </si>
  <si>
    <t>FVz k MČ na r. 2019 po dokrytí/snížení</t>
  </si>
  <si>
    <t>Rozdíl FVz 2019 - 2018 po dokrytí/snížení</t>
  </si>
  <si>
    <t>FVz 2019 na 1 obyv. MČ po dokrytí/snížení</t>
  </si>
  <si>
    <t>Rozdíl FVz r. 2019 před dorovnáním - FVz 2018 po dorovnání bez PnŠ</t>
  </si>
  <si>
    <t xml:space="preserve">Dorovnání na min. úroveň r. 2018 </t>
  </si>
  <si>
    <t xml:space="preserve"> FVz k MČ na rok 2019 CELKEM po dorovnáním na úrov. r. 2018</t>
  </si>
  <si>
    <t>Rozdíl FVz 2019 - FVz 2018 celkem bez PnŠ</t>
  </si>
  <si>
    <t>Index FVz 2019/2018 celkem bez PnŠ</t>
  </si>
  <si>
    <t xml:space="preserve">FVZ k MČ na rok 2019 CELKEM </t>
  </si>
  <si>
    <t>Rozdíl FVz 2019 - FVz 2018 CELKEM</t>
  </si>
  <si>
    <t>Index FVz 2019/18 CELKEM v %</t>
  </si>
  <si>
    <t>FVz 2019 na 1obyv po dorov. (bez PnŠ)</t>
  </si>
  <si>
    <t>FVz 2019 na 1obyv po dorov. (vč. PnŠ)</t>
  </si>
  <si>
    <t>FVz 2018 na 1obyv po dorov. (bez PnŠ)</t>
  </si>
  <si>
    <t xml:space="preserve">Kritéria: 30 % dle počtu obyvatel MČ, 10 % dle rozlohy MČ, 30 % dle počtu dětí MŠ a žáků ZŠ, 20 % dle plochy zeleně, 10 % dle plochy vozovek ve správě MČ </t>
  </si>
  <si>
    <t>Dle DPFOP</t>
  </si>
  <si>
    <t>Plochy zeleně v ha 8/2018</t>
  </si>
  <si>
    <t>Plochy vozovek mimo správu TSK v m2  k 8/2018</t>
  </si>
  <si>
    <t>Dle plochy zeleně v ha (8/2018)</t>
  </si>
  <si>
    <t>Dle plochy vozovek mimo správu TSK (8/2018)</t>
  </si>
  <si>
    <t xml:space="preserve">Praha 22 </t>
  </si>
  <si>
    <t xml:space="preserve">dle smluv o komunálním odpadu, pověření OV ÚMČ P 22 - úsek 511 Pražského okruhu </t>
  </si>
  <si>
    <r>
      <t xml:space="preserve">Celkový objem FVz z rozpočtu HMP k MČ pro r. 2019 </t>
    </r>
    <r>
      <rPr>
        <b/>
        <sz val="8"/>
        <rFont val="Arial CE"/>
        <family val="2"/>
      </rPr>
      <t xml:space="preserve">před dokrytím </t>
    </r>
    <r>
      <rPr>
        <sz val="8"/>
        <rFont val="Arial CE"/>
        <family val="2"/>
      </rPr>
      <t xml:space="preserve"> 8 % oč. objemu SD v r. 2019     </t>
    </r>
  </si>
  <si>
    <t xml:space="preserve">Výchozí objem FVz na úrovni 8% z oček. inkasa sdílených daní, min. FVz 3 000 Kč/1 obyv. MČ, max. FVz 5 500 Kč/1obyv. MČ, PnŠ 2 700 Kč / dítě MŠ a ZŠ, dorovnání FVz jednotlivých MČ na min. úroveň r. 2018 </t>
  </si>
  <si>
    <t>Počet žáků k 30.9.2018 vč. příp. tř.</t>
  </si>
  <si>
    <t>Dle počtu žáků/dětí v ZŠ, MŠ k 30.9.2018</t>
  </si>
  <si>
    <t>Finanční vztahy k městským částem hl. m. Prahy z rozpočtu vl. hl. m. Prahy na rok 2019</t>
  </si>
  <si>
    <t>Příspěvek na školství (PnŠ) dle zahajovacích výkazů na šk. r. 2018/19</t>
  </si>
  <si>
    <t>Příloha č. 9 k usnesení Zastupitelstva HMP č. 2/18 ze dne 13. 12.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</si>
</sst>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00"/>
    <numFmt numFmtId="172" formatCode="#,##0.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#,##0_ ;\-#,##0\ "/>
  </numFmts>
  <fonts count="59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EE04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32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0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0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172" fontId="1" fillId="0" borderId="1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1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32" borderId="25" xfId="0" applyNumberFormat="1" applyFont="1" applyFill="1" applyBorder="1" applyAlignment="1">
      <alignment/>
    </xf>
    <xf numFmtId="164" fontId="1" fillId="32" borderId="26" xfId="0" applyNumberFormat="1" applyFont="1" applyFill="1" applyBorder="1" applyAlignment="1">
      <alignment/>
    </xf>
    <xf numFmtId="164" fontId="1" fillId="32" borderId="15" xfId="0" applyNumberFormat="1" applyFont="1" applyFill="1" applyBorder="1" applyAlignment="1">
      <alignment/>
    </xf>
    <xf numFmtId="164" fontId="2" fillId="32" borderId="15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165" fontId="4" fillId="0" borderId="35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65" fontId="4" fillId="0" borderId="32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1" fillId="32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17" fillId="0" borderId="30" xfId="0" applyNumberFormat="1" applyFont="1" applyBorder="1" applyAlignment="1">
      <alignment horizontal="right"/>
    </xf>
    <xf numFmtId="164" fontId="17" fillId="0" borderId="31" xfId="0" applyNumberFormat="1" applyFont="1" applyBorder="1" applyAlignment="1">
      <alignment horizontal="right"/>
    </xf>
    <xf numFmtId="164" fontId="17" fillId="0" borderId="33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/>
    </xf>
    <xf numFmtId="168" fontId="4" fillId="0" borderId="41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168" fontId="4" fillId="0" borderId="3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4" fontId="4" fillId="0" borderId="4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1" fillId="32" borderId="4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4" borderId="21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33" borderId="25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" fillId="0" borderId="53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32" borderId="18" xfId="0" applyNumberFormat="1" applyFont="1" applyFill="1" applyBorder="1" applyAlignment="1">
      <alignment/>
    </xf>
    <xf numFmtId="164" fontId="1" fillId="32" borderId="19" xfId="0" applyNumberFormat="1" applyFont="1" applyFill="1" applyBorder="1" applyAlignment="1">
      <alignment/>
    </xf>
    <xf numFmtId="164" fontId="1" fillId="32" borderId="54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64" fontId="2" fillId="34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164" fontId="2" fillId="0" borderId="56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164" fontId="1" fillId="0" borderId="5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164" fontId="4" fillId="33" borderId="38" xfId="0" applyNumberFormat="1" applyFont="1" applyFill="1" applyBorder="1" applyAlignment="1">
      <alignment/>
    </xf>
    <xf numFmtId="164" fontId="1" fillId="33" borderId="54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164" fontId="4" fillId="34" borderId="37" xfId="0" applyNumberFormat="1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168" fontId="1" fillId="0" borderId="11" xfId="0" applyNumberFormat="1" applyFont="1" applyBorder="1" applyAlignment="1">
      <alignment/>
    </xf>
    <xf numFmtId="168" fontId="1" fillId="0" borderId="58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3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64" fontId="1" fillId="32" borderId="5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55" xfId="0" applyNumberFormat="1" applyFont="1" applyFill="1" applyBorder="1" applyAlignment="1">
      <alignment/>
    </xf>
    <xf numFmtId="164" fontId="4" fillId="0" borderId="59" xfId="0" applyNumberFormat="1" applyFont="1" applyFill="1" applyBorder="1" applyAlignment="1">
      <alignment/>
    </xf>
    <xf numFmtId="164" fontId="4" fillId="0" borderId="60" xfId="0" applyNumberFormat="1" applyFont="1" applyFill="1" applyBorder="1" applyAlignment="1">
      <alignment/>
    </xf>
    <xf numFmtId="164" fontId="4" fillId="0" borderId="61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6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164" fontId="4" fillId="0" borderId="53" xfId="0" applyNumberFormat="1" applyFont="1" applyFill="1" applyBorder="1" applyAlignment="1">
      <alignment/>
    </xf>
    <xf numFmtId="164" fontId="1" fillId="4" borderId="24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5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63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43" xfId="0" applyFont="1" applyBorder="1" applyAlignment="1">
      <alignment horizontal="center" wrapText="1"/>
    </xf>
    <xf numFmtId="164" fontId="1" fillId="0" borderId="24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4" borderId="56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64" fontId="1" fillId="32" borderId="25" xfId="0" applyNumberFormat="1" applyFont="1" applyFill="1" applyBorder="1" applyAlignment="1">
      <alignment/>
    </xf>
    <xf numFmtId="164" fontId="1" fillId="32" borderId="26" xfId="0" applyNumberFormat="1" applyFont="1" applyFill="1" applyBorder="1" applyAlignment="1">
      <alignment/>
    </xf>
    <xf numFmtId="164" fontId="1" fillId="32" borderId="64" xfId="0" applyNumberFormat="1" applyFont="1" applyFill="1" applyBorder="1" applyAlignment="1">
      <alignment/>
    </xf>
    <xf numFmtId="164" fontId="1" fillId="32" borderId="38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4" fontId="4" fillId="0" borderId="55" xfId="0" applyNumberFormat="1" applyFont="1" applyFill="1" applyBorder="1" applyAlignment="1">
      <alignment/>
    </xf>
    <xf numFmtId="164" fontId="4" fillId="0" borderId="65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86" fontId="4" fillId="0" borderId="32" xfId="34" applyNumberFormat="1" applyFont="1" applyBorder="1" applyAlignment="1">
      <alignment/>
    </xf>
    <xf numFmtId="186" fontId="4" fillId="0" borderId="10" xfId="34" applyNumberFormat="1" applyFont="1" applyBorder="1" applyAlignment="1">
      <alignment/>
    </xf>
    <xf numFmtId="164" fontId="17" fillId="0" borderId="10" xfId="0" applyNumberFormat="1" applyFont="1" applyFill="1" applyBorder="1" applyAlignment="1">
      <alignment horizontal="right"/>
    </xf>
    <xf numFmtId="164" fontId="17" fillId="0" borderId="17" xfId="0" applyNumberFormat="1" applyFont="1" applyFill="1" applyBorder="1" applyAlignment="1">
      <alignment horizontal="right"/>
    </xf>
    <xf numFmtId="164" fontId="17" fillId="0" borderId="32" xfId="0" applyNumberFormat="1" applyFont="1" applyFill="1" applyBorder="1" applyAlignment="1">
      <alignment horizontal="right"/>
    </xf>
    <xf numFmtId="186" fontId="4" fillId="0" borderId="17" xfId="34" applyNumberFormat="1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4" fontId="4" fillId="34" borderId="52" xfId="0" applyNumberFormat="1" applyFont="1" applyFill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66" xfId="0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0" borderId="68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164" fontId="4" fillId="0" borderId="70" xfId="0" applyNumberFormat="1" applyFont="1" applyFill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4" fillId="33" borderId="66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53" xfId="0" applyNumberFormat="1" applyFont="1" applyBorder="1" applyAlignment="1">
      <alignment/>
    </xf>
    <xf numFmtId="164" fontId="1" fillId="32" borderId="63" xfId="0" applyNumberFormat="1" applyFont="1" applyFill="1" applyBorder="1" applyAlignment="1">
      <alignment/>
    </xf>
    <xf numFmtId="164" fontId="4" fillId="0" borderId="58" xfId="0" applyNumberFormat="1" applyFont="1" applyBorder="1" applyAlignment="1">
      <alignment/>
    </xf>
    <xf numFmtId="0" fontId="4" fillId="33" borderId="54" xfId="0" applyFont="1" applyFill="1" applyBorder="1" applyAlignment="1">
      <alignment/>
    </xf>
    <xf numFmtId="164" fontId="4" fillId="0" borderId="63" xfId="0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164" fontId="4" fillId="0" borderId="71" xfId="0" applyNumberFormat="1" applyFont="1" applyBorder="1" applyAlignment="1">
      <alignment/>
    </xf>
    <xf numFmtId="168" fontId="4" fillId="0" borderId="68" xfId="0" applyNumberFormat="1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4" fontId="1" fillId="0" borderId="72" xfId="0" applyNumberFormat="1" applyFont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6" fontId="4" fillId="0" borderId="12" xfId="34" applyNumberFormat="1" applyFont="1" applyBorder="1" applyAlignment="1">
      <alignment/>
    </xf>
    <xf numFmtId="164" fontId="17" fillId="0" borderId="12" xfId="0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right"/>
    </xf>
    <xf numFmtId="4" fontId="17" fillId="0" borderId="32" xfId="0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73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4" fontId="4" fillId="4" borderId="22" xfId="0" applyNumberFormat="1" applyFont="1" applyFill="1" applyBorder="1" applyAlignment="1">
      <alignment/>
    </xf>
    <xf numFmtId="4" fontId="4" fillId="4" borderId="23" xfId="0" applyNumberFormat="1" applyFont="1" applyFill="1" applyBorder="1" applyAlignment="1">
      <alignment/>
    </xf>
    <xf numFmtId="4" fontId="4" fillId="4" borderId="48" xfId="0" applyNumberFormat="1" applyFont="1" applyFill="1" applyBorder="1" applyAlignment="1">
      <alignment/>
    </xf>
    <xf numFmtId="4" fontId="4" fillId="4" borderId="37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 wrapText="1"/>
    </xf>
    <xf numFmtId="4" fontId="1" fillId="35" borderId="25" xfId="0" applyNumberFormat="1" applyFont="1" applyFill="1" applyBorder="1" applyAlignment="1">
      <alignment/>
    </xf>
    <xf numFmtId="4" fontId="1" fillId="35" borderId="26" xfId="0" applyNumberFormat="1" applyFont="1" applyFill="1" applyBorder="1" applyAlignment="1">
      <alignment/>
    </xf>
    <xf numFmtId="4" fontId="1" fillId="35" borderId="38" xfId="0" applyNumberFormat="1" applyFont="1" applyFill="1" applyBorder="1" applyAlignment="1">
      <alignment/>
    </xf>
    <xf numFmtId="4" fontId="1" fillId="35" borderId="57" xfId="0" applyNumberFormat="1" applyFont="1" applyFill="1" applyBorder="1" applyAlignment="1">
      <alignment/>
    </xf>
    <xf numFmtId="4" fontId="1" fillId="35" borderId="43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4" fontId="1" fillId="35" borderId="63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35" borderId="54" xfId="0" applyNumberFormat="1" applyFont="1" applyFill="1" applyBorder="1" applyAlignment="1">
      <alignment/>
    </xf>
    <xf numFmtId="0" fontId="1" fillId="36" borderId="13" xfId="0" applyFont="1" applyFill="1" applyBorder="1" applyAlignment="1">
      <alignment horizontal="center" wrapText="1"/>
    </xf>
    <xf numFmtId="164" fontId="1" fillId="36" borderId="25" xfId="0" applyNumberFormat="1" applyFont="1" applyFill="1" applyBorder="1" applyAlignment="1">
      <alignment/>
    </xf>
    <xf numFmtId="164" fontId="1" fillId="36" borderId="26" xfId="0" applyNumberFormat="1" applyFont="1" applyFill="1" applyBorder="1" applyAlignment="1">
      <alignment/>
    </xf>
    <xf numFmtId="164" fontId="1" fillId="36" borderId="38" xfId="0" applyNumberFormat="1" applyFont="1" applyFill="1" applyBorder="1" applyAlignment="1">
      <alignment/>
    </xf>
    <xf numFmtId="164" fontId="1" fillId="36" borderId="57" xfId="0" applyNumberFormat="1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164" fontId="1" fillId="36" borderId="19" xfId="0" applyNumberFormat="1" applyFont="1" applyFill="1" applyBorder="1" applyAlignment="1">
      <alignment/>
    </xf>
    <xf numFmtId="164" fontId="1" fillId="36" borderId="63" xfId="0" applyNumberFormat="1" applyFont="1" applyFill="1" applyBorder="1" applyAlignment="1">
      <alignment/>
    </xf>
    <xf numFmtId="164" fontId="1" fillId="36" borderId="54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164" fontId="1" fillId="36" borderId="5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8.75390625" style="0" hidden="1" customWidth="1"/>
    <col min="3" max="3" width="9.75390625" style="0" hidden="1" customWidth="1"/>
    <col min="4" max="4" width="6.875" style="0" hidden="1" customWidth="1"/>
    <col min="5" max="5" width="9.125" style="0" hidden="1" customWidth="1"/>
    <col min="6" max="6" width="7.625" style="0" hidden="1" customWidth="1"/>
    <col min="7" max="7" width="10.25390625" style="0" hidden="1" customWidth="1"/>
    <col min="8" max="8" width="8.875" style="0" hidden="1" customWidth="1"/>
    <col min="9" max="10" width="8.875" style="135" hidden="1" customWidth="1"/>
    <col min="11" max="11" width="9.00390625" style="0" customWidth="1"/>
    <col min="12" max="12" width="5.75390625" style="0" hidden="1" customWidth="1"/>
    <col min="13" max="13" width="9.125" style="0" bestFit="1" customWidth="1"/>
    <col min="14" max="14" width="8.375" style="0" customWidth="1"/>
    <col min="15" max="15" width="9.125" style="0" customWidth="1"/>
    <col min="16" max="16" width="8.625" style="0" customWidth="1"/>
    <col min="17" max="17" width="8.125" style="0" customWidth="1"/>
    <col min="18" max="18" width="8.75390625" style="0" customWidth="1"/>
    <col min="19" max="19" width="5.25390625" style="0" customWidth="1"/>
    <col min="20" max="20" width="8.125" style="0" customWidth="1"/>
    <col min="21" max="21" width="5.75390625" style="0" customWidth="1"/>
    <col min="22" max="22" width="8.75390625" style="0" customWidth="1"/>
    <col min="23" max="23" width="9.125" style="0" customWidth="1"/>
    <col min="24" max="24" width="7.875" style="35" customWidth="1"/>
    <col min="25" max="25" width="6.125" style="0" customWidth="1"/>
    <col min="26" max="26" width="5.25390625" style="0" customWidth="1"/>
    <col min="27" max="27" width="8.625" style="0" customWidth="1"/>
    <col min="28" max="28" width="8.25390625" style="0" customWidth="1"/>
    <col min="29" max="29" width="9.625" style="0" customWidth="1"/>
    <col min="30" max="31" width="7.375" style="135" customWidth="1"/>
    <col min="32" max="32" width="9.00390625" style="135" customWidth="1"/>
    <col min="33" max="33" width="10.75390625" style="0" customWidth="1"/>
    <col min="34" max="34" width="7.875" style="0" customWidth="1"/>
    <col min="35" max="35" width="6.125" style="0" customWidth="1"/>
    <col min="36" max="37" width="4.875" style="0" customWidth="1"/>
    <col min="38" max="38" width="5.375" style="51" customWidth="1"/>
  </cols>
  <sheetData>
    <row r="1" ht="15.75">
      <c r="A1" s="403" t="s">
        <v>122</v>
      </c>
    </row>
    <row r="3" spans="1:27" ht="18">
      <c r="A3" s="27" t="s">
        <v>120</v>
      </c>
      <c r="B3" s="28"/>
      <c r="C3" s="27"/>
      <c r="D3" s="28"/>
      <c r="E3" s="28"/>
      <c r="F3" s="29"/>
      <c r="G3" s="29"/>
      <c r="H3" s="29"/>
      <c r="I3" s="30"/>
      <c r="J3" s="30"/>
      <c r="K3" s="29"/>
      <c r="L3" s="29"/>
      <c r="M3" s="29"/>
      <c r="N3" s="29"/>
      <c r="O3" s="28"/>
      <c r="P3" s="28"/>
      <c r="Q3" s="28"/>
      <c r="R3" s="29"/>
      <c r="S3" s="30"/>
      <c r="T3" s="29"/>
      <c r="U3" s="29"/>
      <c r="V3" s="29"/>
      <c r="W3" s="29"/>
      <c r="X3" s="28"/>
      <c r="Y3" s="30"/>
      <c r="Z3" s="31"/>
      <c r="AA3" s="31"/>
    </row>
    <row r="4" spans="1:38" s="42" customFormat="1" ht="13.5" customHeight="1">
      <c r="A4" s="252"/>
      <c r="B4" s="34"/>
      <c r="C4" s="41"/>
      <c r="D4" s="3"/>
      <c r="E4" s="3"/>
      <c r="F4" s="1"/>
      <c r="G4" s="1"/>
      <c r="H4" s="1"/>
      <c r="I4" s="2"/>
      <c r="J4" s="2"/>
      <c r="K4" s="1"/>
      <c r="L4" s="1"/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9"/>
      <c r="Y4" s="2"/>
      <c r="Z4" s="12"/>
      <c r="AA4" s="12"/>
      <c r="AD4" s="271"/>
      <c r="AE4" s="271"/>
      <c r="AF4" s="271"/>
      <c r="AL4" s="51"/>
    </row>
    <row r="5" spans="1:38" s="239" customFormat="1" ht="17.25" customHeight="1">
      <c r="A5" s="24" t="s">
        <v>117</v>
      </c>
      <c r="B5" s="24"/>
      <c r="C5" s="24"/>
      <c r="D5" s="24"/>
      <c r="E5" s="24"/>
      <c r="I5" s="240"/>
      <c r="J5" s="240"/>
      <c r="S5" s="240"/>
      <c r="X5" s="24"/>
      <c r="Y5" s="240"/>
      <c r="Z5" s="241"/>
      <c r="AA5" s="241"/>
      <c r="AD5" s="240"/>
      <c r="AE5" s="240"/>
      <c r="AF5" s="240"/>
      <c r="AL5" s="51"/>
    </row>
    <row r="6" spans="1:38" s="54" customFormat="1" ht="15.75">
      <c r="A6" s="24" t="s">
        <v>108</v>
      </c>
      <c r="B6" s="18"/>
      <c r="C6" s="18"/>
      <c r="D6" s="18"/>
      <c r="E6" s="18"/>
      <c r="F6" s="18"/>
      <c r="G6" s="18"/>
      <c r="H6" s="18"/>
      <c r="I6" s="32"/>
      <c r="J6" s="32"/>
      <c r="K6" s="18"/>
      <c r="L6" s="18"/>
      <c r="M6" s="18"/>
      <c r="N6" s="18"/>
      <c r="O6" s="18"/>
      <c r="P6" s="18"/>
      <c r="Q6" s="18"/>
      <c r="R6" s="18"/>
      <c r="S6" s="32"/>
      <c r="T6" s="18"/>
      <c r="U6" s="18"/>
      <c r="V6" s="33"/>
      <c r="W6" s="18"/>
      <c r="X6" s="20"/>
      <c r="Y6" s="32"/>
      <c r="Z6" s="18"/>
      <c r="AA6" s="18"/>
      <c r="AD6" s="272"/>
      <c r="AE6" s="272"/>
      <c r="AF6" s="272"/>
      <c r="AL6" s="51"/>
    </row>
    <row r="7" spans="1:27" ht="13.5" customHeight="1" thickBot="1">
      <c r="A7" s="34"/>
      <c r="B7" s="34"/>
      <c r="C7" s="35"/>
      <c r="D7" s="3"/>
      <c r="E7" s="3"/>
      <c r="F7" s="1"/>
      <c r="G7" s="1"/>
      <c r="H7" s="1"/>
      <c r="I7" s="2"/>
      <c r="J7" s="2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0"/>
      <c r="W7" s="1"/>
      <c r="X7" s="19"/>
      <c r="Y7" s="2"/>
      <c r="Z7" s="1"/>
      <c r="AA7" s="1"/>
    </row>
    <row r="8" spans="1:35" ht="15" customHeight="1" thickBot="1">
      <c r="A8" s="1"/>
      <c r="B8" s="1"/>
      <c r="C8" s="1"/>
      <c r="D8" s="1"/>
      <c r="E8" s="1"/>
      <c r="F8" s="1"/>
      <c r="G8" s="1"/>
      <c r="H8" s="1"/>
      <c r="I8" s="2"/>
      <c r="J8" s="2"/>
      <c r="K8" s="1"/>
      <c r="M8" s="173" t="s">
        <v>84</v>
      </c>
      <c r="N8" s="174"/>
      <c r="O8" s="174"/>
      <c r="P8" s="174"/>
      <c r="Q8" s="174"/>
      <c r="R8" s="26"/>
      <c r="S8" s="4"/>
      <c r="T8" s="1"/>
      <c r="U8" s="1"/>
      <c r="V8" s="1"/>
      <c r="W8" s="1"/>
      <c r="X8" s="112"/>
      <c r="Y8" s="5"/>
      <c r="Z8" s="1"/>
      <c r="AA8" s="1"/>
      <c r="AI8" t="s">
        <v>70</v>
      </c>
    </row>
    <row r="9" spans="1:38" ht="118.5" customHeight="1" thickBot="1">
      <c r="A9" s="330" t="s">
        <v>0</v>
      </c>
      <c r="B9" s="175" t="s">
        <v>81</v>
      </c>
      <c r="C9" s="176" t="s">
        <v>83</v>
      </c>
      <c r="D9" s="329" t="s">
        <v>60</v>
      </c>
      <c r="E9" s="329" t="s">
        <v>118</v>
      </c>
      <c r="F9" s="329" t="s">
        <v>110</v>
      </c>
      <c r="G9" s="328" t="s">
        <v>111</v>
      </c>
      <c r="H9" s="162" t="s">
        <v>85</v>
      </c>
      <c r="I9" s="229" t="s">
        <v>86</v>
      </c>
      <c r="J9" s="229" t="s">
        <v>87</v>
      </c>
      <c r="K9" s="231" t="s">
        <v>88</v>
      </c>
      <c r="L9" s="175" t="s">
        <v>109</v>
      </c>
      <c r="M9" s="176" t="s">
        <v>89</v>
      </c>
      <c r="N9" s="176" t="s">
        <v>1</v>
      </c>
      <c r="O9" s="163" t="s">
        <v>119</v>
      </c>
      <c r="P9" s="163" t="s">
        <v>112</v>
      </c>
      <c r="Q9" s="177" t="s">
        <v>113</v>
      </c>
      <c r="R9" s="255" t="s">
        <v>90</v>
      </c>
      <c r="S9" s="178" t="s">
        <v>91</v>
      </c>
      <c r="T9" s="176" t="s">
        <v>92</v>
      </c>
      <c r="U9" s="179" t="s">
        <v>93</v>
      </c>
      <c r="V9" s="254" t="s">
        <v>82</v>
      </c>
      <c r="W9" s="255" t="s">
        <v>94</v>
      </c>
      <c r="X9" s="180" t="s">
        <v>95</v>
      </c>
      <c r="Y9" s="179" t="s">
        <v>80</v>
      </c>
      <c r="Z9" s="179" t="s">
        <v>96</v>
      </c>
      <c r="AA9" s="285" t="s">
        <v>97</v>
      </c>
      <c r="AB9" s="231" t="s">
        <v>98</v>
      </c>
      <c r="AC9" s="392" t="s">
        <v>99</v>
      </c>
      <c r="AD9" s="273" t="s">
        <v>100</v>
      </c>
      <c r="AE9" s="273" t="s">
        <v>101</v>
      </c>
      <c r="AF9" s="81" t="s">
        <v>121</v>
      </c>
      <c r="AG9" s="381" t="s">
        <v>102</v>
      </c>
      <c r="AH9" s="180" t="s">
        <v>103</v>
      </c>
      <c r="AI9" s="243" t="s">
        <v>104</v>
      </c>
      <c r="AJ9" s="229" t="s">
        <v>105</v>
      </c>
      <c r="AK9" s="229" t="s">
        <v>107</v>
      </c>
      <c r="AL9" s="177" t="s">
        <v>106</v>
      </c>
    </row>
    <row r="10" spans="1:27" ht="13.5" thickBot="1">
      <c r="A10" s="76"/>
      <c r="B10" s="6"/>
      <c r="C10" s="365"/>
      <c r="D10" s="56"/>
      <c r="E10" s="56"/>
      <c r="F10" s="56"/>
      <c r="G10" s="56"/>
      <c r="H10" s="157"/>
      <c r="I10" s="131"/>
      <c r="J10" s="131"/>
      <c r="K10" s="43"/>
      <c r="L10" s="1"/>
      <c r="M10" s="6"/>
      <c r="N10" s="6"/>
      <c r="O10" s="6"/>
      <c r="P10" s="6"/>
      <c r="Q10" s="6"/>
      <c r="R10" s="47"/>
      <c r="S10" s="7"/>
      <c r="T10" s="8"/>
      <c r="U10" s="6"/>
      <c r="V10" s="253"/>
      <c r="W10" s="47"/>
      <c r="X10" s="113"/>
      <c r="Y10" s="9"/>
      <c r="Z10" s="7"/>
      <c r="AA10" s="7"/>
    </row>
    <row r="11" spans="1:38" ht="12.75">
      <c r="A11" s="59" t="s">
        <v>2</v>
      </c>
      <c r="B11" s="150">
        <v>0</v>
      </c>
      <c r="C11" s="366">
        <v>29499</v>
      </c>
      <c r="D11" s="57">
        <v>5.5384</v>
      </c>
      <c r="E11" s="368">
        <v>3392</v>
      </c>
      <c r="F11" s="368">
        <v>43</v>
      </c>
      <c r="G11" s="367">
        <v>18824.66</v>
      </c>
      <c r="H11" s="136">
        <v>99650.87</v>
      </c>
      <c r="I11" s="200">
        <v>99650.87</v>
      </c>
      <c r="J11" s="266">
        <v>99650.87</v>
      </c>
      <c r="K11" s="210">
        <v>106413</v>
      </c>
      <c r="L11" s="158">
        <f>B11/100*30</f>
        <v>0</v>
      </c>
      <c r="M11" s="16">
        <v>29778.99</v>
      </c>
      <c r="N11" s="16">
        <v>4862.24</v>
      </c>
      <c r="O11" s="16">
        <v>32047.56</v>
      </c>
      <c r="P11" s="16">
        <v>13812.51</v>
      </c>
      <c r="Q11" s="194">
        <v>861.08</v>
      </c>
      <c r="R11" s="299">
        <v>81362.38</v>
      </c>
      <c r="S11" s="136">
        <v>81.64743569223229</v>
      </c>
      <c r="T11" s="208">
        <v>-18288.48999999999</v>
      </c>
      <c r="U11" s="220">
        <v>2.7581402759415576</v>
      </c>
      <c r="V11" s="242">
        <v>7134.619999999995</v>
      </c>
      <c r="W11" s="91">
        <v>88497</v>
      </c>
      <c r="X11" s="158">
        <v>-11153.869999999995</v>
      </c>
      <c r="Y11" s="16">
        <v>88.80705206086009</v>
      </c>
      <c r="Z11" s="181">
        <v>3</v>
      </c>
      <c r="AA11" s="293">
        <v>-11153.869999999995</v>
      </c>
      <c r="AB11" s="210">
        <v>11153.869999999995</v>
      </c>
      <c r="AC11" s="393">
        <v>99650.87</v>
      </c>
      <c r="AD11" s="136">
        <v>0</v>
      </c>
      <c r="AE11" s="263">
        <v>100</v>
      </c>
      <c r="AF11" s="377">
        <v>9158.4</v>
      </c>
      <c r="AG11" s="382">
        <v>108809</v>
      </c>
      <c r="AH11" s="372">
        <v>2396</v>
      </c>
      <c r="AI11" s="208">
        <v>102.25160459718268</v>
      </c>
      <c r="AJ11" s="303">
        <v>3.3781101054273024</v>
      </c>
      <c r="AK11" s="303">
        <v>3.368062662655896</v>
      </c>
      <c r="AL11" s="332">
        <v>3.688565714092003</v>
      </c>
    </row>
    <row r="12" spans="1:38" ht="12.75">
      <c r="A12" s="60" t="s">
        <v>3</v>
      </c>
      <c r="B12" s="151"/>
      <c r="C12" s="323">
        <v>49624</v>
      </c>
      <c r="D12" s="58">
        <v>4.1852</v>
      </c>
      <c r="E12" s="369">
        <v>4901.75</v>
      </c>
      <c r="F12" s="369">
        <v>58.6</v>
      </c>
      <c r="G12" s="324">
        <v>13852.91</v>
      </c>
      <c r="H12" s="137">
        <v>123669.59</v>
      </c>
      <c r="I12" s="201">
        <v>148005</v>
      </c>
      <c r="J12" s="267">
        <v>148005</v>
      </c>
      <c r="K12" s="211">
        <v>157680</v>
      </c>
      <c r="L12" s="159">
        <f aca="true" t="shared" si="0" ref="L12:L67">B12/100*30</f>
        <v>0</v>
      </c>
      <c r="M12" s="13">
        <v>50095.01</v>
      </c>
      <c r="N12" s="13">
        <v>3674.25</v>
      </c>
      <c r="O12" s="13">
        <v>46311.65</v>
      </c>
      <c r="P12" s="13">
        <v>18823.56</v>
      </c>
      <c r="Q12" s="195">
        <v>633.66</v>
      </c>
      <c r="R12" s="300">
        <v>119538.13</v>
      </c>
      <c r="S12" s="137">
        <v>96.65927573625821</v>
      </c>
      <c r="T12" s="207">
        <v>-4131.459999999992</v>
      </c>
      <c r="U12" s="219">
        <v>2.408877357730131</v>
      </c>
      <c r="V12" s="242">
        <v>29333.869999999995</v>
      </c>
      <c r="W12" s="92">
        <v>148872</v>
      </c>
      <c r="X12" s="159">
        <v>867</v>
      </c>
      <c r="Y12" s="13">
        <v>100.58579102057364</v>
      </c>
      <c r="Z12" s="182">
        <v>3</v>
      </c>
      <c r="AA12" s="294">
        <v>867</v>
      </c>
      <c r="AB12" s="211">
        <v>0</v>
      </c>
      <c r="AC12" s="394">
        <v>148872</v>
      </c>
      <c r="AD12" s="137">
        <v>867</v>
      </c>
      <c r="AE12" s="265">
        <v>100.58579102057364</v>
      </c>
      <c r="AF12" s="378">
        <v>13234.73</v>
      </c>
      <c r="AG12" s="383">
        <v>162107</v>
      </c>
      <c r="AH12" s="373">
        <v>4427</v>
      </c>
      <c r="AI12" s="207">
        <v>102.80758498224252</v>
      </c>
      <c r="AJ12" s="304">
        <v>3</v>
      </c>
      <c r="AK12" s="304">
        <v>3</v>
      </c>
      <c r="AL12" s="333">
        <v>3.26670562630985</v>
      </c>
    </row>
    <row r="13" spans="1:38" ht="12.75">
      <c r="A13" s="60" t="s">
        <v>4</v>
      </c>
      <c r="B13" s="151"/>
      <c r="C13" s="323">
        <v>74559</v>
      </c>
      <c r="D13" s="58">
        <v>6.4835</v>
      </c>
      <c r="E13" s="369">
        <v>6525</v>
      </c>
      <c r="F13" s="369">
        <v>60.8</v>
      </c>
      <c r="G13" s="324">
        <v>37147.92</v>
      </c>
      <c r="H13" s="137">
        <v>156146.98</v>
      </c>
      <c r="I13" s="201">
        <v>219285</v>
      </c>
      <c r="J13" s="267">
        <v>219285</v>
      </c>
      <c r="K13" s="211">
        <v>232118</v>
      </c>
      <c r="L13" s="159">
        <f t="shared" si="0"/>
        <v>0</v>
      </c>
      <c r="M13" s="13">
        <v>75266.68</v>
      </c>
      <c r="N13" s="13">
        <v>5691.96</v>
      </c>
      <c r="O13" s="13">
        <v>61648.08</v>
      </c>
      <c r="P13" s="13">
        <v>19530.25</v>
      </c>
      <c r="Q13" s="195">
        <v>1699.22</v>
      </c>
      <c r="R13" s="300">
        <v>163836.19</v>
      </c>
      <c r="S13" s="137">
        <v>104.92434115600571</v>
      </c>
      <c r="T13" s="207">
        <v>7689.209999999992</v>
      </c>
      <c r="U13" s="219">
        <v>2.1974032645287624</v>
      </c>
      <c r="V13" s="242">
        <v>59840.81</v>
      </c>
      <c r="W13" s="92">
        <v>223677</v>
      </c>
      <c r="X13" s="159">
        <v>4392</v>
      </c>
      <c r="Y13" s="13">
        <v>102.00287297352759</v>
      </c>
      <c r="Z13" s="182">
        <v>3</v>
      </c>
      <c r="AA13" s="294">
        <v>4392</v>
      </c>
      <c r="AB13" s="211">
        <v>0</v>
      </c>
      <c r="AC13" s="394">
        <v>223677</v>
      </c>
      <c r="AD13" s="137">
        <v>4392</v>
      </c>
      <c r="AE13" s="265">
        <v>102.00287297352759</v>
      </c>
      <c r="AF13" s="378">
        <v>17617.5</v>
      </c>
      <c r="AG13" s="383">
        <v>241295</v>
      </c>
      <c r="AH13" s="373">
        <v>9177</v>
      </c>
      <c r="AI13" s="207">
        <v>103.95359256929666</v>
      </c>
      <c r="AJ13" s="304">
        <v>3</v>
      </c>
      <c r="AK13" s="304">
        <v>3</v>
      </c>
      <c r="AL13" s="333">
        <v>3.23629608766212</v>
      </c>
    </row>
    <row r="14" spans="1:38" ht="12.75">
      <c r="A14" s="60" t="s">
        <v>5</v>
      </c>
      <c r="B14" s="151"/>
      <c r="C14" s="323">
        <v>128455</v>
      </c>
      <c r="D14" s="58">
        <v>24.2001</v>
      </c>
      <c r="E14" s="369">
        <v>13342.5</v>
      </c>
      <c r="F14" s="369">
        <v>286.1</v>
      </c>
      <c r="G14" s="324">
        <v>416884.08</v>
      </c>
      <c r="H14" s="137">
        <v>361228.02</v>
      </c>
      <c r="I14" s="201">
        <v>384903</v>
      </c>
      <c r="J14" s="267">
        <v>384903</v>
      </c>
      <c r="K14" s="211">
        <v>411311</v>
      </c>
      <c r="L14" s="159">
        <f t="shared" si="0"/>
        <v>0</v>
      </c>
      <c r="M14" s="13">
        <v>129674.24</v>
      </c>
      <c r="N14" s="13">
        <v>21245.63</v>
      </c>
      <c r="O14" s="13">
        <v>126059.7</v>
      </c>
      <c r="P14" s="13">
        <v>91901.38</v>
      </c>
      <c r="Q14" s="195">
        <v>19069.08</v>
      </c>
      <c r="R14" s="300">
        <v>387950.03</v>
      </c>
      <c r="S14" s="137">
        <v>107.39754629222837</v>
      </c>
      <c r="T14" s="207">
        <v>26722.01000000001</v>
      </c>
      <c r="U14" s="219">
        <v>3.0201240123000272</v>
      </c>
      <c r="V14" s="242">
        <v>0</v>
      </c>
      <c r="W14" s="92">
        <v>387950.03</v>
      </c>
      <c r="X14" s="159">
        <v>3047.030000000028</v>
      </c>
      <c r="Y14" s="13">
        <v>100.79163581473776</v>
      </c>
      <c r="Z14" s="182">
        <v>3.0201240123000272</v>
      </c>
      <c r="AA14" s="294">
        <v>3047.030000000028</v>
      </c>
      <c r="AB14" s="211">
        <v>0</v>
      </c>
      <c r="AC14" s="394">
        <v>387950.03</v>
      </c>
      <c r="AD14" s="137">
        <v>3047.030000000028</v>
      </c>
      <c r="AE14" s="265">
        <v>100.79163581473776</v>
      </c>
      <c r="AF14" s="378">
        <v>36024.75</v>
      </c>
      <c r="AG14" s="383">
        <v>423975</v>
      </c>
      <c r="AH14" s="373">
        <v>12664</v>
      </c>
      <c r="AI14" s="207">
        <v>103.07893540411027</v>
      </c>
      <c r="AJ14" s="304">
        <v>3.0201240123000272</v>
      </c>
      <c r="AK14" s="304">
        <v>3</v>
      </c>
      <c r="AL14" s="333">
        <v>3.3005721848118017</v>
      </c>
    </row>
    <row r="15" spans="1:38" ht="12.75">
      <c r="A15" s="60" t="s">
        <v>6</v>
      </c>
      <c r="B15" s="151"/>
      <c r="C15" s="323">
        <v>85276</v>
      </c>
      <c r="D15" s="58">
        <v>27.498</v>
      </c>
      <c r="E15" s="369">
        <v>7692.5</v>
      </c>
      <c r="F15" s="369">
        <v>90.5</v>
      </c>
      <c r="G15" s="324">
        <v>380150.67</v>
      </c>
      <c r="H15" s="137">
        <v>217138.56</v>
      </c>
      <c r="I15" s="201">
        <v>252495</v>
      </c>
      <c r="J15" s="267">
        <v>252495</v>
      </c>
      <c r="K15" s="211">
        <v>267400</v>
      </c>
      <c r="L15" s="159">
        <f t="shared" si="0"/>
        <v>0</v>
      </c>
      <c r="M15" s="13">
        <v>86085.41</v>
      </c>
      <c r="N15" s="13">
        <v>24140.9</v>
      </c>
      <c r="O15" s="13">
        <v>72678.6</v>
      </c>
      <c r="P15" s="13">
        <v>29070.52</v>
      </c>
      <c r="Q15" s="195">
        <v>17388.82</v>
      </c>
      <c r="R15" s="300">
        <v>229364.25</v>
      </c>
      <c r="S15" s="137">
        <v>105.63036339561248</v>
      </c>
      <c r="T15" s="207">
        <v>12225.690000000002</v>
      </c>
      <c r="U15" s="219">
        <v>2.689669426333318</v>
      </c>
      <c r="V15" s="242">
        <v>26463.75</v>
      </c>
      <c r="W15" s="92">
        <v>255828</v>
      </c>
      <c r="X15" s="159">
        <v>3333</v>
      </c>
      <c r="Y15" s="13">
        <v>101.32002613913147</v>
      </c>
      <c r="Z15" s="182">
        <v>3</v>
      </c>
      <c r="AA15" s="294">
        <v>3333</v>
      </c>
      <c r="AB15" s="211">
        <v>0</v>
      </c>
      <c r="AC15" s="394">
        <v>255828</v>
      </c>
      <c r="AD15" s="137">
        <v>3333</v>
      </c>
      <c r="AE15" s="265">
        <v>101.32002613913147</v>
      </c>
      <c r="AF15" s="378">
        <v>20769.75</v>
      </c>
      <c r="AG15" s="383">
        <v>276598</v>
      </c>
      <c r="AH15" s="373">
        <v>9198</v>
      </c>
      <c r="AI15" s="207">
        <v>103.43979057591623</v>
      </c>
      <c r="AJ15" s="304">
        <v>3</v>
      </c>
      <c r="AK15" s="304">
        <v>3</v>
      </c>
      <c r="AL15" s="333">
        <v>3.243562080773019</v>
      </c>
    </row>
    <row r="16" spans="1:38" ht="12.75">
      <c r="A16" s="60" t="s">
        <v>7</v>
      </c>
      <c r="B16" s="151"/>
      <c r="C16" s="323">
        <v>104356</v>
      </c>
      <c r="D16" s="58">
        <v>41.5611</v>
      </c>
      <c r="E16" s="369">
        <v>11533.75</v>
      </c>
      <c r="F16" s="369">
        <v>209</v>
      </c>
      <c r="G16" s="324">
        <v>667319.54</v>
      </c>
      <c r="H16" s="137">
        <v>331703.84</v>
      </c>
      <c r="I16" s="201">
        <v>331703.84</v>
      </c>
      <c r="J16" s="267">
        <v>331703.84</v>
      </c>
      <c r="K16" s="211">
        <v>354509</v>
      </c>
      <c r="L16" s="159">
        <f t="shared" si="0"/>
        <v>0</v>
      </c>
      <c r="M16" s="13">
        <v>105346.51</v>
      </c>
      <c r="N16" s="13">
        <v>36487.11</v>
      </c>
      <c r="O16" s="13">
        <v>108970.66</v>
      </c>
      <c r="P16" s="13">
        <v>67135.22</v>
      </c>
      <c r="Q16" s="195">
        <v>30524.48</v>
      </c>
      <c r="R16" s="300">
        <v>348463.98</v>
      </c>
      <c r="S16" s="137">
        <v>105.05274222933323</v>
      </c>
      <c r="T16" s="207">
        <v>16760.139999999956</v>
      </c>
      <c r="U16" s="219">
        <v>3.3391849055157343</v>
      </c>
      <c r="V16" s="242">
        <v>0</v>
      </c>
      <c r="W16" s="92">
        <v>348463.98</v>
      </c>
      <c r="X16" s="159">
        <v>16760.139999999956</v>
      </c>
      <c r="Y16" s="13">
        <v>105.05274222933323</v>
      </c>
      <c r="Z16" s="182">
        <v>3.3391849055157343</v>
      </c>
      <c r="AA16" s="294">
        <v>16760.139999999956</v>
      </c>
      <c r="AB16" s="211">
        <v>0</v>
      </c>
      <c r="AC16" s="394">
        <v>348463.98</v>
      </c>
      <c r="AD16" s="137">
        <v>16760.139999999956</v>
      </c>
      <c r="AE16" s="265">
        <v>105.05274222933323</v>
      </c>
      <c r="AF16" s="378">
        <v>31141.13</v>
      </c>
      <c r="AG16" s="383">
        <v>379605</v>
      </c>
      <c r="AH16" s="373">
        <v>25096</v>
      </c>
      <c r="AI16" s="207">
        <v>107.07908684969915</v>
      </c>
      <c r="AJ16" s="304">
        <v>3.3391849055157343</v>
      </c>
      <c r="AK16" s="304">
        <v>3.2248715705146904</v>
      </c>
      <c r="AL16" s="333">
        <v>3.6375963049561117</v>
      </c>
    </row>
    <row r="17" spans="1:38" ht="12.75">
      <c r="A17" s="60" t="s">
        <v>8</v>
      </c>
      <c r="B17" s="151"/>
      <c r="C17" s="323">
        <v>44034</v>
      </c>
      <c r="D17" s="58">
        <v>7.095</v>
      </c>
      <c r="E17" s="369">
        <v>4387.25</v>
      </c>
      <c r="F17" s="369">
        <v>9.5</v>
      </c>
      <c r="G17" s="324">
        <v>4654.8</v>
      </c>
      <c r="H17" s="137">
        <v>89629.54</v>
      </c>
      <c r="I17" s="201">
        <v>130086</v>
      </c>
      <c r="J17" s="267">
        <v>130086</v>
      </c>
      <c r="K17" s="211">
        <v>138414</v>
      </c>
      <c r="L17" s="159">
        <f t="shared" si="0"/>
        <v>0</v>
      </c>
      <c r="M17" s="13">
        <v>44451.95</v>
      </c>
      <c r="N17" s="13">
        <v>6228.81</v>
      </c>
      <c r="O17" s="13">
        <v>41450.66</v>
      </c>
      <c r="P17" s="13">
        <v>3051.6</v>
      </c>
      <c r="Q17" s="195">
        <v>212.92</v>
      </c>
      <c r="R17" s="300">
        <v>95395.94</v>
      </c>
      <c r="S17" s="137">
        <v>106.43359321045271</v>
      </c>
      <c r="T17" s="207">
        <v>5766.400000000009</v>
      </c>
      <c r="U17" s="219">
        <v>2.166415497115865</v>
      </c>
      <c r="V17" s="242">
        <v>36706.06</v>
      </c>
      <c r="W17" s="92">
        <v>132102</v>
      </c>
      <c r="X17" s="159">
        <v>2016</v>
      </c>
      <c r="Y17" s="13">
        <v>101.54974401549744</v>
      </c>
      <c r="Z17" s="182">
        <v>3</v>
      </c>
      <c r="AA17" s="294">
        <v>2016</v>
      </c>
      <c r="AB17" s="211">
        <v>0</v>
      </c>
      <c r="AC17" s="394">
        <v>132102</v>
      </c>
      <c r="AD17" s="137">
        <v>2016</v>
      </c>
      <c r="AE17" s="265">
        <v>101.54974401549744</v>
      </c>
      <c r="AF17" s="378">
        <v>11845.58</v>
      </c>
      <c r="AG17" s="383">
        <v>143948</v>
      </c>
      <c r="AH17" s="373">
        <v>5534</v>
      </c>
      <c r="AI17" s="207">
        <v>103.9981504761079</v>
      </c>
      <c r="AJ17" s="304">
        <v>3</v>
      </c>
      <c r="AK17" s="304">
        <v>3</v>
      </c>
      <c r="AL17" s="333">
        <v>3.2690193941045558</v>
      </c>
    </row>
    <row r="18" spans="1:38" ht="12.75">
      <c r="A18" s="60" t="s">
        <v>9</v>
      </c>
      <c r="B18" s="151"/>
      <c r="C18" s="323">
        <v>105145</v>
      </c>
      <c r="D18" s="58">
        <v>21.7971</v>
      </c>
      <c r="E18" s="369">
        <v>11052.25</v>
      </c>
      <c r="F18" s="369">
        <v>133</v>
      </c>
      <c r="G18" s="324">
        <v>238419.4</v>
      </c>
      <c r="H18" s="137">
        <v>253046.44</v>
      </c>
      <c r="I18" s="201">
        <v>312672</v>
      </c>
      <c r="J18" s="267">
        <v>312672</v>
      </c>
      <c r="K18" s="211">
        <v>334419</v>
      </c>
      <c r="L18" s="159">
        <f t="shared" si="0"/>
        <v>0</v>
      </c>
      <c r="M18" s="13">
        <v>106142.99</v>
      </c>
      <c r="N18" s="13">
        <v>19136</v>
      </c>
      <c r="O18" s="13">
        <v>104421.46</v>
      </c>
      <c r="P18" s="13">
        <v>42722.42</v>
      </c>
      <c r="Q18" s="195">
        <v>10905.76</v>
      </c>
      <c r="R18" s="300">
        <v>283328.63</v>
      </c>
      <c r="S18" s="137">
        <v>111.96704842004495</v>
      </c>
      <c r="T18" s="207">
        <v>30282.190000000002</v>
      </c>
      <c r="U18" s="219">
        <v>2.694646725949879</v>
      </c>
      <c r="V18" s="242">
        <v>32106.369999999995</v>
      </c>
      <c r="W18" s="92">
        <v>315435</v>
      </c>
      <c r="X18" s="168">
        <v>2763</v>
      </c>
      <c r="Y18" s="13">
        <v>100.88367362603623</v>
      </c>
      <c r="Z18" s="182">
        <v>3</v>
      </c>
      <c r="AA18" s="294">
        <v>2763</v>
      </c>
      <c r="AB18" s="211">
        <v>0</v>
      </c>
      <c r="AC18" s="394">
        <v>315435</v>
      </c>
      <c r="AD18" s="137">
        <v>2763</v>
      </c>
      <c r="AE18" s="265">
        <v>100.88367362603623</v>
      </c>
      <c r="AF18" s="378">
        <v>29841.08</v>
      </c>
      <c r="AG18" s="383">
        <v>345276</v>
      </c>
      <c r="AH18" s="373">
        <v>10857</v>
      </c>
      <c r="AI18" s="207">
        <v>103.24652606460758</v>
      </c>
      <c r="AJ18" s="304">
        <v>3</v>
      </c>
      <c r="AK18" s="304">
        <v>3</v>
      </c>
      <c r="AL18" s="333">
        <v>3.283808074563698</v>
      </c>
    </row>
    <row r="19" spans="1:38" ht="12.75">
      <c r="A19" s="60" t="s">
        <v>10</v>
      </c>
      <c r="B19" s="151"/>
      <c r="C19" s="323">
        <v>58050</v>
      </c>
      <c r="D19" s="58">
        <v>13.3072</v>
      </c>
      <c r="E19" s="369">
        <v>4876</v>
      </c>
      <c r="F19" s="369">
        <v>120</v>
      </c>
      <c r="G19" s="324">
        <v>203505.05</v>
      </c>
      <c r="H19" s="137">
        <v>145521.94</v>
      </c>
      <c r="I19" s="201">
        <v>171144</v>
      </c>
      <c r="J19" s="267">
        <v>171144</v>
      </c>
      <c r="K19" s="211">
        <v>180430</v>
      </c>
      <c r="L19" s="159">
        <f t="shared" si="0"/>
        <v>0</v>
      </c>
      <c r="M19" s="13">
        <v>58600.99</v>
      </c>
      <c r="N19" s="13">
        <v>11682.59</v>
      </c>
      <c r="O19" s="13">
        <v>46068.36</v>
      </c>
      <c r="P19" s="13">
        <v>38546.54</v>
      </c>
      <c r="Q19" s="195">
        <v>9308.71</v>
      </c>
      <c r="R19" s="300">
        <v>164207.19</v>
      </c>
      <c r="S19" s="137">
        <v>112.84016004734407</v>
      </c>
      <c r="T19" s="207">
        <v>18685.25</v>
      </c>
      <c r="U19" s="219">
        <v>2.828719896640827</v>
      </c>
      <c r="V19" s="242">
        <v>9942.809999999998</v>
      </c>
      <c r="W19" s="92">
        <v>174150</v>
      </c>
      <c r="X19" s="168">
        <v>3006</v>
      </c>
      <c r="Y19" s="13">
        <v>101.75641564997898</v>
      </c>
      <c r="Z19" s="182">
        <v>3</v>
      </c>
      <c r="AA19" s="294">
        <v>3006</v>
      </c>
      <c r="AB19" s="211">
        <v>0</v>
      </c>
      <c r="AC19" s="394">
        <v>174150</v>
      </c>
      <c r="AD19" s="137">
        <v>3006</v>
      </c>
      <c r="AE19" s="265">
        <v>101.75641564997898</v>
      </c>
      <c r="AF19" s="378">
        <v>13165.2</v>
      </c>
      <c r="AG19" s="383">
        <v>187315</v>
      </c>
      <c r="AH19" s="373">
        <v>6885</v>
      </c>
      <c r="AI19" s="207">
        <v>103.8158842764507</v>
      </c>
      <c r="AJ19" s="304">
        <v>3</v>
      </c>
      <c r="AK19" s="304">
        <v>3</v>
      </c>
      <c r="AL19" s="333">
        <v>3.2267872523686476</v>
      </c>
    </row>
    <row r="20" spans="1:38" ht="12.75">
      <c r="A20" s="60" t="s">
        <v>11</v>
      </c>
      <c r="B20" s="151"/>
      <c r="C20" s="323">
        <v>109790</v>
      </c>
      <c r="D20" s="58">
        <v>18.6033</v>
      </c>
      <c r="E20" s="369">
        <v>9296.5</v>
      </c>
      <c r="F20" s="369">
        <v>142.3</v>
      </c>
      <c r="G20" s="324">
        <v>195516.8</v>
      </c>
      <c r="H20" s="137">
        <v>248796.65</v>
      </c>
      <c r="I20" s="201">
        <v>328008</v>
      </c>
      <c r="J20" s="267">
        <v>328008</v>
      </c>
      <c r="K20" s="211">
        <v>346125</v>
      </c>
      <c r="L20" s="159">
        <f t="shared" si="0"/>
        <v>0</v>
      </c>
      <c r="M20" s="13">
        <v>110832.08</v>
      </c>
      <c r="N20" s="13">
        <v>16332.11</v>
      </c>
      <c r="O20" s="13">
        <v>87833.17</v>
      </c>
      <c r="P20" s="13">
        <v>45709.77</v>
      </c>
      <c r="Q20" s="195">
        <v>8943.32</v>
      </c>
      <c r="R20" s="300">
        <v>269650.45</v>
      </c>
      <c r="S20" s="137">
        <v>108.38186527029204</v>
      </c>
      <c r="T20" s="207">
        <v>20853.800000000017</v>
      </c>
      <c r="U20" s="219">
        <v>2.4560565625284636</v>
      </c>
      <c r="V20" s="242">
        <v>59719.54999999999</v>
      </c>
      <c r="W20" s="92">
        <v>329370</v>
      </c>
      <c r="X20" s="168">
        <v>1362</v>
      </c>
      <c r="Y20" s="13">
        <v>100.41523377478599</v>
      </c>
      <c r="Z20" s="182">
        <v>3</v>
      </c>
      <c r="AA20" s="294">
        <v>1362</v>
      </c>
      <c r="AB20" s="211">
        <v>0</v>
      </c>
      <c r="AC20" s="394">
        <v>329370</v>
      </c>
      <c r="AD20" s="137">
        <v>1362</v>
      </c>
      <c r="AE20" s="265">
        <v>100.41523377478599</v>
      </c>
      <c r="AF20" s="378">
        <v>25100.55</v>
      </c>
      <c r="AG20" s="383">
        <v>354471</v>
      </c>
      <c r="AH20" s="373">
        <v>8346</v>
      </c>
      <c r="AI20" s="207">
        <v>102.4112676056338</v>
      </c>
      <c r="AJ20" s="304">
        <v>3</v>
      </c>
      <c r="AK20" s="304">
        <v>3</v>
      </c>
      <c r="AL20" s="333">
        <v>3.2286273795427634</v>
      </c>
    </row>
    <row r="21" spans="1:38" ht="12.75">
      <c r="A21" s="60" t="s">
        <v>12</v>
      </c>
      <c r="B21" s="151"/>
      <c r="C21" s="323">
        <v>77600</v>
      </c>
      <c r="D21" s="58">
        <v>9.7937</v>
      </c>
      <c r="E21" s="369">
        <v>9230.75</v>
      </c>
      <c r="F21" s="369">
        <v>209.1</v>
      </c>
      <c r="G21" s="324">
        <v>290869</v>
      </c>
      <c r="H21" s="137">
        <v>221749.79</v>
      </c>
      <c r="I21" s="201">
        <v>232566</v>
      </c>
      <c r="J21" s="267">
        <v>232566</v>
      </c>
      <c r="K21" s="211">
        <v>250546</v>
      </c>
      <c r="L21" s="159">
        <f t="shared" si="0"/>
        <v>0</v>
      </c>
      <c r="M21" s="13">
        <v>78336.55</v>
      </c>
      <c r="N21" s="13">
        <v>8598.03</v>
      </c>
      <c r="O21" s="13">
        <v>87211.96</v>
      </c>
      <c r="P21" s="13">
        <v>67167.35</v>
      </c>
      <c r="Q21" s="195">
        <v>13304.91</v>
      </c>
      <c r="R21" s="300">
        <v>254618.8</v>
      </c>
      <c r="S21" s="137">
        <v>114.82256646105505</v>
      </c>
      <c r="T21" s="207">
        <v>32869.00999999998</v>
      </c>
      <c r="U21" s="219">
        <v>3.2811701030927836</v>
      </c>
      <c r="V21" s="242">
        <v>0</v>
      </c>
      <c r="W21" s="92">
        <v>254618.8</v>
      </c>
      <c r="X21" s="168">
        <v>22052.79999999999</v>
      </c>
      <c r="Y21" s="13">
        <v>109.48238349543784</v>
      </c>
      <c r="Z21" s="182">
        <v>3.2811701030927836</v>
      </c>
      <c r="AA21" s="294">
        <v>22052.79999999999</v>
      </c>
      <c r="AB21" s="211">
        <v>0</v>
      </c>
      <c r="AC21" s="394">
        <v>254618.8</v>
      </c>
      <c r="AD21" s="137">
        <v>22052.79999999999</v>
      </c>
      <c r="AE21" s="265">
        <v>109.48238349543784</v>
      </c>
      <c r="AF21" s="378">
        <v>24923.03</v>
      </c>
      <c r="AG21" s="383">
        <v>279542</v>
      </c>
      <c r="AH21" s="373">
        <v>28996</v>
      </c>
      <c r="AI21" s="207">
        <v>111.57312429653636</v>
      </c>
      <c r="AJ21" s="304">
        <v>3.2811701030927836</v>
      </c>
      <c r="AK21" s="304">
        <v>3</v>
      </c>
      <c r="AL21" s="333">
        <v>3.602345360824742</v>
      </c>
    </row>
    <row r="22" spans="1:38" ht="12.75">
      <c r="A22" s="60" t="s">
        <v>13</v>
      </c>
      <c r="B22" s="151"/>
      <c r="C22" s="323">
        <v>56249</v>
      </c>
      <c r="D22" s="58">
        <v>23.3179</v>
      </c>
      <c r="E22" s="369">
        <v>6560</v>
      </c>
      <c r="F22" s="369">
        <v>137.67</v>
      </c>
      <c r="G22" s="324">
        <v>566288.59</v>
      </c>
      <c r="H22" s="137">
        <v>181721.96</v>
      </c>
      <c r="I22" s="201">
        <v>181721.96</v>
      </c>
      <c r="J22" s="267">
        <v>181721.96</v>
      </c>
      <c r="K22" s="211">
        <v>194447</v>
      </c>
      <c r="L22" s="159">
        <f t="shared" si="0"/>
        <v>0</v>
      </c>
      <c r="M22" s="13">
        <v>56782.89</v>
      </c>
      <c r="N22" s="13">
        <v>20471.13</v>
      </c>
      <c r="O22" s="13">
        <v>61978.76</v>
      </c>
      <c r="P22" s="13">
        <v>44222.52</v>
      </c>
      <c r="Q22" s="195">
        <v>25903.13</v>
      </c>
      <c r="R22" s="300">
        <v>209358.43</v>
      </c>
      <c r="S22" s="137">
        <v>115.20810693435179</v>
      </c>
      <c r="T22" s="207">
        <v>27636.47</v>
      </c>
      <c r="U22" s="219">
        <v>3.721993813223346</v>
      </c>
      <c r="V22" s="242">
        <v>0</v>
      </c>
      <c r="W22" s="92">
        <v>209358.43</v>
      </c>
      <c r="X22" s="168">
        <v>27636.47</v>
      </c>
      <c r="Y22" s="13">
        <v>115.20810693435179</v>
      </c>
      <c r="Z22" s="182">
        <v>3.721993813223346</v>
      </c>
      <c r="AA22" s="294">
        <v>27636.47</v>
      </c>
      <c r="AB22" s="211">
        <v>0</v>
      </c>
      <c r="AC22" s="394">
        <v>209358.43</v>
      </c>
      <c r="AD22" s="137">
        <v>27636.47</v>
      </c>
      <c r="AE22" s="265">
        <v>115.20810693435179</v>
      </c>
      <c r="AF22" s="378">
        <v>17712</v>
      </c>
      <c r="AG22" s="383">
        <v>227070</v>
      </c>
      <c r="AH22" s="373">
        <v>32623</v>
      </c>
      <c r="AI22" s="207">
        <v>116.7773223551919</v>
      </c>
      <c r="AJ22" s="304">
        <v>3.721993813223346</v>
      </c>
      <c r="AK22" s="304">
        <v>3.2729721551817295</v>
      </c>
      <c r="AL22" s="333">
        <v>4.036871766609184</v>
      </c>
    </row>
    <row r="23" spans="1:38" ht="12.75">
      <c r="A23" s="60" t="s">
        <v>14</v>
      </c>
      <c r="B23" s="151"/>
      <c r="C23" s="323">
        <v>62567</v>
      </c>
      <c r="D23" s="58">
        <v>13.2214</v>
      </c>
      <c r="E23" s="369">
        <v>7953</v>
      </c>
      <c r="F23" s="369">
        <v>170</v>
      </c>
      <c r="G23" s="324">
        <v>180529.53</v>
      </c>
      <c r="H23" s="137">
        <v>181438.25</v>
      </c>
      <c r="I23" s="201">
        <v>185835</v>
      </c>
      <c r="J23" s="267">
        <v>185835</v>
      </c>
      <c r="K23" s="211">
        <v>201622</v>
      </c>
      <c r="L23" s="159">
        <f t="shared" si="0"/>
        <v>0</v>
      </c>
      <c r="M23" s="13">
        <v>63160.86</v>
      </c>
      <c r="N23" s="13">
        <v>11607.26</v>
      </c>
      <c r="O23" s="13">
        <v>75139.8</v>
      </c>
      <c r="P23" s="13">
        <v>54607.6</v>
      </c>
      <c r="Q23" s="195">
        <v>8257.77</v>
      </c>
      <c r="R23" s="300">
        <v>212773.29</v>
      </c>
      <c r="S23" s="137">
        <v>117.27036057722118</v>
      </c>
      <c r="T23" s="207">
        <v>31335.040000000008</v>
      </c>
      <c r="U23" s="219">
        <v>3.4007270605910467</v>
      </c>
      <c r="V23" s="242">
        <v>0</v>
      </c>
      <c r="W23" s="92">
        <v>212773.29</v>
      </c>
      <c r="X23" s="168">
        <v>26938.290000000008</v>
      </c>
      <c r="Y23" s="13">
        <v>114.49581079990314</v>
      </c>
      <c r="Z23" s="182">
        <v>3.4007270605910467</v>
      </c>
      <c r="AA23" s="294">
        <v>26938.290000000008</v>
      </c>
      <c r="AB23" s="211">
        <v>0</v>
      </c>
      <c r="AC23" s="394">
        <v>212773.29</v>
      </c>
      <c r="AD23" s="137">
        <v>26938.290000000008</v>
      </c>
      <c r="AE23" s="265">
        <v>114.49581079990314</v>
      </c>
      <c r="AF23" s="378">
        <v>21473.1</v>
      </c>
      <c r="AG23" s="383">
        <v>234246</v>
      </c>
      <c r="AH23" s="373">
        <v>32624</v>
      </c>
      <c r="AI23" s="207">
        <v>116.18077392348056</v>
      </c>
      <c r="AJ23" s="304">
        <v>3.4007270605910467</v>
      </c>
      <c r="AK23" s="304">
        <v>3</v>
      </c>
      <c r="AL23" s="333">
        <v>3.7439225150638515</v>
      </c>
    </row>
    <row r="24" spans="1:38" ht="12.75">
      <c r="A24" s="60" t="s">
        <v>15</v>
      </c>
      <c r="B24" s="151"/>
      <c r="C24" s="323">
        <v>47051</v>
      </c>
      <c r="D24" s="58">
        <v>13.5315</v>
      </c>
      <c r="E24" s="369">
        <v>4739.75</v>
      </c>
      <c r="F24" s="369">
        <v>100.91</v>
      </c>
      <c r="G24" s="324">
        <v>446485.24</v>
      </c>
      <c r="H24" s="137">
        <v>137204.47</v>
      </c>
      <c r="I24" s="201">
        <v>139731</v>
      </c>
      <c r="J24" s="267">
        <v>139731</v>
      </c>
      <c r="K24" s="211">
        <v>149110</v>
      </c>
      <c r="L24" s="159">
        <f t="shared" si="0"/>
        <v>0</v>
      </c>
      <c r="M24" s="13">
        <v>47497.59</v>
      </c>
      <c r="N24" s="13">
        <v>11879.5</v>
      </c>
      <c r="O24" s="13">
        <v>44781.07</v>
      </c>
      <c r="P24" s="13">
        <v>32414.43</v>
      </c>
      <c r="Q24" s="195">
        <v>20423.1</v>
      </c>
      <c r="R24" s="300">
        <v>156995.69</v>
      </c>
      <c r="S24" s="137">
        <v>114.42461750699522</v>
      </c>
      <c r="T24" s="207">
        <v>19791.22</v>
      </c>
      <c r="U24" s="219">
        <v>3.3367131410597013</v>
      </c>
      <c r="V24" s="242">
        <v>0</v>
      </c>
      <c r="W24" s="92">
        <v>156995.69</v>
      </c>
      <c r="X24" s="168">
        <v>17264.690000000002</v>
      </c>
      <c r="Y24" s="13">
        <v>112.35566195046196</v>
      </c>
      <c r="Z24" s="182">
        <v>3.3367131410597013</v>
      </c>
      <c r="AA24" s="294">
        <v>17264.690000000002</v>
      </c>
      <c r="AB24" s="211">
        <v>0</v>
      </c>
      <c r="AC24" s="394">
        <v>156995.69</v>
      </c>
      <c r="AD24" s="137">
        <v>17264.690000000002</v>
      </c>
      <c r="AE24" s="265">
        <v>112.35566195046196</v>
      </c>
      <c r="AF24" s="378">
        <v>12797.33</v>
      </c>
      <c r="AG24" s="383">
        <v>169793</v>
      </c>
      <c r="AH24" s="373">
        <v>20683</v>
      </c>
      <c r="AI24" s="207">
        <v>113.87096774193549</v>
      </c>
      <c r="AJ24" s="304">
        <v>3.3367131410597013</v>
      </c>
      <c r="AK24" s="304">
        <v>3</v>
      </c>
      <c r="AL24" s="333">
        <v>3.6087011965739304</v>
      </c>
    </row>
    <row r="25" spans="1:38" ht="12.75">
      <c r="A25" s="60" t="s">
        <v>16</v>
      </c>
      <c r="B25" s="151"/>
      <c r="C25" s="323">
        <v>33839</v>
      </c>
      <c r="D25" s="58">
        <v>10.2481</v>
      </c>
      <c r="E25" s="369">
        <v>3676</v>
      </c>
      <c r="F25" s="369">
        <v>46.5</v>
      </c>
      <c r="G25" s="324">
        <v>262608.4</v>
      </c>
      <c r="H25" s="137">
        <v>93329.93</v>
      </c>
      <c r="I25" s="201">
        <v>99858</v>
      </c>
      <c r="J25" s="267">
        <v>99858</v>
      </c>
      <c r="K25" s="211">
        <v>107055</v>
      </c>
      <c r="L25" s="159">
        <f t="shared" si="0"/>
        <v>0</v>
      </c>
      <c r="M25" s="13">
        <v>34160.19</v>
      </c>
      <c r="N25" s="13">
        <v>8996.96</v>
      </c>
      <c r="O25" s="13">
        <v>34730.78</v>
      </c>
      <c r="P25" s="13">
        <v>14936.78</v>
      </c>
      <c r="Q25" s="195">
        <v>12012.21</v>
      </c>
      <c r="R25" s="300">
        <v>104836.92</v>
      </c>
      <c r="S25" s="137">
        <v>112.32936743871981</v>
      </c>
      <c r="T25" s="207">
        <v>11506.990000000005</v>
      </c>
      <c r="U25" s="219">
        <v>3.09810928218919</v>
      </c>
      <c r="V25" s="242">
        <v>0</v>
      </c>
      <c r="W25" s="92">
        <v>104836.92</v>
      </c>
      <c r="X25" s="168">
        <v>4978.919999999998</v>
      </c>
      <c r="Y25" s="13">
        <v>104.98600012017063</v>
      </c>
      <c r="Z25" s="182">
        <v>3.09810928218919</v>
      </c>
      <c r="AA25" s="294">
        <v>4978.919999999998</v>
      </c>
      <c r="AB25" s="211">
        <v>0</v>
      </c>
      <c r="AC25" s="394">
        <v>104836.92</v>
      </c>
      <c r="AD25" s="137">
        <v>4978.919999999998</v>
      </c>
      <c r="AE25" s="265">
        <v>104.98600012017063</v>
      </c>
      <c r="AF25" s="378">
        <v>9925.2</v>
      </c>
      <c r="AG25" s="383">
        <v>114762</v>
      </c>
      <c r="AH25" s="373">
        <v>7707</v>
      </c>
      <c r="AI25" s="207">
        <v>107.19910326467703</v>
      </c>
      <c r="AJ25" s="304">
        <v>3.09810928218919</v>
      </c>
      <c r="AK25" s="304">
        <v>3</v>
      </c>
      <c r="AL25" s="333">
        <v>3.391412275776471</v>
      </c>
    </row>
    <row r="26" spans="1:38" ht="12.75">
      <c r="A26" s="60" t="s">
        <v>17</v>
      </c>
      <c r="B26" s="151"/>
      <c r="C26" s="323">
        <v>8524</v>
      </c>
      <c r="D26" s="58">
        <v>9.2983</v>
      </c>
      <c r="E26" s="369">
        <v>1112.75</v>
      </c>
      <c r="F26" s="369">
        <v>20.7</v>
      </c>
      <c r="G26" s="324">
        <v>262477.5</v>
      </c>
      <c r="H26" s="137">
        <v>40785</v>
      </c>
      <c r="I26" s="201">
        <v>40785</v>
      </c>
      <c r="J26" s="267">
        <v>40785</v>
      </c>
      <c r="K26" s="211">
        <v>43014</v>
      </c>
      <c r="L26" s="159">
        <f t="shared" si="0"/>
        <v>0</v>
      </c>
      <c r="M26" s="13">
        <v>8604.91</v>
      </c>
      <c r="N26" s="13">
        <v>8163.12</v>
      </c>
      <c r="O26" s="13">
        <v>10513.24</v>
      </c>
      <c r="P26" s="13">
        <v>6649.28</v>
      </c>
      <c r="Q26" s="195">
        <v>12006.23</v>
      </c>
      <c r="R26" s="300">
        <v>45936.78</v>
      </c>
      <c r="S26" s="137">
        <v>112.63155571901433</v>
      </c>
      <c r="T26" s="207">
        <v>5151.779999999999</v>
      </c>
      <c r="U26" s="219">
        <v>5.389110746128578</v>
      </c>
      <c r="V26" s="242">
        <v>0</v>
      </c>
      <c r="W26" s="92">
        <v>45936.78</v>
      </c>
      <c r="X26" s="168">
        <v>5151.779999999999</v>
      </c>
      <c r="Y26" s="13">
        <v>112.63155571901433</v>
      </c>
      <c r="Z26" s="182">
        <v>5.389110746128578</v>
      </c>
      <c r="AA26" s="294">
        <v>5151.779999999999</v>
      </c>
      <c r="AB26" s="211">
        <v>0</v>
      </c>
      <c r="AC26" s="394">
        <v>45936.78</v>
      </c>
      <c r="AD26" s="137">
        <v>5151.779999999999</v>
      </c>
      <c r="AE26" s="265">
        <v>112.63155571901433</v>
      </c>
      <c r="AF26" s="378">
        <v>3004.43</v>
      </c>
      <c r="AG26" s="383">
        <v>48941</v>
      </c>
      <c r="AH26" s="373">
        <v>5927</v>
      </c>
      <c r="AI26" s="207">
        <v>113.77923466778259</v>
      </c>
      <c r="AJ26" s="304">
        <v>5.389110746128578</v>
      </c>
      <c r="AK26" s="304">
        <v>4.85477919295322</v>
      </c>
      <c r="AL26" s="333">
        <v>5.741553261379634</v>
      </c>
    </row>
    <row r="27" spans="1:38" ht="12.75">
      <c r="A27" s="60" t="s">
        <v>18</v>
      </c>
      <c r="B27" s="151"/>
      <c r="C27" s="323">
        <v>24359</v>
      </c>
      <c r="D27" s="58">
        <v>3.2528</v>
      </c>
      <c r="E27" s="369">
        <v>2766.75</v>
      </c>
      <c r="F27" s="369">
        <v>27.9</v>
      </c>
      <c r="G27" s="324">
        <v>125298.04</v>
      </c>
      <c r="H27" s="137">
        <v>64490.49</v>
      </c>
      <c r="I27" s="201">
        <v>73455</v>
      </c>
      <c r="J27" s="267">
        <v>73455</v>
      </c>
      <c r="K27" s="211">
        <v>78904</v>
      </c>
      <c r="L27" s="159">
        <f t="shared" si="0"/>
        <v>0</v>
      </c>
      <c r="M27" s="13">
        <v>24590.21</v>
      </c>
      <c r="N27" s="13">
        <v>2855.68</v>
      </c>
      <c r="O27" s="13">
        <v>26140.2</v>
      </c>
      <c r="P27" s="13">
        <v>8962.07</v>
      </c>
      <c r="Q27" s="195">
        <v>5731.37</v>
      </c>
      <c r="R27" s="300">
        <v>68279.53</v>
      </c>
      <c r="S27" s="137">
        <v>105.8753468922317</v>
      </c>
      <c r="T27" s="207">
        <v>3789.040000000001</v>
      </c>
      <c r="U27" s="219">
        <v>2.803051438893222</v>
      </c>
      <c r="V27" s="242">
        <v>4797.470000000001</v>
      </c>
      <c r="W27" s="92">
        <v>73077</v>
      </c>
      <c r="X27" s="168">
        <v>-378</v>
      </c>
      <c r="Y27" s="13">
        <v>99.4853992240147</v>
      </c>
      <c r="Z27" s="182">
        <v>3</v>
      </c>
      <c r="AA27" s="294">
        <v>-378</v>
      </c>
      <c r="AB27" s="211">
        <v>378</v>
      </c>
      <c r="AC27" s="394">
        <v>73455</v>
      </c>
      <c r="AD27" s="137">
        <v>0</v>
      </c>
      <c r="AE27" s="265">
        <v>100</v>
      </c>
      <c r="AF27" s="378">
        <v>7470.23</v>
      </c>
      <c r="AG27" s="383">
        <v>80925</v>
      </c>
      <c r="AH27" s="373">
        <v>2021</v>
      </c>
      <c r="AI27" s="207">
        <v>102.56134036297273</v>
      </c>
      <c r="AJ27" s="304">
        <v>3.015517878402233</v>
      </c>
      <c r="AK27" s="304">
        <v>3</v>
      </c>
      <c r="AL27" s="333">
        <v>3.3221807134939856</v>
      </c>
    </row>
    <row r="28" spans="1:38" ht="12.75">
      <c r="A28" s="60" t="s">
        <v>19</v>
      </c>
      <c r="B28" s="151"/>
      <c r="C28" s="323">
        <v>20071</v>
      </c>
      <c r="D28" s="58">
        <v>5.6066</v>
      </c>
      <c r="E28" s="369">
        <v>2476.25</v>
      </c>
      <c r="F28" s="369">
        <v>31.9</v>
      </c>
      <c r="G28" s="324">
        <v>150764.76</v>
      </c>
      <c r="H28" s="137">
        <v>56798.01</v>
      </c>
      <c r="I28" s="201">
        <v>57873</v>
      </c>
      <c r="J28" s="267">
        <v>57873</v>
      </c>
      <c r="K28" s="211">
        <v>62620</v>
      </c>
      <c r="L28" s="159">
        <f t="shared" si="0"/>
        <v>0</v>
      </c>
      <c r="M28" s="13">
        <v>20261.51</v>
      </c>
      <c r="N28" s="13">
        <v>4922.12</v>
      </c>
      <c r="O28" s="13">
        <v>23395.57</v>
      </c>
      <c r="P28" s="13">
        <v>10246.96</v>
      </c>
      <c r="Q28" s="195">
        <v>6896.27</v>
      </c>
      <c r="R28" s="300">
        <v>65722.43</v>
      </c>
      <c r="S28" s="137">
        <v>115.71255753502629</v>
      </c>
      <c r="T28" s="207">
        <v>8924.419999999991</v>
      </c>
      <c r="U28" s="219">
        <v>3.27449703552389</v>
      </c>
      <c r="V28" s="242">
        <v>0</v>
      </c>
      <c r="W28" s="92">
        <v>65722.43</v>
      </c>
      <c r="X28" s="168">
        <v>7849.429999999993</v>
      </c>
      <c r="Y28" s="13">
        <v>113.56319872824979</v>
      </c>
      <c r="Z28" s="182">
        <v>3.27449703552389</v>
      </c>
      <c r="AA28" s="294">
        <v>7849.429999999993</v>
      </c>
      <c r="AB28" s="211">
        <v>0</v>
      </c>
      <c r="AC28" s="394">
        <v>65722.43</v>
      </c>
      <c r="AD28" s="137">
        <v>7849.429999999993</v>
      </c>
      <c r="AE28" s="265">
        <v>113.56319872824979</v>
      </c>
      <c r="AF28" s="378">
        <v>6685.88</v>
      </c>
      <c r="AG28" s="383">
        <v>72408</v>
      </c>
      <c r="AH28" s="373">
        <v>9788</v>
      </c>
      <c r="AI28" s="207">
        <v>115.63078888534015</v>
      </c>
      <c r="AJ28" s="304">
        <v>3.27449703552389</v>
      </c>
      <c r="AK28" s="304">
        <v>3</v>
      </c>
      <c r="AL28" s="333">
        <v>3.607593044691346</v>
      </c>
    </row>
    <row r="29" spans="1:38" ht="12.75">
      <c r="A29" s="60" t="s">
        <v>20</v>
      </c>
      <c r="B29" s="151"/>
      <c r="C29" s="323">
        <v>7156</v>
      </c>
      <c r="D29" s="58">
        <v>6.0025</v>
      </c>
      <c r="E29" s="369">
        <v>1071.75</v>
      </c>
      <c r="F29" s="369">
        <v>35.6</v>
      </c>
      <c r="G29" s="324">
        <v>121384.46</v>
      </c>
      <c r="H29" s="137">
        <v>34427.76</v>
      </c>
      <c r="I29" s="201">
        <v>34427.76</v>
      </c>
      <c r="J29" s="267">
        <v>34427.76</v>
      </c>
      <c r="K29" s="211">
        <v>36486</v>
      </c>
      <c r="L29" s="159">
        <f t="shared" si="0"/>
        <v>0</v>
      </c>
      <c r="M29" s="13">
        <v>7223.92</v>
      </c>
      <c r="N29" s="13">
        <v>5269.68</v>
      </c>
      <c r="O29" s="13">
        <v>10125.87</v>
      </c>
      <c r="P29" s="13">
        <v>11435.47</v>
      </c>
      <c r="Q29" s="195">
        <v>5552.36</v>
      </c>
      <c r="R29" s="300">
        <v>39607.3</v>
      </c>
      <c r="S29" s="137">
        <v>115.04466163351901</v>
      </c>
      <c r="T29" s="207">
        <v>5179.540000000001</v>
      </c>
      <c r="U29" s="219">
        <v>5.534837898267189</v>
      </c>
      <c r="V29" s="242">
        <v>-249.3000000000029</v>
      </c>
      <c r="W29" s="92">
        <v>39358</v>
      </c>
      <c r="X29" s="168">
        <v>4930.239999999998</v>
      </c>
      <c r="Y29" s="13">
        <v>114.3205366831882</v>
      </c>
      <c r="Z29" s="182">
        <v>5.5</v>
      </c>
      <c r="AA29" s="294">
        <v>4930.239999999998</v>
      </c>
      <c r="AB29" s="211">
        <v>0</v>
      </c>
      <c r="AC29" s="394">
        <v>39358</v>
      </c>
      <c r="AD29" s="137">
        <v>4930.239999999998</v>
      </c>
      <c r="AE29" s="265">
        <v>114.3205366831882</v>
      </c>
      <c r="AF29" s="378">
        <v>2893.73</v>
      </c>
      <c r="AG29" s="383">
        <v>42252</v>
      </c>
      <c r="AH29" s="373">
        <v>5766</v>
      </c>
      <c r="AI29" s="207">
        <v>115.80332182206874</v>
      </c>
      <c r="AJ29" s="304">
        <v>5.5</v>
      </c>
      <c r="AK29" s="304">
        <v>4.899353920592002</v>
      </c>
      <c r="AL29" s="333">
        <v>5.904415874790386</v>
      </c>
    </row>
    <row r="30" spans="1:38" ht="12.75">
      <c r="A30" s="60" t="s">
        <v>21</v>
      </c>
      <c r="B30" s="151"/>
      <c r="C30" s="323">
        <v>15360</v>
      </c>
      <c r="D30" s="58">
        <v>16.9384</v>
      </c>
      <c r="E30" s="369">
        <v>2317.75</v>
      </c>
      <c r="F30" s="369">
        <v>46.6</v>
      </c>
      <c r="G30" s="324">
        <v>519565.04</v>
      </c>
      <c r="H30" s="137">
        <v>85536.84</v>
      </c>
      <c r="I30" s="201">
        <v>84172</v>
      </c>
      <c r="J30" s="267">
        <v>87077</v>
      </c>
      <c r="K30" s="211">
        <v>91812</v>
      </c>
      <c r="L30" s="159">
        <f t="shared" si="0"/>
        <v>0</v>
      </c>
      <c r="M30" s="13">
        <v>15505.79</v>
      </c>
      <c r="N30" s="13">
        <v>14870.47</v>
      </c>
      <c r="O30" s="13">
        <v>21898.06</v>
      </c>
      <c r="P30" s="13">
        <v>14968.91</v>
      </c>
      <c r="Q30" s="195">
        <v>23765.91</v>
      </c>
      <c r="R30" s="300">
        <v>91009.14</v>
      </c>
      <c r="S30" s="137">
        <v>106.39759429971929</v>
      </c>
      <c r="T30" s="207">
        <v>5472.300000000003</v>
      </c>
      <c r="U30" s="219">
        <v>5.92507421875</v>
      </c>
      <c r="V30" s="242">
        <v>-6529.139999999999</v>
      </c>
      <c r="W30" s="92">
        <v>84480</v>
      </c>
      <c r="X30" s="168">
        <v>308</v>
      </c>
      <c r="Y30" s="13">
        <v>100.36591740721379</v>
      </c>
      <c r="Z30" s="182">
        <v>5.5</v>
      </c>
      <c r="AA30" s="294">
        <v>-2597</v>
      </c>
      <c r="AB30" s="211">
        <v>2597</v>
      </c>
      <c r="AC30" s="394">
        <v>87077</v>
      </c>
      <c r="AD30" s="137">
        <v>0</v>
      </c>
      <c r="AE30" s="265">
        <v>100</v>
      </c>
      <c r="AF30" s="378">
        <v>6257.93</v>
      </c>
      <c r="AG30" s="383">
        <v>93335</v>
      </c>
      <c r="AH30" s="373">
        <v>1523</v>
      </c>
      <c r="AI30" s="207">
        <v>101.65882455452446</v>
      </c>
      <c r="AJ30" s="304">
        <v>5.669075520833333</v>
      </c>
      <c r="AK30" s="304">
        <v>5.689819654992159</v>
      </c>
      <c r="AL30" s="333">
        <v>6.076497395833333</v>
      </c>
    </row>
    <row r="31" spans="1:38" ht="12.75">
      <c r="A31" s="140" t="s">
        <v>22</v>
      </c>
      <c r="B31" s="151"/>
      <c r="C31" s="323">
        <v>10810</v>
      </c>
      <c r="D31" s="141">
        <v>10.1487</v>
      </c>
      <c r="E31" s="369">
        <v>1404</v>
      </c>
      <c r="F31" s="369">
        <v>33.8</v>
      </c>
      <c r="G31" s="324">
        <v>255528.36</v>
      </c>
      <c r="H31" s="137">
        <v>49943.42</v>
      </c>
      <c r="I31" s="201">
        <v>49943.42</v>
      </c>
      <c r="J31" s="267">
        <v>49943.42</v>
      </c>
      <c r="K31" s="211">
        <v>52691</v>
      </c>
      <c r="L31" s="159">
        <f t="shared" si="0"/>
        <v>0</v>
      </c>
      <c r="M31" s="142">
        <v>10912.6</v>
      </c>
      <c r="N31" s="142">
        <v>8909.69</v>
      </c>
      <c r="O31" s="142">
        <v>13264.97</v>
      </c>
      <c r="P31" s="142">
        <v>10857.28</v>
      </c>
      <c r="Q31" s="196">
        <v>11688.36</v>
      </c>
      <c r="R31" s="301">
        <v>55632.9</v>
      </c>
      <c r="S31" s="137">
        <v>111.39185101861267</v>
      </c>
      <c r="T31" s="207">
        <v>5689.480000000003</v>
      </c>
      <c r="U31" s="219">
        <v>5.146429232192415</v>
      </c>
      <c r="V31" s="242">
        <v>0</v>
      </c>
      <c r="W31" s="92">
        <v>55632.9</v>
      </c>
      <c r="X31" s="169">
        <v>5689.480000000003</v>
      </c>
      <c r="Y31" s="142">
        <v>111.39185101861267</v>
      </c>
      <c r="Z31" s="183">
        <v>5.146429232192415</v>
      </c>
      <c r="AA31" s="295">
        <v>5689.480000000003</v>
      </c>
      <c r="AB31" s="211">
        <v>0</v>
      </c>
      <c r="AC31" s="394">
        <v>55632.9</v>
      </c>
      <c r="AD31" s="137">
        <v>5689.480000000003</v>
      </c>
      <c r="AE31" s="265">
        <v>111.39185101861267</v>
      </c>
      <c r="AF31" s="378">
        <v>3790.8</v>
      </c>
      <c r="AG31" s="383">
        <v>59424</v>
      </c>
      <c r="AH31" s="373">
        <v>6733</v>
      </c>
      <c r="AI31" s="207">
        <v>112.7782733294111</v>
      </c>
      <c r="AJ31" s="304">
        <v>5.146429232192415</v>
      </c>
      <c r="AK31" s="304">
        <v>4.621395391875636</v>
      </c>
      <c r="AL31" s="333">
        <v>5.497132284921369</v>
      </c>
    </row>
    <row r="32" spans="1:38" ht="13.5" thickBot="1">
      <c r="A32" s="77" t="s">
        <v>23</v>
      </c>
      <c r="B32" s="152"/>
      <c r="C32" s="327">
        <v>11510</v>
      </c>
      <c r="D32" s="146">
        <v>15.6205</v>
      </c>
      <c r="E32" s="370">
        <v>1916</v>
      </c>
      <c r="F32" s="370">
        <v>27.3</v>
      </c>
      <c r="G32" s="325">
        <v>265333</v>
      </c>
      <c r="H32" s="139">
        <v>55030.65</v>
      </c>
      <c r="I32" s="202">
        <v>55030.65</v>
      </c>
      <c r="J32" s="268">
        <v>55030.65</v>
      </c>
      <c r="K32" s="232">
        <v>58586</v>
      </c>
      <c r="L32" s="153">
        <f t="shared" si="0"/>
        <v>0</v>
      </c>
      <c r="M32" s="55">
        <v>11619.25</v>
      </c>
      <c r="N32" s="55">
        <v>13713.47</v>
      </c>
      <c r="O32" s="55">
        <v>18102.33</v>
      </c>
      <c r="P32" s="55">
        <v>8769.34</v>
      </c>
      <c r="Q32" s="197">
        <v>12136.84</v>
      </c>
      <c r="R32" s="302">
        <v>64341.23</v>
      </c>
      <c r="S32" s="139">
        <v>116.91889883183282</v>
      </c>
      <c r="T32" s="209">
        <v>9310.580000000002</v>
      </c>
      <c r="U32" s="221">
        <v>5.590028670721113</v>
      </c>
      <c r="V32" s="331">
        <v>-1036.2300000000032</v>
      </c>
      <c r="W32" s="147">
        <v>63305</v>
      </c>
      <c r="X32" s="170">
        <v>8274.349999999999</v>
      </c>
      <c r="Y32" s="55">
        <v>115.03589363382044</v>
      </c>
      <c r="Z32" s="184">
        <v>5.5</v>
      </c>
      <c r="AA32" s="296">
        <v>8274.349999999999</v>
      </c>
      <c r="AB32" s="232">
        <v>0</v>
      </c>
      <c r="AC32" s="395">
        <v>63305</v>
      </c>
      <c r="AD32" s="139">
        <v>8274.349999999999</v>
      </c>
      <c r="AE32" s="264">
        <v>115.03589363382044</v>
      </c>
      <c r="AF32" s="379">
        <v>5173.2</v>
      </c>
      <c r="AG32" s="384">
        <v>68478</v>
      </c>
      <c r="AH32" s="374">
        <v>9892</v>
      </c>
      <c r="AI32" s="315">
        <v>116.88457993377257</v>
      </c>
      <c r="AJ32" s="316">
        <v>5.5</v>
      </c>
      <c r="AK32" s="316">
        <v>5.057034552471972</v>
      </c>
      <c r="AL32" s="334">
        <v>5.949435273675065</v>
      </c>
    </row>
    <row r="33" spans="1:38" ht="12.75">
      <c r="A33" s="143" t="s">
        <v>25</v>
      </c>
      <c r="B33" s="154"/>
      <c r="C33" s="322">
        <v>2668</v>
      </c>
      <c r="D33" s="144">
        <v>6.8344</v>
      </c>
      <c r="E33" s="371">
        <v>412.25</v>
      </c>
      <c r="F33" s="371">
        <v>21.1</v>
      </c>
      <c r="G33" s="326">
        <v>75057.57</v>
      </c>
      <c r="H33" s="164">
        <v>19727.72</v>
      </c>
      <c r="I33" s="212">
        <v>14426.5</v>
      </c>
      <c r="J33" s="269">
        <v>14426.5</v>
      </c>
      <c r="K33" s="234">
        <v>15225</v>
      </c>
      <c r="L33" s="160">
        <f t="shared" si="0"/>
        <v>0</v>
      </c>
      <c r="M33" s="138">
        <v>2693.32</v>
      </c>
      <c r="N33" s="138">
        <v>6000.02</v>
      </c>
      <c r="O33" s="138">
        <v>3894.93</v>
      </c>
      <c r="P33" s="138">
        <v>6777.77</v>
      </c>
      <c r="Q33" s="145">
        <v>3433.28</v>
      </c>
      <c r="R33" s="299">
        <v>22799.32</v>
      </c>
      <c r="S33" s="136">
        <v>115.56996956566698</v>
      </c>
      <c r="T33" s="208">
        <v>3071.5999999999985</v>
      </c>
      <c r="U33" s="220">
        <v>8.545472263868065</v>
      </c>
      <c r="V33" s="242">
        <v>-8125.32</v>
      </c>
      <c r="W33" s="256">
        <v>14674</v>
      </c>
      <c r="X33" s="160">
        <v>247.5</v>
      </c>
      <c r="Y33" s="138">
        <v>101.71559283263439</v>
      </c>
      <c r="Z33" s="185">
        <v>5.5</v>
      </c>
      <c r="AA33" s="297">
        <v>247.5</v>
      </c>
      <c r="AB33" s="234">
        <v>0</v>
      </c>
      <c r="AC33" s="396">
        <v>14674</v>
      </c>
      <c r="AD33" s="164">
        <v>247.5</v>
      </c>
      <c r="AE33" s="265">
        <v>101.71559283263439</v>
      </c>
      <c r="AF33" s="380">
        <v>1113.08</v>
      </c>
      <c r="AG33" s="385">
        <v>15787</v>
      </c>
      <c r="AH33" s="375">
        <v>562</v>
      </c>
      <c r="AI33" s="235">
        <v>103.69129720853859</v>
      </c>
      <c r="AJ33" s="306">
        <v>5.5</v>
      </c>
      <c r="AK33" s="306">
        <v>5.5</v>
      </c>
      <c r="AL33" s="335">
        <v>5.917166416791604</v>
      </c>
    </row>
    <row r="34" spans="1:38" ht="12.75">
      <c r="A34" s="60" t="s">
        <v>26</v>
      </c>
      <c r="B34" s="155"/>
      <c r="C34" s="323">
        <v>699</v>
      </c>
      <c r="D34" s="61">
        <v>2.7739</v>
      </c>
      <c r="E34" s="369"/>
      <c r="F34" s="369">
        <v>9.4</v>
      </c>
      <c r="G34" s="324">
        <v>31256.37</v>
      </c>
      <c r="H34" s="137">
        <v>5774.76</v>
      </c>
      <c r="I34" s="201">
        <v>3674</v>
      </c>
      <c r="J34" s="267">
        <v>3674</v>
      </c>
      <c r="K34" s="211">
        <v>3674</v>
      </c>
      <c r="L34" s="159">
        <f t="shared" si="0"/>
        <v>0</v>
      </c>
      <c r="M34" s="13">
        <v>705.63</v>
      </c>
      <c r="N34" s="13">
        <v>2435.25</v>
      </c>
      <c r="O34" s="13">
        <v>0</v>
      </c>
      <c r="P34" s="13">
        <v>3019.48</v>
      </c>
      <c r="Q34" s="109">
        <v>1429.73</v>
      </c>
      <c r="R34" s="300">
        <v>7590.09</v>
      </c>
      <c r="S34" s="137">
        <v>131.43559212850406</v>
      </c>
      <c r="T34" s="207">
        <v>1815.33</v>
      </c>
      <c r="U34" s="219">
        <v>10.858497854077253</v>
      </c>
      <c r="V34" s="242">
        <v>-3745.59</v>
      </c>
      <c r="W34" s="92">
        <v>3844.5</v>
      </c>
      <c r="X34" s="159">
        <v>170.5</v>
      </c>
      <c r="Y34" s="13">
        <v>104.64071856287424</v>
      </c>
      <c r="Z34" s="182">
        <v>5.5</v>
      </c>
      <c r="AA34" s="294">
        <v>170.5</v>
      </c>
      <c r="AB34" s="211">
        <v>0</v>
      </c>
      <c r="AC34" s="394">
        <v>3844.5</v>
      </c>
      <c r="AD34" s="137">
        <v>170.5</v>
      </c>
      <c r="AE34" s="265">
        <v>104.64071856287424</v>
      </c>
      <c r="AF34" s="378">
        <v>0</v>
      </c>
      <c r="AG34" s="383">
        <v>3845</v>
      </c>
      <c r="AH34" s="373">
        <v>171</v>
      </c>
      <c r="AI34" s="207">
        <v>104.65432770821992</v>
      </c>
      <c r="AJ34" s="304">
        <v>5.5</v>
      </c>
      <c r="AK34" s="304">
        <v>5.5</v>
      </c>
      <c r="AL34" s="333">
        <v>5.500715307582261</v>
      </c>
    </row>
    <row r="35" spans="1:38" ht="12.75">
      <c r="A35" s="60" t="s">
        <v>27</v>
      </c>
      <c r="B35" s="155"/>
      <c r="C35" s="323">
        <v>1573</v>
      </c>
      <c r="D35" s="61">
        <v>3.3798</v>
      </c>
      <c r="E35" s="369">
        <v>101</v>
      </c>
      <c r="F35" s="369">
        <v>6.6</v>
      </c>
      <c r="G35" s="324">
        <v>60239.93</v>
      </c>
      <c r="H35" s="137">
        <v>9023.95</v>
      </c>
      <c r="I35" s="201">
        <v>8464.5</v>
      </c>
      <c r="J35" s="267">
        <v>8464.5</v>
      </c>
      <c r="K35" s="211">
        <v>8665</v>
      </c>
      <c r="L35" s="159">
        <f t="shared" si="0"/>
        <v>0</v>
      </c>
      <c r="M35" s="13">
        <v>1587.93</v>
      </c>
      <c r="N35" s="13">
        <v>2967.18</v>
      </c>
      <c r="O35" s="13">
        <v>954.25</v>
      </c>
      <c r="P35" s="13">
        <v>2120.06</v>
      </c>
      <c r="Q35" s="109">
        <v>2755.49</v>
      </c>
      <c r="R35" s="300">
        <v>10384.91</v>
      </c>
      <c r="S35" s="137">
        <v>115.08164384776067</v>
      </c>
      <c r="T35" s="207">
        <v>1360.9599999999991</v>
      </c>
      <c r="U35" s="219">
        <v>6.601977113795296</v>
      </c>
      <c r="V35" s="242">
        <v>-1733.4099999999999</v>
      </c>
      <c r="W35" s="92">
        <v>8651.5</v>
      </c>
      <c r="X35" s="159">
        <v>187</v>
      </c>
      <c r="Y35" s="13">
        <v>102.2092267706303</v>
      </c>
      <c r="Z35" s="182">
        <v>5.5</v>
      </c>
      <c r="AA35" s="294">
        <v>187</v>
      </c>
      <c r="AB35" s="211">
        <v>0</v>
      </c>
      <c r="AC35" s="394">
        <v>8651.5</v>
      </c>
      <c r="AD35" s="137">
        <v>187</v>
      </c>
      <c r="AE35" s="265">
        <v>102.2092267706303</v>
      </c>
      <c r="AF35" s="378">
        <v>272.7</v>
      </c>
      <c r="AG35" s="383">
        <v>8924</v>
      </c>
      <c r="AH35" s="373">
        <v>259</v>
      </c>
      <c r="AI35" s="207">
        <v>102.98903635314483</v>
      </c>
      <c r="AJ35" s="304">
        <v>5.5</v>
      </c>
      <c r="AK35" s="304">
        <v>5.5</v>
      </c>
      <c r="AL35" s="333">
        <v>5.6732358550540365</v>
      </c>
    </row>
    <row r="36" spans="1:38" ht="12.75">
      <c r="A36" s="60" t="s">
        <v>28</v>
      </c>
      <c r="B36" s="155"/>
      <c r="C36" s="323">
        <v>11093</v>
      </c>
      <c r="D36" s="61">
        <v>10.1836</v>
      </c>
      <c r="E36" s="369">
        <v>1695.75</v>
      </c>
      <c r="F36" s="369">
        <v>62.98</v>
      </c>
      <c r="G36" s="324">
        <v>212642.11</v>
      </c>
      <c r="H36" s="137">
        <v>56739.54</v>
      </c>
      <c r="I36" s="201">
        <v>56739.54</v>
      </c>
      <c r="J36" s="267">
        <v>56739.54</v>
      </c>
      <c r="K36" s="211">
        <v>59938</v>
      </c>
      <c r="L36" s="159">
        <f t="shared" si="0"/>
        <v>0</v>
      </c>
      <c r="M36" s="13">
        <v>11198.29</v>
      </c>
      <c r="N36" s="13">
        <v>8940.33</v>
      </c>
      <c r="O36" s="13">
        <v>16021.42</v>
      </c>
      <c r="P36" s="13">
        <v>20230.51</v>
      </c>
      <c r="Q36" s="109">
        <v>9726.66</v>
      </c>
      <c r="R36" s="300">
        <v>66117.21</v>
      </c>
      <c r="S36" s="137">
        <v>116.52757495037854</v>
      </c>
      <c r="T36" s="207">
        <v>9377.670000000006</v>
      </c>
      <c r="U36" s="219">
        <v>5.960264130532769</v>
      </c>
      <c r="V36" s="242">
        <v>-5105.710000000006</v>
      </c>
      <c r="W36" s="92">
        <v>61011.5</v>
      </c>
      <c r="X36" s="159">
        <v>4271.959999999999</v>
      </c>
      <c r="Y36" s="13">
        <v>107.52907055644087</v>
      </c>
      <c r="Z36" s="182">
        <v>5.5</v>
      </c>
      <c r="AA36" s="294">
        <v>4271.959999999999</v>
      </c>
      <c r="AB36" s="211">
        <v>0</v>
      </c>
      <c r="AC36" s="394">
        <v>61011.5</v>
      </c>
      <c r="AD36" s="137">
        <v>4271.959999999999</v>
      </c>
      <c r="AE36" s="265">
        <v>107.52907055644087</v>
      </c>
      <c r="AF36" s="378">
        <v>4578.53</v>
      </c>
      <c r="AG36" s="383">
        <v>65590</v>
      </c>
      <c r="AH36" s="373">
        <v>5652</v>
      </c>
      <c r="AI36" s="207">
        <v>109.42974406887116</v>
      </c>
      <c r="AJ36" s="304">
        <v>5.5</v>
      </c>
      <c r="AK36" s="304">
        <v>5.262919951766998</v>
      </c>
      <c r="AL36" s="333">
        <v>5.912737762552961</v>
      </c>
    </row>
    <row r="37" spans="1:38" ht="12.75">
      <c r="A37" s="60" t="s">
        <v>29</v>
      </c>
      <c r="B37" s="155"/>
      <c r="C37" s="323">
        <v>3615</v>
      </c>
      <c r="D37" s="61">
        <v>7.3794</v>
      </c>
      <c r="E37" s="369">
        <v>643</v>
      </c>
      <c r="F37" s="369">
        <v>73.6</v>
      </c>
      <c r="G37" s="324">
        <v>121379.82</v>
      </c>
      <c r="H37" s="137">
        <v>39642.85</v>
      </c>
      <c r="I37" s="201">
        <v>19866</v>
      </c>
      <c r="J37" s="267">
        <v>19866</v>
      </c>
      <c r="K37" s="211">
        <v>21107</v>
      </c>
      <c r="L37" s="159">
        <f t="shared" si="0"/>
        <v>0</v>
      </c>
      <c r="M37" s="13">
        <v>3649.31</v>
      </c>
      <c r="N37" s="13">
        <v>6478.48</v>
      </c>
      <c r="O37" s="13">
        <v>6075.05</v>
      </c>
      <c r="P37" s="13">
        <v>23641.88</v>
      </c>
      <c r="Q37" s="109">
        <v>5552.15</v>
      </c>
      <c r="R37" s="300">
        <v>45396.87</v>
      </c>
      <c r="S37" s="137">
        <v>114.51464766029689</v>
      </c>
      <c r="T37" s="207">
        <v>5754.020000000004</v>
      </c>
      <c r="U37" s="219">
        <v>12.557917012448133</v>
      </c>
      <c r="V37" s="242">
        <v>-25514.370000000003</v>
      </c>
      <c r="W37" s="92">
        <v>19882.5</v>
      </c>
      <c r="X37" s="159">
        <v>16.5</v>
      </c>
      <c r="Y37" s="13">
        <v>100.08305647840533</v>
      </c>
      <c r="Z37" s="182">
        <v>5.5</v>
      </c>
      <c r="AA37" s="294">
        <v>16.5</v>
      </c>
      <c r="AB37" s="211">
        <v>0</v>
      </c>
      <c r="AC37" s="394">
        <v>19882.5</v>
      </c>
      <c r="AD37" s="137">
        <v>16.5</v>
      </c>
      <c r="AE37" s="265">
        <v>100.08305647840533</v>
      </c>
      <c r="AF37" s="378">
        <v>1736.1</v>
      </c>
      <c r="AG37" s="383">
        <v>21619</v>
      </c>
      <c r="AH37" s="373">
        <v>512</v>
      </c>
      <c r="AI37" s="207">
        <v>102.42573553797318</v>
      </c>
      <c r="AJ37" s="304">
        <v>5.5</v>
      </c>
      <c r="AK37" s="304">
        <v>5.5</v>
      </c>
      <c r="AL37" s="333">
        <v>5.980359612724758</v>
      </c>
    </row>
    <row r="38" spans="1:38" ht="12.75">
      <c r="A38" s="60" t="s">
        <v>30</v>
      </c>
      <c r="B38" s="155"/>
      <c r="C38" s="323">
        <v>4546</v>
      </c>
      <c r="D38" s="61">
        <v>4.9893</v>
      </c>
      <c r="E38" s="369">
        <v>637.75</v>
      </c>
      <c r="F38" s="369">
        <v>7.58</v>
      </c>
      <c r="G38" s="324">
        <v>129704.79</v>
      </c>
      <c r="H38" s="137">
        <v>22123.12</v>
      </c>
      <c r="I38" s="201">
        <v>22123.12</v>
      </c>
      <c r="J38" s="267">
        <v>22123.12</v>
      </c>
      <c r="K38" s="211">
        <v>23384</v>
      </c>
      <c r="L38" s="159">
        <f t="shared" si="0"/>
        <v>0</v>
      </c>
      <c r="M38" s="13">
        <v>4589.15</v>
      </c>
      <c r="N38" s="13">
        <v>4380.18</v>
      </c>
      <c r="O38" s="13">
        <v>6025.45</v>
      </c>
      <c r="P38" s="13">
        <v>2434.86</v>
      </c>
      <c r="Q38" s="109">
        <v>5932.95</v>
      </c>
      <c r="R38" s="300">
        <v>23362.59</v>
      </c>
      <c r="S38" s="137">
        <v>105.60260035655007</v>
      </c>
      <c r="T38" s="207">
        <v>1239.4700000000012</v>
      </c>
      <c r="U38" s="219">
        <v>5.139153101627804</v>
      </c>
      <c r="V38" s="242">
        <v>0</v>
      </c>
      <c r="W38" s="92">
        <v>23362.59</v>
      </c>
      <c r="X38" s="159">
        <v>1239.4700000000012</v>
      </c>
      <c r="Y38" s="13">
        <v>105.60260035655007</v>
      </c>
      <c r="Z38" s="182">
        <v>5.139153101627804</v>
      </c>
      <c r="AA38" s="294">
        <v>1239.4700000000012</v>
      </c>
      <c r="AB38" s="211">
        <v>0</v>
      </c>
      <c r="AC38" s="394">
        <v>23362.59</v>
      </c>
      <c r="AD38" s="137">
        <v>1239.4700000000012</v>
      </c>
      <c r="AE38" s="265">
        <v>105.60260035655007</v>
      </c>
      <c r="AF38" s="378">
        <v>1721.93</v>
      </c>
      <c r="AG38" s="383">
        <v>25085</v>
      </c>
      <c r="AH38" s="373">
        <v>1701</v>
      </c>
      <c r="AI38" s="207">
        <v>107.27420458433117</v>
      </c>
      <c r="AJ38" s="304">
        <v>5.139153101627804</v>
      </c>
      <c r="AK38" s="304">
        <v>5.047483458818161</v>
      </c>
      <c r="AL38" s="333">
        <v>5.518037835459745</v>
      </c>
    </row>
    <row r="39" spans="1:38" ht="12.75">
      <c r="A39" s="60" t="s">
        <v>31</v>
      </c>
      <c r="B39" s="155"/>
      <c r="C39" s="323">
        <v>2993</v>
      </c>
      <c r="D39" s="61">
        <v>4.6604</v>
      </c>
      <c r="E39" s="369">
        <v>285</v>
      </c>
      <c r="F39" s="369">
        <v>10.25</v>
      </c>
      <c r="G39" s="324">
        <v>92838.61</v>
      </c>
      <c r="H39" s="137">
        <v>15241.18</v>
      </c>
      <c r="I39" s="201">
        <v>15241.18</v>
      </c>
      <c r="J39" s="267">
        <v>15241.18</v>
      </c>
      <c r="K39" s="211">
        <v>15779</v>
      </c>
      <c r="L39" s="159">
        <f t="shared" si="0"/>
        <v>0</v>
      </c>
      <c r="M39" s="13">
        <v>3021.41</v>
      </c>
      <c r="N39" s="13">
        <v>4091.43</v>
      </c>
      <c r="O39" s="13">
        <v>2692.67</v>
      </c>
      <c r="P39" s="13">
        <v>3292.52</v>
      </c>
      <c r="Q39" s="109">
        <v>4246.62</v>
      </c>
      <c r="R39" s="300">
        <v>17344.65</v>
      </c>
      <c r="S39" s="137">
        <v>113.80122798890899</v>
      </c>
      <c r="T39" s="207">
        <v>2103.470000000001</v>
      </c>
      <c r="U39" s="219">
        <v>5.795071834279987</v>
      </c>
      <c r="V39" s="242">
        <v>-883.1500000000015</v>
      </c>
      <c r="W39" s="92">
        <v>16461.5</v>
      </c>
      <c r="X39" s="159">
        <v>1220.3199999999997</v>
      </c>
      <c r="Y39" s="13">
        <v>108.00672913777017</v>
      </c>
      <c r="Z39" s="182">
        <v>5.5</v>
      </c>
      <c r="AA39" s="294">
        <v>1220.3199999999997</v>
      </c>
      <c r="AB39" s="211">
        <v>0</v>
      </c>
      <c r="AC39" s="394">
        <v>16461.5</v>
      </c>
      <c r="AD39" s="137">
        <v>1220.3199999999997</v>
      </c>
      <c r="AE39" s="265">
        <v>108.00672913777017</v>
      </c>
      <c r="AF39" s="378">
        <v>769.5</v>
      </c>
      <c r="AG39" s="383">
        <v>17231</v>
      </c>
      <c r="AH39" s="373">
        <v>1452</v>
      </c>
      <c r="AI39" s="207">
        <v>109.20210406236137</v>
      </c>
      <c r="AJ39" s="304">
        <v>5.5</v>
      </c>
      <c r="AK39" s="304">
        <v>5.439393290506781</v>
      </c>
      <c r="AL39" s="333">
        <v>5.757099899766121</v>
      </c>
    </row>
    <row r="40" spans="1:38" ht="12.75">
      <c r="A40" s="60" t="s">
        <v>32</v>
      </c>
      <c r="B40" s="155"/>
      <c r="C40" s="323">
        <v>2468</v>
      </c>
      <c r="D40" s="61">
        <v>5.7589</v>
      </c>
      <c r="E40" s="369">
        <v>464</v>
      </c>
      <c r="F40" s="369">
        <v>32.5</v>
      </c>
      <c r="G40" s="324">
        <v>148320.7</v>
      </c>
      <c r="H40" s="137">
        <v>25358.84</v>
      </c>
      <c r="I40" s="201">
        <v>13332</v>
      </c>
      <c r="J40" s="267">
        <v>13332</v>
      </c>
      <c r="K40" s="211">
        <v>14196</v>
      </c>
      <c r="L40" s="159">
        <f t="shared" si="0"/>
        <v>0</v>
      </c>
      <c r="M40" s="13">
        <v>2491.43</v>
      </c>
      <c r="N40" s="13">
        <v>5055.82</v>
      </c>
      <c r="O40" s="13">
        <v>4383.86</v>
      </c>
      <c r="P40" s="13">
        <v>10439.69</v>
      </c>
      <c r="Q40" s="109">
        <v>6784.47</v>
      </c>
      <c r="R40" s="300">
        <v>29155.27</v>
      </c>
      <c r="S40" s="137">
        <v>114.97083462808236</v>
      </c>
      <c r="T40" s="207">
        <v>3796.4300000000003</v>
      </c>
      <c r="U40" s="219">
        <v>11.81331847649919</v>
      </c>
      <c r="V40" s="242">
        <v>-15581.27</v>
      </c>
      <c r="W40" s="92">
        <v>13574</v>
      </c>
      <c r="X40" s="159">
        <v>242</v>
      </c>
      <c r="Y40" s="13">
        <v>101.8151815181518</v>
      </c>
      <c r="Z40" s="182">
        <v>5.5</v>
      </c>
      <c r="AA40" s="294">
        <v>242</v>
      </c>
      <c r="AB40" s="211">
        <v>0</v>
      </c>
      <c r="AC40" s="394">
        <v>13574</v>
      </c>
      <c r="AD40" s="137">
        <v>242</v>
      </c>
      <c r="AE40" s="265">
        <v>101.8151815181518</v>
      </c>
      <c r="AF40" s="378">
        <v>1252.8</v>
      </c>
      <c r="AG40" s="383">
        <v>14827</v>
      </c>
      <c r="AH40" s="373">
        <v>631</v>
      </c>
      <c r="AI40" s="207">
        <v>104.44491406029867</v>
      </c>
      <c r="AJ40" s="304">
        <v>5.5</v>
      </c>
      <c r="AK40" s="304">
        <v>5.5</v>
      </c>
      <c r="AL40" s="333">
        <v>6.007698541329011</v>
      </c>
    </row>
    <row r="41" spans="1:38" ht="12.75">
      <c r="A41" s="60" t="s">
        <v>33</v>
      </c>
      <c r="B41" s="155"/>
      <c r="C41" s="323">
        <v>3825</v>
      </c>
      <c r="D41" s="61">
        <v>8.6008</v>
      </c>
      <c r="E41" s="369">
        <v>639.5</v>
      </c>
      <c r="F41" s="369">
        <v>9.6</v>
      </c>
      <c r="G41" s="324">
        <v>144037.08</v>
      </c>
      <c r="H41" s="137">
        <v>23095.33</v>
      </c>
      <c r="I41" s="201">
        <v>20405</v>
      </c>
      <c r="J41" s="267">
        <v>20405</v>
      </c>
      <c r="K41" s="211">
        <v>21610</v>
      </c>
      <c r="L41" s="159">
        <f t="shared" si="0"/>
        <v>0</v>
      </c>
      <c r="M41" s="13">
        <v>3861.31</v>
      </c>
      <c r="N41" s="13">
        <v>7550.77</v>
      </c>
      <c r="O41" s="13">
        <v>6041.98</v>
      </c>
      <c r="P41" s="13">
        <v>3083.72</v>
      </c>
      <c r="Q41" s="109">
        <v>6588.53</v>
      </c>
      <c r="R41" s="300">
        <v>27126.31</v>
      </c>
      <c r="S41" s="137">
        <v>117.45365838028728</v>
      </c>
      <c r="T41" s="207">
        <v>4030.9799999999996</v>
      </c>
      <c r="U41" s="219">
        <v>7.091845751633987</v>
      </c>
      <c r="V41" s="242">
        <v>-6088.810000000001</v>
      </c>
      <c r="W41" s="92">
        <v>21037.5</v>
      </c>
      <c r="X41" s="159">
        <v>632.5</v>
      </c>
      <c r="Y41" s="13">
        <v>103.09973045822103</v>
      </c>
      <c r="Z41" s="182">
        <v>5.5</v>
      </c>
      <c r="AA41" s="294">
        <v>632.5</v>
      </c>
      <c r="AB41" s="211">
        <v>0</v>
      </c>
      <c r="AC41" s="394">
        <v>21037.5</v>
      </c>
      <c r="AD41" s="137">
        <v>632.5</v>
      </c>
      <c r="AE41" s="265">
        <v>103.09973045822103</v>
      </c>
      <c r="AF41" s="378">
        <v>1726.65</v>
      </c>
      <c r="AG41" s="383">
        <v>22764</v>
      </c>
      <c r="AH41" s="373">
        <v>1154</v>
      </c>
      <c r="AI41" s="207">
        <v>105.34012031466912</v>
      </c>
      <c r="AJ41" s="304">
        <v>5.5</v>
      </c>
      <c r="AK41" s="304">
        <v>5.5</v>
      </c>
      <c r="AL41" s="333">
        <v>5.951372549019608</v>
      </c>
    </row>
    <row r="42" spans="1:38" ht="12.75">
      <c r="A42" s="60" t="s">
        <v>34</v>
      </c>
      <c r="B42" s="155"/>
      <c r="C42" s="323">
        <v>3487</v>
      </c>
      <c r="D42" s="61">
        <v>5.8968</v>
      </c>
      <c r="E42" s="369">
        <v>775.25</v>
      </c>
      <c r="F42" s="369">
        <v>15</v>
      </c>
      <c r="G42" s="324">
        <v>203495.62</v>
      </c>
      <c r="H42" s="137">
        <v>27610.35</v>
      </c>
      <c r="I42" s="201">
        <v>18909</v>
      </c>
      <c r="J42" s="267">
        <v>18909</v>
      </c>
      <c r="K42" s="211">
        <v>20384</v>
      </c>
      <c r="L42" s="159">
        <f t="shared" si="0"/>
        <v>0</v>
      </c>
      <c r="M42" s="13">
        <v>3520.1</v>
      </c>
      <c r="N42" s="13">
        <v>5176.89</v>
      </c>
      <c r="O42" s="13">
        <v>7324.55</v>
      </c>
      <c r="P42" s="13">
        <v>4818.32</v>
      </c>
      <c r="Q42" s="109">
        <v>9308.28</v>
      </c>
      <c r="R42" s="300">
        <v>30148.14</v>
      </c>
      <c r="S42" s="137">
        <v>109.1914445126556</v>
      </c>
      <c r="T42" s="207">
        <v>2537.790000000001</v>
      </c>
      <c r="U42" s="219">
        <v>8.645867507886436</v>
      </c>
      <c r="V42" s="242">
        <v>-10969.64</v>
      </c>
      <c r="W42" s="92">
        <v>19178.5</v>
      </c>
      <c r="X42" s="159">
        <v>269.5</v>
      </c>
      <c r="Y42" s="13">
        <v>101.42524723676556</v>
      </c>
      <c r="Z42" s="182">
        <v>5.5</v>
      </c>
      <c r="AA42" s="294">
        <v>269.5</v>
      </c>
      <c r="AB42" s="211">
        <v>0</v>
      </c>
      <c r="AC42" s="394">
        <v>19178.5</v>
      </c>
      <c r="AD42" s="137">
        <v>269.5</v>
      </c>
      <c r="AE42" s="265">
        <v>101.42524723676556</v>
      </c>
      <c r="AF42" s="378">
        <v>2093.18</v>
      </c>
      <c r="AG42" s="383">
        <v>21272</v>
      </c>
      <c r="AH42" s="373">
        <v>888</v>
      </c>
      <c r="AI42" s="207">
        <v>104.3563579277865</v>
      </c>
      <c r="AJ42" s="304">
        <v>5.5</v>
      </c>
      <c r="AK42" s="304">
        <v>5.5</v>
      </c>
      <c r="AL42" s="333">
        <v>6.100372813306567</v>
      </c>
    </row>
    <row r="43" spans="1:38" ht="12.75">
      <c r="A43" s="60" t="s">
        <v>35</v>
      </c>
      <c r="B43" s="155"/>
      <c r="C43" s="323">
        <v>1532</v>
      </c>
      <c r="D43" s="61">
        <v>3.7557</v>
      </c>
      <c r="E43" s="369">
        <v>191</v>
      </c>
      <c r="F43" s="369">
        <v>7.4</v>
      </c>
      <c r="G43" s="324">
        <v>55608.66</v>
      </c>
      <c r="H43" s="137">
        <v>10518.59</v>
      </c>
      <c r="I43" s="201">
        <v>8250</v>
      </c>
      <c r="J43" s="267">
        <v>8250</v>
      </c>
      <c r="K43" s="211">
        <v>8598</v>
      </c>
      <c r="L43" s="159">
        <f t="shared" si="0"/>
        <v>0</v>
      </c>
      <c r="M43" s="13">
        <v>1546.54</v>
      </c>
      <c r="N43" s="13">
        <v>3297.18</v>
      </c>
      <c r="O43" s="13">
        <v>1804.56</v>
      </c>
      <c r="P43" s="13">
        <v>2377.04</v>
      </c>
      <c r="Q43" s="109">
        <v>2543.65</v>
      </c>
      <c r="R43" s="300">
        <v>11568.97</v>
      </c>
      <c r="S43" s="137">
        <v>109.9859391800612</v>
      </c>
      <c r="T43" s="207">
        <v>1050.3799999999992</v>
      </c>
      <c r="U43" s="219">
        <v>7.551546997389034</v>
      </c>
      <c r="V43" s="242">
        <v>-3142.9699999999993</v>
      </c>
      <c r="W43" s="92">
        <v>8426</v>
      </c>
      <c r="X43" s="159">
        <v>176</v>
      </c>
      <c r="Y43" s="13">
        <v>102.13333333333334</v>
      </c>
      <c r="Z43" s="182">
        <v>5.5</v>
      </c>
      <c r="AA43" s="294">
        <v>176</v>
      </c>
      <c r="AB43" s="211">
        <v>0</v>
      </c>
      <c r="AC43" s="394">
        <v>8426</v>
      </c>
      <c r="AD43" s="137">
        <v>176</v>
      </c>
      <c r="AE43" s="265">
        <v>102.13333333333334</v>
      </c>
      <c r="AF43" s="378">
        <v>515.7</v>
      </c>
      <c r="AG43" s="383">
        <v>8942</v>
      </c>
      <c r="AH43" s="373">
        <v>344</v>
      </c>
      <c r="AI43" s="207">
        <v>104.0009304489416</v>
      </c>
      <c r="AJ43" s="304">
        <v>5.5</v>
      </c>
      <c r="AK43" s="304">
        <v>5.5</v>
      </c>
      <c r="AL43" s="333">
        <v>5.836814621409921</v>
      </c>
    </row>
    <row r="44" spans="1:38" ht="12.75">
      <c r="A44" s="60" t="s">
        <v>36</v>
      </c>
      <c r="B44" s="155"/>
      <c r="C44" s="323">
        <v>3785</v>
      </c>
      <c r="D44" s="61">
        <v>6.4982</v>
      </c>
      <c r="E44" s="369">
        <v>478.25</v>
      </c>
      <c r="F44" s="369">
        <v>33.6</v>
      </c>
      <c r="G44" s="324">
        <v>109242.54</v>
      </c>
      <c r="H44" s="137">
        <v>27023.16</v>
      </c>
      <c r="I44" s="201">
        <v>20273</v>
      </c>
      <c r="J44" s="267">
        <v>20273</v>
      </c>
      <c r="K44" s="211">
        <v>21221</v>
      </c>
      <c r="L44" s="159">
        <f t="shared" si="0"/>
        <v>0</v>
      </c>
      <c r="M44" s="13">
        <v>3820.93</v>
      </c>
      <c r="N44" s="13">
        <v>5704.87</v>
      </c>
      <c r="O44" s="13">
        <v>4518.5</v>
      </c>
      <c r="P44" s="13">
        <v>10793.03</v>
      </c>
      <c r="Q44" s="109">
        <v>4996.96</v>
      </c>
      <c r="R44" s="300">
        <v>29834.29</v>
      </c>
      <c r="S44" s="137">
        <v>110.40266941393975</v>
      </c>
      <c r="T44" s="207">
        <v>2811.130000000001</v>
      </c>
      <c r="U44" s="219">
        <v>7.882243064729194</v>
      </c>
      <c r="V44" s="242">
        <v>-9016.79</v>
      </c>
      <c r="W44" s="92">
        <v>20817.5</v>
      </c>
      <c r="X44" s="159">
        <v>544.5</v>
      </c>
      <c r="Y44" s="13">
        <v>102.68583830710799</v>
      </c>
      <c r="Z44" s="182">
        <v>5.5</v>
      </c>
      <c r="AA44" s="294">
        <v>544.5</v>
      </c>
      <c r="AB44" s="211">
        <v>0</v>
      </c>
      <c r="AC44" s="394">
        <v>20817.5</v>
      </c>
      <c r="AD44" s="137">
        <v>544.5</v>
      </c>
      <c r="AE44" s="265">
        <v>102.68583830710799</v>
      </c>
      <c r="AF44" s="378">
        <v>1291.28</v>
      </c>
      <c r="AG44" s="383">
        <v>22109</v>
      </c>
      <c r="AH44" s="373">
        <v>888</v>
      </c>
      <c r="AI44" s="207">
        <v>104.1845341878328</v>
      </c>
      <c r="AJ44" s="304">
        <v>5.5</v>
      </c>
      <c r="AK44" s="304">
        <v>5.5</v>
      </c>
      <c r="AL44" s="333">
        <v>5.8412153236459705</v>
      </c>
    </row>
    <row r="45" spans="1:38" ht="12.75">
      <c r="A45" s="60" t="s">
        <v>37</v>
      </c>
      <c r="B45" s="155"/>
      <c r="C45" s="323">
        <v>407</v>
      </c>
      <c r="D45" s="61">
        <v>4.9592</v>
      </c>
      <c r="E45" s="369"/>
      <c r="F45" s="369">
        <v>12</v>
      </c>
      <c r="G45" s="324">
        <v>22982.65</v>
      </c>
      <c r="H45" s="137">
        <v>8336.6</v>
      </c>
      <c r="I45" s="201">
        <v>2040.5</v>
      </c>
      <c r="J45" s="267">
        <v>2040.5</v>
      </c>
      <c r="K45" s="211">
        <v>2041</v>
      </c>
      <c r="L45" s="159">
        <f t="shared" si="0"/>
        <v>0</v>
      </c>
      <c r="M45" s="13">
        <v>410.86</v>
      </c>
      <c r="N45" s="13">
        <v>4353.76</v>
      </c>
      <c r="O45" s="13">
        <v>0</v>
      </c>
      <c r="P45" s="13">
        <v>3854.65</v>
      </c>
      <c r="Q45" s="109">
        <v>1051.27</v>
      </c>
      <c r="R45" s="300">
        <v>9670.54</v>
      </c>
      <c r="S45" s="137">
        <v>116.00100760501884</v>
      </c>
      <c r="T45" s="207">
        <v>1333.9400000000005</v>
      </c>
      <c r="U45" s="219">
        <v>23.760540540540543</v>
      </c>
      <c r="V45" s="242">
        <v>-7432.040000000001</v>
      </c>
      <c r="W45" s="92">
        <v>2238.5</v>
      </c>
      <c r="X45" s="159">
        <v>198</v>
      </c>
      <c r="Y45" s="13">
        <v>109.70350404312667</v>
      </c>
      <c r="Z45" s="182">
        <v>5.5</v>
      </c>
      <c r="AA45" s="294">
        <v>198</v>
      </c>
      <c r="AB45" s="211">
        <v>0</v>
      </c>
      <c r="AC45" s="394">
        <v>2238.5</v>
      </c>
      <c r="AD45" s="137">
        <v>198</v>
      </c>
      <c r="AE45" s="265">
        <v>109.70350404312667</v>
      </c>
      <c r="AF45" s="378">
        <v>0</v>
      </c>
      <c r="AG45" s="383">
        <v>2239</v>
      </c>
      <c r="AH45" s="373">
        <v>198</v>
      </c>
      <c r="AI45" s="207">
        <v>109.70112689857913</v>
      </c>
      <c r="AJ45" s="304">
        <v>5.5</v>
      </c>
      <c r="AK45" s="304">
        <v>5.5</v>
      </c>
      <c r="AL45" s="333">
        <v>5.501228501228502</v>
      </c>
    </row>
    <row r="46" spans="1:38" ht="12.75">
      <c r="A46" s="60" t="s">
        <v>38</v>
      </c>
      <c r="B46" s="155"/>
      <c r="C46" s="323">
        <v>1050</v>
      </c>
      <c r="D46" s="61">
        <v>3.435</v>
      </c>
      <c r="E46" s="369">
        <v>25</v>
      </c>
      <c r="F46" s="369">
        <v>8.9</v>
      </c>
      <c r="G46" s="324">
        <v>69426.4</v>
      </c>
      <c r="H46" s="137">
        <v>9732.09</v>
      </c>
      <c r="I46" s="201">
        <v>5687</v>
      </c>
      <c r="J46" s="267">
        <v>5687</v>
      </c>
      <c r="K46" s="211">
        <v>5743</v>
      </c>
      <c r="L46" s="159">
        <f t="shared" si="0"/>
        <v>0</v>
      </c>
      <c r="M46" s="13">
        <v>1059.97</v>
      </c>
      <c r="N46" s="13">
        <v>3015.64</v>
      </c>
      <c r="O46" s="13">
        <v>236.2</v>
      </c>
      <c r="P46" s="13">
        <v>2858.87</v>
      </c>
      <c r="Q46" s="109">
        <v>3175.7</v>
      </c>
      <c r="R46" s="300">
        <v>10346.38</v>
      </c>
      <c r="S46" s="137">
        <v>106.31200492391663</v>
      </c>
      <c r="T46" s="207">
        <v>614.289999999999</v>
      </c>
      <c r="U46" s="219">
        <v>9.853695238095238</v>
      </c>
      <c r="V46" s="242">
        <v>-4571.379999999999</v>
      </c>
      <c r="W46" s="92">
        <v>5775</v>
      </c>
      <c r="X46" s="159">
        <v>88</v>
      </c>
      <c r="Y46" s="13">
        <v>101.54738878143132</v>
      </c>
      <c r="Z46" s="182">
        <v>5.5</v>
      </c>
      <c r="AA46" s="294">
        <v>88</v>
      </c>
      <c r="AB46" s="211">
        <v>0</v>
      </c>
      <c r="AC46" s="394">
        <v>5775</v>
      </c>
      <c r="AD46" s="137">
        <v>88</v>
      </c>
      <c r="AE46" s="265">
        <v>101.54738878143132</v>
      </c>
      <c r="AF46" s="378">
        <v>67.5</v>
      </c>
      <c r="AG46" s="383">
        <v>5843</v>
      </c>
      <c r="AH46" s="373">
        <v>100</v>
      </c>
      <c r="AI46" s="207">
        <v>101.74125021765627</v>
      </c>
      <c r="AJ46" s="304">
        <v>5.5</v>
      </c>
      <c r="AK46" s="304">
        <v>5.5</v>
      </c>
      <c r="AL46" s="333">
        <v>5.564761904761904</v>
      </c>
    </row>
    <row r="47" spans="1:38" ht="12.75">
      <c r="A47" s="60" t="s">
        <v>39</v>
      </c>
      <c r="B47" s="155"/>
      <c r="C47" s="323">
        <v>9745</v>
      </c>
      <c r="D47" s="61">
        <v>8.0977</v>
      </c>
      <c r="E47" s="369">
        <v>925.75</v>
      </c>
      <c r="F47" s="369">
        <v>22.5</v>
      </c>
      <c r="G47" s="324">
        <v>205763</v>
      </c>
      <c r="H47" s="137">
        <v>37955.85</v>
      </c>
      <c r="I47" s="201">
        <v>37955.85</v>
      </c>
      <c r="J47" s="267">
        <v>37955.85</v>
      </c>
      <c r="K47" s="211">
        <v>39741</v>
      </c>
      <c r="L47" s="159">
        <f t="shared" si="0"/>
        <v>0</v>
      </c>
      <c r="M47" s="13">
        <v>9837.5</v>
      </c>
      <c r="N47" s="13">
        <v>7109.09</v>
      </c>
      <c r="O47" s="13">
        <v>8746.47</v>
      </c>
      <c r="P47" s="13">
        <v>7227.48</v>
      </c>
      <c r="Q47" s="109">
        <v>9412</v>
      </c>
      <c r="R47" s="300">
        <v>42332.54</v>
      </c>
      <c r="S47" s="137">
        <v>111.53100246734036</v>
      </c>
      <c r="T47" s="207">
        <v>4376.690000000002</v>
      </c>
      <c r="U47" s="219">
        <v>4.344026680348897</v>
      </c>
      <c r="V47" s="242">
        <v>0</v>
      </c>
      <c r="W47" s="92">
        <v>42332.54</v>
      </c>
      <c r="X47" s="159">
        <v>4376.690000000002</v>
      </c>
      <c r="Y47" s="13">
        <v>111.53100246734036</v>
      </c>
      <c r="Z47" s="182">
        <v>4.344026680348897</v>
      </c>
      <c r="AA47" s="294">
        <v>4376.690000000002</v>
      </c>
      <c r="AB47" s="211">
        <v>0</v>
      </c>
      <c r="AC47" s="394">
        <v>42332.54</v>
      </c>
      <c r="AD47" s="137">
        <v>4376.690000000002</v>
      </c>
      <c r="AE47" s="265">
        <v>111.53100246734036</v>
      </c>
      <c r="AF47" s="378">
        <v>2499.53</v>
      </c>
      <c r="AG47" s="383">
        <v>44832</v>
      </c>
      <c r="AH47" s="373">
        <v>5091</v>
      </c>
      <c r="AI47" s="207">
        <v>112.81044764852419</v>
      </c>
      <c r="AJ47" s="304">
        <v>4.344026680348897</v>
      </c>
      <c r="AK47" s="304">
        <v>3.954146265235962</v>
      </c>
      <c r="AL47" s="333">
        <v>4.600513083632632</v>
      </c>
    </row>
    <row r="48" spans="1:38" ht="12.75">
      <c r="A48" s="60" t="s">
        <v>40</v>
      </c>
      <c r="B48" s="155"/>
      <c r="C48" s="323">
        <v>10263</v>
      </c>
      <c r="D48" s="61">
        <v>5.2349</v>
      </c>
      <c r="E48" s="369">
        <v>1047.75</v>
      </c>
      <c r="F48" s="369">
        <v>22.4</v>
      </c>
      <c r="G48" s="324">
        <v>194129.63</v>
      </c>
      <c r="H48" s="137">
        <v>36985.34</v>
      </c>
      <c r="I48" s="201">
        <v>36985.34</v>
      </c>
      <c r="J48" s="267">
        <v>36985.34</v>
      </c>
      <c r="K48" s="211">
        <v>39005</v>
      </c>
      <c r="L48" s="159">
        <f t="shared" si="0"/>
        <v>0</v>
      </c>
      <c r="M48" s="13">
        <v>10360.41</v>
      </c>
      <c r="N48" s="13">
        <v>4595.8</v>
      </c>
      <c r="O48" s="13">
        <v>9899.12</v>
      </c>
      <c r="P48" s="13">
        <v>7195.35</v>
      </c>
      <c r="Q48" s="109">
        <v>8879.86</v>
      </c>
      <c r="R48" s="300">
        <v>40930.54</v>
      </c>
      <c r="S48" s="137">
        <v>110.66692911299452</v>
      </c>
      <c r="T48" s="207">
        <v>3945.2000000000044</v>
      </c>
      <c r="U48" s="219">
        <v>3.988165253824418</v>
      </c>
      <c r="V48" s="242">
        <v>0</v>
      </c>
      <c r="W48" s="92">
        <v>40930.54</v>
      </c>
      <c r="X48" s="159">
        <v>3945.2000000000044</v>
      </c>
      <c r="Y48" s="13">
        <v>110.66692911299452</v>
      </c>
      <c r="Z48" s="182">
        <v>3.988165253824418</v>
      </c>
      <c r="AA48" s="294">
        <v>3945.2000000000044</v>
      </c>
      <c r="AB48" s="211">
        <v>0</v>
      </c>
      <c r="AC48" s="394">
        <v>40930.54</v>
      </c>
      <c r="AD48" s="137">
        <v>3945.2000000000044</v>
      </c>
      <c r="AE48" s="265">
        <v>110.66692911299452</v>
      </c>
      <c r="AF48" s="378">
        <v>2828.93</v>
      </c>
      <c r="AG48" s="383">
        <v>43759</v>
      </c>
      <c r="AH48" s="373">
        <v>4754</v>
      </c>
      <c r="AI48" s="207">
        <v>112.1881810024356</v>
      </c>
      <c r="AJ48" s="304">
        <v>3.988165253824418</v>
      </c>
      <c r="AK48" s="304">
        <v>3.613614069369809</v>
      </c>
      <c r="AL48" s="333">
        <v>4.263763032251778</v>
      </c>
    </row>
    <row r="49" spans="1:38" ht="12.75">
      <c r="A49" s="60" t="s">
        <v>41</v>
      </c>
      <c r="B49" s="155"/>
      <c r="C49" s="323">
        <v>2740</v>
      </c>
      <c r="D49" s="61">
        <v>8.2462</v>
      </c>
      <c r="E49" s="369">
        <v>365.25</v>
      </c>
      <c r="F49" s="369">
        <v>4.9</v>
      </c>
      <c r="G49" s="324">
        <v>171461.49</v>
      </c>
      <c r="H49" s="137">
        <v>20047.21</v>
      </c>
      <c r="I49" s="201">
        <v>14806</v>
      </c>
      <c r="J49" s="267">
        <v>14806</v>
      </c>
      <c r="K49" s="211">
        <v>15552</v>
      </c>
      <c r="L49" s="159">
        <f t="shared" si="0"/>
        <v>0</v>
      </c>
      <c r="M49" s="13">
        <v>2766.01</v>
      </c>
      <c r="N49" s="13">
        <v>7239.46</v>
      </c>
      <c r="O49" s="13">
        <v>3450.88</v>
      </c>
      <c r="P49" s="13">
        <v>1573.98</v>
      </c>
      <c r="Q49" s="109">
        <v>7842.98</v>
      </c>
      <c r="R49" s="300">
        <v>22873.31</v>
      </c>
      <c r="S49" s="137">
        <v>114.09722350391903</v>
      </c>
      <c r="T49" s="207">
        <v>2826.100000000002</v>
      </c>
      <c r="U49" s="219">
        <v>8.347923357664234</v>
      </c>
      <c r="V49" s="242">
        <v>-7803.310000000001</v>
      </c>
      <c r="W49" s="92">
        <v>15070</v>
      </c>
      <c r="X49" s="159">
        <v>264</v>
      </c>
      <c r="Y49" s="13">
        <v>101.78306092124814</v>
      </c>
      <c r="Z49" s="182">
        <v>5.5</v>
      </c>
      <c r="AA49" s="294">
        <v>264</v>
      </c>
      <c r="AB49" s="211">
        <v>0</v>
      </c>
      <c r="AC49" s="394">
        <v>15070</v>
      </c>
      <c r="AD49" s="137">
        <v>264</v>
      </c>
      <c r="AE49" s="265">
        <v>101.78306092124814</v>
      </c>
      <c r="AF49" s="378">
        <v>986.18</v>
      </c>
      <c r="AG49" s="383">
        <v>16056</v>
      </c>
      <c r="AH49" s="373">
        <v>504</v>
      </c>
      <c r="AI49" s="207">
        <v>103.24074074074075</v>
      </c>
      <c r="AJ49" s="304">
        <v>5.5</v>
      </c>
      <c r="AK49" s="304">
        <v>5.5</v>
      </c>
      <c r="AL49" s="333">
        <v>5.8598540145985405</v>
      </c>
    </row>
    <row r="50" spans="1:38" ht="12.75">
      <c r="A50" s="60" t="s">
        <v>42</v>
      </c>
      <c r="B50" s="155"/>
      <c r="C50" s="323">
        <v>778</v>
      </c>
      <c r="D50" s="61">
        <v>2.7162</v>
      </c>
      <c r="E50" s="369">
        <v>50</v>
      </c>
      <c r="F50" s="369">
        <v>10.81</v>
      </c>
      <c r="G50" s="324">
        <v>60636.24</v>
      </c>
      <c r="H50" s="137">
        <v>8580.54</v>
      </c>
      <c r="I50" s="201">
        <v>4207.5</v>
      </c>
      <c r="J50" s="267">
        <v>4207.5</v>
      </c>
      <c r="K50" s="211">
        <v>4310</v>
      </c>
      <c r="L50" s="159">
        <f t="shared" si="0"/>
        <v>0</v>
      </c>
      <c r="M50" s="13">
        <v>785.38</v>
      </c>
      <c r="N50" s="13">
        <v>2384.59</v>
      </c>
      <c r="O50" s="13">
        <v>472.4</v>
      </c>
      <c r="P50" s="13">
        <v>3472.4</v>
      </c>
      <c r="Q50" s="109">
        <v>2773.62</v>
      </c>
      <c r="R50" s="300">
        <v>9888.39</v>
      </c>
      <c r="S50" s="137">
        <v>115.24204770329138</v>
      </c>
      <c r="T50" s="207">
        <v>1307.8499999999985</v>
      </c>
      <c r="U50" s="219">
        <v>12.710012853470436</v>
      </c>
      <c r="V50" s="242">
        <v>-5609.389999999999</v>
      </c>
      <c r="W50" s="92">
        <v>4279</v>
      </c>
      <c r="X50" s="159">
        <v>71.5</v>
      </c>
      <c r="Y50" s="13">
        <v>101.69934640522875</v>
      </c>
      <c r="Z50" s="182">
        <v>5.5</v>
      </c>
      <c r="AA50" s="294">
        <v>71.5</v>
      </c>
      <c r="AB50" s="211">
        <v>0</v>
      </c>
      <c r="AC50" s="394">
        <v>4279</v>
      </c>
      <c r="AD50" s="137">
        <v>71.5</v>
      </c>
      <c r="AE50" s="265">
        <v>101.69934640522875</v>
      </c>
      <c r="AF50" s="378">
        <v>135</v>
      </c>
      <c r="AG50" s="383">
        <v>4414</v>
      </c>
      <c r="AH50" s="373">
        <v>104</v>
      </c>
      <c r="AI50" s="207">
        <v>102.41299303944315</v>
      </c>
      <c r="AJ50" s="304">
        <v>5.5</v>
      </c>
      <c r="AK50" s="304">
        <v>5.5</v>
      </c>
      <c r="AL50" s="333">
        <v>5.673521850899743</v>
      </c>
    </row>
    <row r="51" spans="1:38" ht="12.75">
      <c r="A51" s="60" t="s">
        <v>43</v>
      </c>
      <c r="B51" s="155"/>
      <c r="C51" s="323">
        <v>1483</v>
      </c>
      <c r="D51" s="61">
        <v>2.4748</v>
      </c>
      <c r="E51" s="369">
        <v>345.25</v>
      </c>
      <c r="F51" s="369">
        <v>16.8</v>
      </c>
      <c r="G51" s="324">
        <v>45479.32</v>
      </c>
      <c r="H51" s="137">
        <v>12965.6</v>
      </c>
      <c r="I51" s="201">
        <v>7881.5</v>
      </c>
      <c r="J51" s="267">
        <v>7881.5</v>
      </c>
      <c r="K51" s="211">
        <v>8581</v>
      </c>
      <c r="L51" s="159">
        <f t="shared" si="0"/>
        <v>0</v>
      </c>
      <c r="M51" s="13">
        <v>1497.08</v>
      </c>
      <c r="N51" s="13">
        <v>2172.66</v>
      </c>
      <c r="O51" s="13">
        <v>3261.92</v>
      </c>
      <c r="P51" s="13">
        <v>5396.52</v>
      </c>
      <c r="Q51" s="109">
        <v>2080.31</v>
      </c>
      <c r="R51" s="300">
        <v>14408.49</v>
      </c>
      <c r="S51" s="137">
        <v>111.12860183871167</v>
      </c>
      <c r="T51" s="207">
        <v>1442.8899999999994</v>
      </c>
      <c r="U51" s="219">
        <v>9.715772083614295</v>
      </c>
      <c r="V51" s="242">
        <v>-6251.99</v>
      </c>
      <c r="W51" s="92">
        <v>8156.5</v>
      </c>
      <c r="X51" s="159">
        <v>275</v>
      </c>
      <c r="Y51" s="13">
        <v>103.48918353105374</v>
      </c>
      <c r="Z51" s="182">
        <v>5.5</v>
      </c>
      <c r="AA51" s="294">
        <v>275</v>
      </c>
      <c r="AB51" s="211">
        <v>0</v>
      </c>
      <c r="AC51" s="394">
        <v>8156.5</v>
      </c>
      <c r="AD51" s="137">
        <v>275</v>
      </c>
      <c r="AE51" s="265">
        <v>103.48918353105374</v>
      </c>
      <c r="AF51" s="378">
        <v>932.18</v>
      </c>
      <c r="AG51" s="383">
        <v>9089</v>
      </c>
      <c r="AH51" s="373">
        <v>508</v>
      </c>
      <c r="AI51" s="207">
        <v>105.92005593753642</v>
      </c>
      <c r="AJ51" s="304">
        <v>5.5</v>
      </c>
      <c r="AK51" s="304">
        <v>5.5</v>
      </c>
      <c r="AL51" s="333">
        <v>6.128792987188132</v>
      </c>
    </row>
    <row r="52" spans="1:38" ht="12.75">
      <c r="A52" s="60" t="s">
        <v>44</v>
      </c>
      <c r="B52" s="155"/>
      <c r="C52" s="323">
        <v>3380</v>
      </c>
      <c r="D52" s="61">
        <v>3.6808</v>
      </c>
      <c r="E52" s="369">
        <v>441.75</v>
      </c>
      <c r="F52" s="369">
        <v>3.5</v>
      </c>
      <c r="G52" s="324">
        <v>105317.64</v>
      </c>
      <c r="H52" s="137">
        <v>15394.16</v>
      </c>
      <c r="I52" s="201">
        <v>15394.16</v>
      </c>
      <c r="J52" s="267">
        <v>15394.16</v>
      </c>
      <c r="K52" s="211">
        <v>16241</v>
      </c>
      <c r="L52" s="159">
        <f t="shared" si="0"/>
        <v>0</v>
      </c>
      <c r="M52" s="13">
        <v>3412.08</v>
      </c>
      <c r="N52" s="13">
        <v>3231.43</v>
      </c>
      <c r="O52" s="13">
        <v>4173.65</v>
      </c>
      <c r="P52" s="13">
        <v>1124.27</v>
      </c>
      <c r="Q52" s="109">
        <v>4817.43</v>
      </c>
      <c r="R52" s="300">
        <v>16758.86</v>
      </c>
      <c r="S52" s="137">
        <v>108.86505012290375</v>
      </c>
      <c r="T52" s="207">
        <v>1364.7000000000007</v>
      </c>
      <c r="U52" s="219">
        <v>4.958242603550296</v>
      </c>
      <c r="V52" s="242">
        <v>0</v>
      </c>
      <c r="W52" s="92">
        <v>16758.86</v>
      </c>
      <c r="X52" s="159">
        <v>1364.7000000000007</v>
      </c>
      <c r="Y52" s="13">
        <v>108.86505012290375</v>
      </c>
      <c r="Z52" s="182">
        <v>4.958242603550296</v>
      </c>
      <c r="AA52" s="294">
        <v>1364.7000000000007</v>
      </c>
      <c r="AB52" s="211">
        <v>0</v>
      </c>
      <c r="AC52" s="394">
        <v>16758.86</v>
      </c>
      <c r="AD52" s="137">
        <v>1364.7000000000007</v>
      </c>
      <c r="AE52" s="265">
        <v>108.86505012290375</v>
      </c>
      <c r="AF52" s="378">
        <v>1192.73</v>
      </c>
      <c r="AG52" s="383">
        <v>17952</v>
      </c>
      <c r="AH52" s="373">
        <v>1711</v>
      </c>
      <c r="AI52" s="207">
        <v>110.53506557477988</v>
      </c>
      <c r="AJ52" s="304">
        <v>4.958242603550296</v>
      </c>
      <c r="AK52" s="304">
        <v>4.699072039072039</v>
      </c>
      <c r="AL52" s="333">
        <v>5.311242603550296</v>
      </c>
    </row>
    <row r="53" spans="1:38" ht="12.75">
      <c r="A53" s="60" t="s">
        <v>45</v>
      </c>
      <c r="B53" s="155"/>
      <c r="C53" s="323">
        <v>309</v>
      </c>
      <c r="D53" s="61">
        <v>3.8085</v>
      </c>
      <c r="E53" s="369"/>
      <c r="F53" s="369">
        <v>6.7</v>
      </c>
      <c r="G53" s="324">
        <v>30377.97</v>
      </c>
      <c r="H53" s="137">
        <v>6318.99</v>
      </c>
      <c r="I53" s="201">
        <v>1666.5</v>
      </c>
      <c r="J53" s="267">
        <v>1666.5</v>
      </c>
      <c r="K53" s="211">
        <v>1667</v>
      </c>
      <c r="L53" s="159">
        <f t="shared" si="0"/>
        <v>0</v>
      </c>
      <c r="M53" s="13">
        <v>311.93</v>
      </c>
      <c r="N53" s="13">
        <v>3343.54</v>
      </c>
      <c r="O53" s="13">
        <v>0</v>
      </c>
      <c r="P53" s="13">
        <v>2152.18</v>
      </c>
      <c r="Q53" s="109">
        <v>1389.55</v>
      </c>
      <c r="R53" s="300">
        <v>7197.2</v>
      </c>
      <c r="S53" s="137">
        <v>113.89794888107119</v>
      </c>
      <c r="T53" s="207">
        <v>878.21</v>
      </c>
      <c r="U53" s="219">
        <v>23.291909385113268</v>
      </c>
      <c r="V53" s="242">
        <v>-5497.7</v>
      </c>
      <c r="W53" s="92">
        <v>1699.5</v>
      </c>
      <c r="X53" s="159">
        <v>33</v>
      </c>
      <c r="Y53" s="13">
        <v>101.98019801980197</v>
      </c>
      <c r="Z53" s="182">
        <v>5.5</v>
      </c>
      <c r="AA53" s="294">
        <v>33</v>
      </c>
      <c r="AB53" s="211">
        <v>0</v>
      </c>
      <c r="AC53" s="394">
        <v>1699.5</v>
      </c>
      <c r="AD53" s="137">
        <v>33</v>
      </c>
      <c r="AE53" s="265">
        <v>101.98019801980197</v>
      </c>
      <c r="AF53" s="378">
        <v>0</v>
      </c>
      <c r="AG53" s="383">
        <v>1700</v>
      </c>
      <c r="AH53" s="373">
        <v>33</v>
      </c>
      <c r="AI53" s="207">
        <v>101.97960407918416</v>
      </c>
      <c r="AJ53" s="304">
        <v>5.5</v>
      </c>
      <c r="AK53" s="304">
        <v>5.5</v>
      </c>
      <c r="AL53" s="333">
        <v>5.501618122977346</v>
      </c>
    </row>
    <row r="54" spans="1:38" ht="12.75">
      <c r="A54" s="60" t="s">
        <v>46</v>
      </c>
      <c r="B54" s="155"/>
      <c r="C54" s="323">
        <v>6050</v>
      </c>
      <c r="D54" s="61">
        <v>1.7864</v>
      </c>
      <c r="E54" s="369">
        <v>673.5</v>
      </c>
      <c r="F54" s="369">
        <v>15.45</v>
      </c>
      <c r="G54" s="324">
        <v>48191.2</v>
      </c>
      <c r="H54" s="137">
        <v>18926.13</v>
      </c>
      <c r="I54" s="201">
        <v>18926.13</v>
      </c>
      <c r="J54" s="267">
        <v>18926.13</v>
      </c>
      <c r="K54" s="211">
        <v>20216</v>
      </c>
      <c r="L54" s="159">
        <f t="shared" si="0"/>
        <v>0</v>
      </c>
      <c r="M54" s="13">
        <v>6107.42</v>
      </c>
      <c r="N54" s="13">
        <v>1568.31</v>
      </c>
      <c r="O54" s="13">
        <v>6363.22</v>
      </c>
      <c r="P54" s="13">
        <v>4962.87</v>
      </c>
      <c r="Q54" s="109">
        <v>2204.36</v>
      </c>
      <c r="R54" s="300">
        <v>21206.18</v>
      </c>
      <c r="S54" s="137">
        <v>112.04710101853892</v>
      </c>
      <c r="T54" s="207">
        <v>2280.0499999999993</v>
      </c>
      <c r="U54" s="219">
        <v>3.5051537190082644</v>
      </c>
      <c r="V54" s="242">
        <v>0</v>
      </c>
      <c r="W54" s="92">
        <v>21206.18</v>
      </c>
      <c r="X54" s="159">
        <v>2280.0499999999993</v>
      </c>
      <c r="Y54" s="13">
        <v>112.04710101853892</v>
      </c>
      <c r="Z54" s="182">
        <v>3.5051537190082644</v>
      </c>
      <c r="AA54" s="294">
        <v>2280.0499999999993</v>
      </c>
      <c r="AB54" s="211">
        <v>0</v>
      </c>
      <c r="AC54" s="394">
        <v>21206.18</v>
      </c>
      <c r="AD54" s="137">
        <v>2280.0499999999993</v>
      </c>
      <c r="AE54" s="265">
        <v>112.04710101853892</v>
      </c>
      <c r="AF54" s="378">
        <v>1818.45</v>
      </c>
      <c r="AG54" s="383">
        <v>23025</v>
      </c>
      <c r="AH54" s="373">
        <v>2809</v>
      </c>
      <c r="AI54" s="207">
        <v>113.89493470518401</v>
      </c>
      <c r="AJ54" s="304">
        <v>3.5051537190082644</v>
      </c>
      <c r="AK54" s="304">
        <v>3.155932966483242</v>
      </c>
      <c r="AL54" s="333">
        <v>3.8057851239669422</v>
      </c>
    </row>
    <row r="55" spans="1:38" ht="12.75">
      <c r="A55" s="60" t="s">
        <v>59</v>
      </c>
      <c r="B55" s="155"/>
      <c r="C55" s="323">
        <v>675</v>
      </c>
      <c r="D55" s="61">
        <v>3.2747</v>
      </c>
      <c r="E55" s="369"/>
      <c r="F55" s="369">
        <v>1.8</v>
      </c>
      <c r="G55" s="324">
        <v>49035.61</v>
      </c>
      <c r="H55" s="137">
        <v>5403.91</v>
      </c>
      <c r="I55" s="201">
        <v>3806</v>
      </c>
      <c r="J55" s="267">
        <v>3806</v>
      </c>
      <c r="K55" s="211">
        <v>3806</v>
      </c>
      <c r="L55" s="159">
        <f t="shared" si="0"/>
        <v>0</v>
      </c>
      <c r="M55" s="13">
        <v>681.41</v>
      </c>
      <c r="N55" s="13">
        <v>2874.91</v>
      </c>
      <c r="O55" s="13">
        <v>0</v>
      </c>
      <c r="P55" s="13">
        <v>578.2</v>
      </c>
      <c r="Q55" s="109">
        <v>2242.98</v>
      </c>
      <c r="R55" s="300">
        <v>6377.5</v>
      </c>
      <c r="S55" s="137">
        <v>118.01639923684888</v>
      </c>
      <c r="T55" s="207">
        <v>973.5900000000001</v>
      </c>
      <c r="U55" s="219">
        <v>9.448148148148148</v>
      </c>
      <c r="V55" s="242">
        <v>-2665</v>
      </c>
      <c r="W55" s="92">
        <v>3712.5</v>
      </c>
      <c r="X55" s="159">
        <v>-93.5</v>
      </c>
      <c r="Y55" s="13">
        <v>97.54335260115607</v>
      </c>
      <c r="Z55" s="182">
        <v>5.5</v>
      </c>
      <c r="AA55" s="294">
        <v>-93.5</v>
      </c>
      <c r="AB55" s="211">
        <v>93.5</v>
      </c>
      <c r="AC55" s="394">
        <v>3806</v>
      </c>
      <c r="AD55" s="137">
        <v>0</v>
      </c>
      <c r="AE55" s="265">
        <v>100</v>
      </c>
      <c r="AF55" s="378">
        <v>0</v>
      </c>
      <c r="AG55" s="383">
        <v>3806</v>
      </c>
      <c r="AH55" s="373">
        <v>0</v>
      </c>
      <c r="AI55" s="207">
        <v>100</v>
      </c>
      <c r="AJ55" s="304">
        <v>5.638518518518518</v>
      </c>
      <c r="AK55" s="304">
        <v>5.5</v>
      </c>
      <c r="AL55" s="333">
        <v>5.638518518518518</v>
      </c>
    </row>
    <row r="56" spans="1:38" ht="12.75">
      <c r="A56" s="60" t="s">
        <v>47</v>
      </c>
      <c r="B56" s="155"/>
      <c r="C56" s="323">
        <v>4693</v>
      </c>
      <c r="D56" s="61">
        <v>9.8783</v>
      </c>
      <c r="E56" s="369">
        <v>506.5</v>
      </c>
      <c r="F56" s="369">
        <v>16</v>
      </c>
      <c r="G56" s="324">
        <v>201879.52</v>
      </c>
      <c r="H56" s="137">
        <v>28978.87</v>
      </c>
      <c r="I56" s="201">
        <v>24711.5</v>
      </c>
      <c r="J56" s="267">
        <v>24711.5</v>
      </c>
      <c r="K56" s="211">
        <v>25697</v>
      </c>
      <c r="L56" s="159">
        <f t="shared" si="0"/>
        <v>0</v>
      </c>
      <c r="M56" s="13">
        <v>4737.54</v>
      </c>
      <c r="N56" s="13">
        <v>8672.31</v>
      </c>
      <c r="O56" s="13">
        <v>4785.4</v>
      </c>
      <c r="P56" s="13">
        <v>5139.54</v>
      </c>
      <c r="Q56" s="109">
        <v>9234.36</v>
      </c>
      <c r="R56" s="300">
        <v>32569.15</v>
      </c>
      <c r="S56" s="137">
        <v>112.38930296453935</v>
      </c>
      <c r="T56" s="207">
        <v>3590.2800000000025</v>
      </c>
      <c r="U56" s="219">
        <v>6.939942467504794</v>
      </c>
      <c r="V56" s="242">
        <v>-6757.6500000000015</v>
      </c>
      <c r="W56" s="92">
        <v>25811.5</v>
      </c>
      <c r="X56" s="159">
        <v>1100</v>
      </c>
      <c r="Y56" s="13">
        <v>104.45136879590473</v>
      </c>
      <c r="Z56" s="182">
        <v>5.5</v>
      </c>
      <c r="AA56" s="294">
        <v>1100</v>
      </c>
      <c r="AB56" s="211">
        <v>0</v>
      </c>
      <c r="AC56" s="394">
        <v>25811.5</v>
      </c>
      <c r="AD56" s="137">
        <v>1100</v>
      </c>
      <c r="AE56" s="265">
        <v>104.45136879590473</v>
      </c>
      <c r="AF56" s="378">
        <v>1367.55</v>
      </c>
      <c r="AG56" s="383">
        <v>27179</v>
      </c>
      <c r="AH56" s="373">
        <v>1482</v>
      </c>
      <c r="AI56" s="207">
        <v>105.76721018017668</v>
      </c>
      <c r="AJ56" s="304">
        <v>5.5</v>
      </c>
      <c r="AK56" s="304">
        <v>5.5</v>
      </c>
      <c r="AL56" s="333">
        <v>5.7913914340507135</v>
      </c>
    </row>
    <row r="57" spans="1:38" ht="12.75">
      <c r="A57" s="60" t="s">
        <v>48</v>
      </c>
      <c r="B57" s="155"/>
      <c r="C57" s="323">
        <v>2515</v>
      </c>
      <c r="D57" s="61">
        <v>3.798</v>
      </c>
      <c r="E57" s="369">
        <v>574.75</v>
      </c>
      <c r="F57" s="369">
        <v>23.5</v>
      </c>
      <c r="G57" s="324">
        <v>97674.15</v>
      </c>
      <c r="H57" s="137">
        <v>20843.65</v>
      </c>
      <c r="I57" s="201">
        <v>13893</v>
      </c>
      <c r="J57" s="267">
        <v>13893</v>
      </c>
      <c r="K57" s="211">
        <v>15135</v>
      </c>
      <c r="L57" s="159">
        <f t="shared" si="0"/>
        <v>0</v>
      </c>
      <c r="M57" s="13">
        <v>2538.87</v>
      </c>
      <c r="N57" s="13">
        <v>3334.32</v>
      </c>
      <c r="O57" s="13">
        <v>5430.23</v>
      </c>
      <c r="P57" s="13">
        <v>7548.7</v>
      </c>
      <c r="Q57" s="109">
        <v>4467.8</v>
      </c>
      <c r="R57" s="300">
        <v>23319.92</v>
      </c>
      <c r="S57" s="137">
        <v>111.88021291856272</v>
      </c>
      <c r="T57" s="207">
        <v>2476.269999999997</v>
      </c>
      <c r="U57" s="219">
        <v>9.272333996023857</v>
      </c>
      <c r="V57" s="242">
        <v>-9487.419999999998</v>
      </c>
      <c r="W57" s="92">
        <v>13832.5</v>
      </c>
      <c r="X57" s="159">
        <v>-60.5</v>
      </c>
      <c r="Y57" s="13">
        <v>99.56452889944576</v>
      </c>
      <c r="Z57" s="182">
        <v>5.5</v>
      </c>
      <c r="AA57" s="294">
        <v>-60.5</v>
      </c>
      <c r="AB57" s="211">
        <v>60.5</v>
      </c>
      <c r="AC57" s="394">
        <v>13893</v>
      </c>
      <c r="AD57" s="137">
        <v>0</v>
      </c>
      <c r="AE57" s="265">
        <v>100</v>
      </c>
      <c r="AF57" s="378">
        <v>1551.83</v>
      </c>
      <c r="AG57" s="383">
        <v>15445</v>
      </c>
      <c r="AH57" s="373">
        <v>310</v>
      </c>
      <c r="AI57" s="207">
        <v>102.04823257350513</v>
      </c>
      <c r="AJ57" s="304">
        <v>5.524055666003976</v>
      </c>
      <c r="AK57" s="304">
        <v>5.5</v>
      </c>
      <c r="AL57" s="333">
        <v>6.141153081510934</v>
      </c>
    </row>
    <row r="58" spans="1:38" ht="12.75">
      <c r="A58" s="60" t="s">
        <v>49</v>
      </c>
      <c r="B58" s="155"/>
      <c r="C58" s="323">
        <v>3630</v>
      </c>
      <c r="D58" s="61">
        <v>7.5907</v>
      </c>
      <c r="E58" s="369">
        <v>442.25</v>
      </c>
      <c r="F58" s="369">
        <v>17</v>
      </c>
      <c r="G58" s="324">
        <v>172987.6</v>
      </c>
      <c r="H58" s="137">
        <v>24618.28</v>
      </c>
      <c r="I58" s="201">
        <v>19437</v>
      </c>
      <c r="J58" s="267">
        <v>19437</v>
      </c>
      <c r="K58" s="211">
        <v>20259</v>
      </c>
      <c r="L58" s="159">
        <f t="shared" si="0"/>
        <v>0</v>
      </c>
      <c r="M58" s="13">
        <v>3664.45</v>
      </c>
      <c r="N58" s="13">
        <v>6663.99</v>
      </c>
      <c r="O58" s="13">
        <v>4178.37</v>
      </c>
      <c r="P58" s="13">
        <v>5460.76</v>
      </c>
      <c r="Q58" s="109">
        <v>7912.79</v>
      </c>
      <c r="R58" s="300">
        <v>27880.36</v>
      </c>
      <c r="S58" s="137">
        <v>113.25064139330611</v>
      </c>
      <c r="T58" s="207">
        <v>3262.0800000000017</v>
      </c>
      <c r="U58" s="219">
        <v>7.680539944903582</v>
      </c>
      <c r="V58" s="242">
        <v>-7915.360000000001</v>
      </c>
      <c r="W58" s="92">
        <v>19965</v>
      </c>
      <c r="X58" s="159">
        <v>528</v>
      </c>
      <c r="Y58" s="13">
        <v>102.71646859083192</v>
      </c>
      <c r="Z58" s="182">
        <v>5.5</v>
      </c>
      <c r="AA58" s="294">
        <v>528</v>
      </c>
      <c r="AB58" s="211">
        <v>0</v>
      </c>
      <c r="AC58" s="394">
        <v>19965</v>
      </c>
      <c r="AD58" s="137">
        <v>528</v>
      </c>
      <c r="AE58" s="265">
        <v>102.71646859083192</v>
      </c>
      <c r="AF58" s="378">
        <v>1194.08</v>
      </c>
      <c r="AG58" s="383">
        <v>21159</v>
      </c>
      <c r="AH58" s="373">
        <v>900</v>
      </c>
      <c r="AI58" s="207">
        <v>104.44247001332741</v>
      </c>
      <c r="AJ58" s="304">
        <v>5.5</v>
      </c>
      <c r="AK58" s="304">
        <v>5.5</v>
      </c>
      <c r="AL58" s="333">
        <v>5.828925619834711</v>
      </c>
    </row>
    <row r="59" spans="1:38" ht="12.75">
      <c r="A59" s="60" t="s">
        <v>50</v>
      </c>
      <c r="B59" s="155"/>
      <c r="C59" s="323">
        <v>7151</v>
      </c>
      <c r="D59" s="61">
        <v>5.1355</v>
      </c>
      <c r="E59" s="369">
        <v>817.25</v>
      </c>
      <c r="F59" s="369">
        <v>22.3</v>
      </c>
      <c r="G59" s="324">
        <v>200486.64</v>
      </c>
      <c r="H59" s="137">
        <v>31000.17</v>
      </c>
      <c r="I59" s="201">
        <v>31000.17</v>
      </c>
      <c r="J59" s="267">
        <v>31000.17</v>
      </c>
      <c r="K59" s="211">
        <v>32503</v>
      </c>
      <c r="L59" s="159">
        <f t="shared" si="0"/>
        <v>0</v>
      </c>
      <c r="M59" s="13">
        <v>7218.87</v>
      </c>
      <c r="N59" s="13">
        <v>4508.53</v>
      </c>
      <c r="O59" s="13">
        <v>7721.36</v>
      </c>
      <c r="P59" s="13">
        <v>7163.23</v>
      </c>
      <c r="Q59" s="109">
        <v>9170.65</v>
      </c>
      <c r="R59" s="300">
        <v>35782.64</v>
      </c>
      <c r="S59" s="137">
        <v>115.4272379796627</v>
      </c>
      <c r="T59" s="207">
        <v>4782.470000000001</v>
      </c>
      <c r="U59" s="219">
        <v>5.003865193679205</v>
      </c>
      <c r="V59" s="242">
        <v>0</v>
      </c>
      <c r="W59" s="92">
        <v>35782.64</v>
      </c>
      <c r="X59" s="159">
        <v>4782.470000000001</v>
      </c>
      <c r="Y59" s="13">
        <v>115.4272379796627</v>
      </c>
      <c r="Z59" s="182">
        <v>5.003865193679205</v>
      </c>
      <c r="AA59" s="294">
        <v>4782.470000000001</v>
      </c>
      <c r="AB59" s="211">
        <v>0</v>
      </c>
      <c r="AC59" s="394">
        <v>35782.64</v>
      </c>
      <c r="AD59" s="137">
        <v>4782.470000000001</v>
      </c>
      <c r="AE59" s="265">
        <v>115.4272379796627</v>
      </c>
      <c r="AF59" s="378">
        <v>2206.58</v>
      </c>
      <c r="AG59" s="383">
        <v>37989</v>
      </c>
      <c r="AH59" s="373">
        <v>5486</v>
      </c>
      <c r="AI59" s="207">
        <v>116.87844198997016</v>
      </c>
      <c r="AJ59" s="304">
        <v>5.003865193679205</v>
      </c>
      <c r="AK59" s="304">
        <v>4.36683617410903</v>
      </c>
      <c r="AL59" s="333">
        <v>5.312403859600056</v>
      </c>
    </row>
    <row r="60" spans="1:38" ht="12.75">
      <c r="A60" s="60" t="s">
        <v>51</v>
      </c>
      <c r="B60" s="155"/>
      <c r="C60" s="323">
        <v>3207</v>
      </c>
      <c r="D60" s="61">
        <v>5.0018</v>
      </c>
      <c r="E60" s="369">
        <v>197</v>
      </c>
      <c r="F60" s="369">
        <v>7.5</v>
      </c>
      <c r="G60" s="324">
        <v>101085.03</v>
      </c>
      <c r="H60" s="137">
        <v>15822.59</v>
      </c>
      <c r="I60" s="201">
        <v>15822.59</v>
      </c>
      <c r="J60" s="267">
        <v>15822.59</v>
      </c>
      <c r="K60" s="211">
        <v>16219</v>
      </c>
      <c r="L60" s="159">
        <f t="shared" si="0"/>
        <v>0</v>
      </c>
      <c r="M60" s="13">
        <v>3237.44</v>
      </c>
      <c r="N60" s="13">
        <v>4391.15</v>
      </c>
      <c r="O60" s="13">
        <v>1861.25</v>
      </c>
      <c r="P60" s="13">
        <v>2409.16</v>
      </c>
      <c r="Q60" s="109">
        <v>4623.82</v>
      </c>
      <c r="R60" s="300">
        <v>16522.82</v>
      </c>
      <c r="S60" s="137">
        <v>104.42550808685556</v>
      </c>
      <c r="T60" s="207">
        <v>700.2299999999996</v>
      </c>
      <c r="U60" s="219">
        <v>5.152111007171811</v>
      </c>
      <c r="V60" s="242">
        <v>0</v>
      </c>
      <c r="W60" s="92">
        <v>16522.82</v>
      </c>
      <c r="X60" s="159">
        <v>700.2299999999996</v>
      </c>
      <c r="Y60" s="13">
        <v>104.42550808685556</v>
      </c>
      <c r="Z60" s="182">
        <v>5.152111007171811</v>
      </c>
      <c r="AA60" s="294">
        <v>700.2299999999996</v>
      </c>
      <c r="AB60" s="211">
        <v>0</v>
      </c>
      <c r="AC60" s="394">
        <v>16522.82</v>
      </c>
      <c r="AD60" s="137">
        <v>700.2299999999996</v>
      </c>
      <c r="AE60" s="265">
        <v>104.42550808685556</v>
      </c>
      <c r="AF60" s="378">
        <v>531.9</v>
      </c>
      <c r="AG60" s="383">
        <v>17055</v>
      </c>
      <c r="AH60" s="373">
        <v>836</v>
      </c>
      <c r="AI60" s="207">
        <v>105.15444848634318</v>
      </c>
      <c r="AJ60" s="304">
        <v>5.152111007171811</v>
      </c>
      <c r="AK60" s="304">
        <v>5.064849551856594</v>
      </c>
      <c r="AL60" s="333">
        <v>5.318054256314312</v>
      </c>
    </row>
    <row r="61" spans="1:38" ht="12.75">
      <c r="A61" s="60" t="s">
        <v>52</v>
      </c>
      <c r="B61" s="155"/>
      <c r="C61" s="323">
        <v>2243</v>
      </c>
      <c r="D61" s="61">
        <v>2.97</v>
      </c>
      <c r="E61" s="369">
        <v>242.75</v>
      </c>
      <c r="F61" s="369">
        <v>22.1</v>
      </c>
      <c r="G61" s="324">
        <v>79237.5</v>
      </c>
      <c r="H61" s="137">
        <v>15568.31</v>
      </c>
      <c r="I61" s="201">
        <v>12116.5</v>
      </c>
      <c r="J61" s="267">
        <v>12116.5</v>
      </c>
      <c r="K61" s="211">
        <v>12582</v>
      </c>
      <c r="L61" s="159">
        <f t="shared" si="0"/>
        <v>0</v>
      </c>
      <c r="M61" s="13">
        <v>2264.29</v>
      </c>
      <c r="N61" s="13">
        <v>2607.41</v>
      </c>
      <c r="O61" s="13">
        <v>2293.5</v>
      </c>
      <c r="P61" s="13">
        <v>7098.99</v>
      </c>
      <c r="Q61" s="109">
        <v>3624.48</v>
      </c>
      <c r="R61" s="300">
        <v>17888.67</v>
      </c>
      <c r="S61" s="137">
        <v>114.90437947343031</v>
      </c>
      <c r="T61" s="207">
        <v>2320.3599999999988</v>
      </c>
      <c r="U61" s="219">
        <v>7.975332144449397</v>
      </c>
      <c r="V61" s="242">
        <v>-5552.169999999998</v>
      </c>
      <c r="W61" s="92">
        <v>12336.5</v>
      </c>
      <c r="X61" s="159">
        <v>220</v>
      </c>
      <c r="Y61" s="13">
        <v>101.81570585565139</v>
      </c>
      <c r="Z61" s="182">
        <v>5.5</v>
      </c>
      <c r="AA61" s="294">
        <v>220</v>
      </c>
      <c r="AB61" s="211">
        <v>0</v>
      </c>
      <c r="AC61" s="394">
        <v>12336.5</v>
      </c>
      <c r="AD61" s="137">
        <v>220</v>
      </c>
      <c r="AE61" s="265">
        <v>101.81570585565139</v>
      </c>
      <c r="AF61" s="378">
        <v>655.43</v>
      </c>
      <c r="AG61" s="383">
        <v>12992</v>
      </c>
      <c r="AH61" s="373">
        <v>410</v>
      </c>
      <c r="AI61" s="207">
        <v>103.25862343029726</v>
      </c>
      <c r="AJ61" s="304">
        <v>5.5</v>
      </c>
      <c r="AK61" s="304">
        <v>5.5</v>
      </c>
      <c r="AL61" s="333">
        <v>5.792242532322782</v>
      </c>
    </row>
    <row r="62" spans="1:38" ht="12.75">
      <c r="A62" s="60" t="s">
        <v>53</v>
      </c>
      <c r="B62" s="155"/>
      <c r="C62" s="323">
        <v>1380</v>
      </c>
      <c r="D62" s="61">
        <v>3.3714</v>
      </c>
      <c r="E62" s="369">
        <v>185.75</v>
      </c>
      <c r="F62" s="369">
        <v>15.1</v>
      </c>
      <c r="G62" s="324">
        <v>15410.66</v>
      </c>
      <c r="H62" s="137">
        <v>10593.49</v>
      </c>
      <c r="I62" s="201">
        <v>7106</v>
      </c>
      <c r="J62" s="267">
        <v>7106</v>
      </c>
      <c r="K62" s="211">
        <v>7414</v>
      </c>
      <c r="L62" s="159">
        <f t="shared" si="0"/>
        <v>0</v>
      </c>
      <c r="M62" s="13">
        <v>1393.1</v>
      </c>
      <c r="N62" s="13">
        <v>2959.8</v>
      </c>
      <c r="O62" s="13">
        <v>1754.96</v>
      </c>
      <c r="P62" s="13">
        <v>4850.44</v>
      </c>
      <c r="Q62" s="109">
        <v>704.91</v>
      </c>
      <c r="R62" s="300">
        <v>11663.21</v>
      </c>
      <c r="S62" s="137">
        <v>110.09789974786402</v>
      </c>
      <c r="T62" s="207">
        <v>1069.7199999999993</v>
      </c>
      <c r="U62" s="219">
        <v>8.451601449275362</v>
      </c>
      <c r="V62" s="242">
        <v>-4073.209999999999</v>
      </c>
      <c r="W62" s="92">
        <v>7590</v>
      </c>
      <c r="X62" s="159">
        <v>484</v>
      </c>
      <c r="Y62" s="13">
        <v>106.8111455108359</v>
      </c>
      <c r="Z62" s="182">
        <v>5.5</v>
      </c>
      <c r="AA62" s="294">
        <v>484</v>
      </c>
      <c r="AB62" s="211">
        <v>0</v>
      </c>
      <c r="AC62" s="394">
        <v>7590</v>
      </c>
      <c r="AD62" s="137">
        <v>484</v>
      </c>
      <c r="AE62" s="265">
        <v>106.8111455108359</v>
      </c>
      <c r="AF62" s="378">
        <v>501.53</v>
      </c>
      <c r="AG62" s="383">
        <v>8092</v>
      </c>
      <c r="AH62" s="373">
        <v>678</v>
      </c>
      <c r="AI62" s="207">
        <v>109.14486107364445</v>
      </c>
      <c r="AJ62" s="304">
        <v>5.5</v>
      </c>
      <c r="AK62" s="304">
        <v>5.5</v>
      </c>
      <c r="AL62" s="333">
        <v>5.863768115942029</v>
      </c>
    </row>
    <row r="63" spans="1:38" ht="12.75">
      <c r="A63" s="60" t="s">
        <v>54</v>
      </c>
      <c r="B63" s="155"/>
      <c r="C63" s="323">
        <v>3250</v>
      </c>
      <c r="D63" s="61">
        <v>3.7032</v>
      </c>
      <c r="E63" s="369">
        <v>117</v>
      </c>
      <c r="F63" s="369">
        <v>23.8</v>
      </c>
      <c r="G63" s="324">
        <v>82761.51</v>
      </c>
      <c r="H63" s="137">
        <v>17089.48</v>
      </c>
      <c r="I63" s="201">
        <v>16852</v>
      </c>
      <c r="J63" s="267">
        <v>16852</v>
      </c>
      <c r="K63" s="211">
        <v>17070</v>
      </c>
      <c r="L63" s="159">
        <f t="shared" si="0"/>
        <v>0</v>
      </c>
      <c r="M63" s="13">
        <v>3280.85</v>
      </c>
      <c r="N63" s="13">
        <v>3251.09</v>
      </c>
      <c r="O63" s="13">
        <v>1105.41</v>
      </c>
      <c r="P63" s="13">
        <v>7645.06</v>
      </c>
      <c r="Q63" s="109">
        <v>3785.67</v>
      </c>
      <c r="R63" s="300">
        <v>19068.08</v>
      </c>
      <c r="S63" s="137">
        <v>111.57788300170633</v>
      </c>
      <c r="T63" s="207">
        <v>1978.6000000000022</v>
      </c>
      <c r="U63" s="219">
        <v>5.867101538461539</v>
      </c>
      <c r="V63" s="242">
        <v>-1193.0800000000017</v>
      </c>
      <c r="W63" s="92">
        <v>17875</v>
      </c>
      <c r="X63" s="159">
        <v>1023</v>
      </c>
      <c r="Y63" s="13">
        <v>106.07049608355092</v>
      </c>
      <c r="Z63" s="182">
        <v>5.5</v>
      </c>
      <c r="AA63" s="294">
        <v>1023</v>
      </c>
      <c r="AB63" s="211">
        <v>0</v>
      </c>
      <c r="AC63" s="394">
        <v>17875</v>
      </c>
      <c r="AD63" s="137">
        <v>1023</v>
      </c>
      <c r="AE63" s="265">
        <v>106.07049608355092</v>
      </c>
      <c r="AF63" s="378">
        <v>315.9</v>
      </c>
      <c r="AG63" s="383">
        <v>18191</v>
      </c>
      <c r="AH63" s="373">
        <v>1121</v>
      </c>
      <c r="AI63" s="207">
        <v>106.56707674282366</v>
      </c>
      <c r="AJ63" s="304">
        <v>5.5</v>
      </c>
      <c r="AK63" s="304">
        <v>5.5</v>
      </c>
      <c r="AL63" s="333">
        <v>5.5972307692307695</v>
      </c>
    </row>
    <row r="64" spans="1:38" ht="12.75">
      <c r="A64" s="60" t="s">
        <v>55</v>
      </c>
      <c r="B64" s="155"/>
      <c r="C64" s="323">
        <v>2459</v>
      </c>
      <c r="D64" s="61">
        <v>6.0304</v>
      </c>
      <c r="E64" s="369">
        <v>464</v>
      </c>
      <c r="F64" s="369">
        <v>29.8</v>
      </c>
      <c r="G64" s="324">
        <v>118931.2</v>
      </c>
      <c r="H64" s="137">
        <v>24816.86</v>
      </c>
      <c r="I64" s="201">
        <v>13326.5</v>
      </c>
      <c r="J64" s="267">
        <v>13326.5</v>
      </c>
      <c r="K64" s="211">
        <v>14200</v>
      </c>
      <c r="L64" s="159">
        <f t="shared" si="0"/>
        <v>0</v>
      </c>
      <c r="M64" s="13">
        <v>2482.34</v>
      </c>
      <c r="N64" s="13">
        <v>5294.18</v>
      </c>
      <c r="O64" s="13">
        <v>4383.86</v>
      </c>
      <c r="P64" s="13">
        <v>9572.39</v>
      </c>
      <c r="Q64" s="109">
        <v>5440.14</v>
      </c>
      <c r="R64" s="300">
        <v>27172.91</v>
      </c>
      <c r="S64" s="137">
        <v>109.49374739592356</v>
      </c>
      <c r="T64" s="207">
        <v>2356.0499999999993</v>
      </c>
      <c r="U64" s="219">
        <v>11.050390402602684</v>
      </c>
      <c r="V64" s="242">
        <v>-13648.41</v>
      </c>
      <c r="W64" s="92">
        <v>13524.5</v>
      </c>
      <c r="X64" s="159">
        <v>198</v>
      </c>
      <c r="Y64" s="13">
        <v>101.48576145274453</v>
      </c>
      <c r="Z64" s="182">
        <v>5.5</v>
      </c>
      <c r="AA64" s="294">
        <v>198</v>
      </c>
      <c r="AB64" s="211">
        <v>0</v>
      </c>
      <c r="AC64" s="394">
        <v>13524.5</v>
      </c>
      <c r="AD64" s="137">
        <v>198</v>
      </c>
      <c r="AE64" s="265">
        <v>101.48576145274453</v>
      </c>
      <c r="AF64" s="378">
        <v>1252.8</v>
      </c>
      <c r="AG64" s="383">
        <v>14777</v>
      </c>
      <c r="AH64" s="373">
        <v>577</v>
      </c>
      <c r="AI64" s="207">
        <v>104.06338028169013</v>
      </c>
      <c r="AJ64" s="304">
        <v>5.5</v>
      </c>
      <c r="AK64" s="304">
        <v>5.5</v>
      </c>
      <c r="AL64" s="333">
        <v>6.009353395689304</v>
      </c>
    </row>
    <row r="65" spans="1:38" ht="12.75">
      <c r="A65" s="60" t="s">
        <v>56</v>
      </c>
      <c r="B65" s="155"/>
      <c r="C65" s="323">
        <v>4373</v>
      </c>
      <c r="D65" s="61">
        <v>5.9982</v>
      </c>
      <c r="E65" s="369">
        <v>832.25</v>
      </c>
      <c r="F65" s="369">
        <v>11.8</v>
      </c>
      <c r="G65" s="324">
        <v>86385.21</v>
      </c>
      <c r="H65" s="137">
        <v>21727.78</v>
      </c>
      <c r="I65" s="201">
        <v>21727.78</v>
      </c>
      <c r="J65" s="267">
        <v>21727.78</v>
      </c>
      <c r="K65" s="211">
        <v>23320</v>
      </c>
      <c r="L65" s="159">
        <f t="shared" si="0"/>
        <v>0</v>
      </c>
      <c r="M65" s="13">
        <v>4414.51</v>
      </c>
      <c r="N65" s="13">
        <v>5265.91</v>
      </c>
      <c r="O65" s="13">
        <v>7863.08</v>
      </c>
      <c r="P65" s="13">
        <v>3790.41</v>
      </c>
      <c r="Q65" s="109">
        <v>3951.43</v>
      </c>
      <c r="R65" s="300">
        <v>25285.34</v>
      </c>
      <c r="S65" s="137">
        <v>116.37332484036567</v>
      </c>
      <c r="T65" s="207">
        <v>3557.5600000000013</v>
      </c>
      <c r="U65" s="219">
        <v>5.782149554081866</v>
      </c>
      <c r="V65" s="242">
        <v>-1233.8400000000001</v>
      </c>
      <c r="W65" s="92">
        <v>24051.5</v>
      </c>
      <c r="X65" s="159">
        <v>2323.720000000001</v>
      </c>
      <c r="Y65" s="13">
        <v>110.69469591463094</v>
      </c>
      <c r="Z65" s="182">
        <v>5.5</v>
      </c>
      <c r="AA65" s="294">
        <v>2323.720000000001</v>
      </c>
      <c r="AB65" s="211">
        <v>0</v>
      </c>
      <c r="AC65" s="394">
        <v>24051.5</v>
      </c>
      <c r="AD65" s="137">
        <v>2323.720000000001</v>
      </c>
      <c r="AE65" s="265">
        <v>110.69469591463094</v>
      </c>
      <c r="AF65" s="378">
        <v>2247.08</v>
      </c>
      <c r="AG65" s="383">
        <v>26299</v>
      </c>
      <c r="AH65" s="373">
        <v>2979</v>
      </c>
      <c r="AI65" s="207">
        <v>112.77444253859348</v>
      </c>
      <c r="AJ65" s="304">
        <v>5.5</v>
      </c>
      <c r="AK65" s="304">
        <v>5.111216184427193</v>
      </c>
      <c r="AL65" s="333">
        <v>6.013949233935513</v>
      </c>
    </row>
    <row r="66" spans="1:38" ht="12.75">
      <c r="A66" s="60" t="s">
        <v>57</v>
      </c>
      <c r="B66" s="155"/>
      <c r="C66" s="323">
        <v>9930</v>
      </c>
      <c r="D66" s="61">
        <v>9.8535</v>
      </c>
      <c r="E66" s="369">
        <v>1152.75</v>
      </c>
      <c r="F66" s="369">
        <v>31</v>
      </c>
      <c r="G66" s="324">
        <v>274045.16</v>
      </c>
      <c r="H66" s="137">
        <v>46768.12</v>
      </c>
      <c r="I66" s="201">
        <v>46768.12</v>
      </c>
      <c r="J66" s="267">
        <v>46768.12</v>
      </c>
      <c r="K66" s="211">
        <v>48992</v>
      </c>
      <c r="L66" s="159">
        <f t="shared" si="0"/>
        <v>0</v>
      </c>
      <c r="M66" s="13">
        <v>10024.25</v>
      </c>
      <c r="N66" s="13">
        <v>8650.53</v>
      </c>
      <c r="O66" s="13">
        <v>10891.16</v>
      </c>
      <c r="P66" s="13">
        <v>9957.86</v>
      </c>
      <c r="Q66" s="109">
        <v>12535.35</v>
      </c>
      <c r="R66" s="300">
        <v>52059.15</v>
      </c>
      <c r="S66" s="137">
        <v>111.3133262572881</v>
      </c>
      <c r="T66" s="207">
        <v>5291.029999999999</v>
      </c>
      <c r="U66" s="219">
        <v>5.24261329305136</v>
      </c>
      <c r="V66" s="242">
        <v>0</v>
      </c>
      <c r="W66" s="92">
        <v>52059.15</v>
      </c>
      <c r="X66" s="159">
        <v>5291.029999999999</v>
      </c>
      <c r="Y66" s="13">
        <v>111.3133262572881</v>
      </c>
      <c r="Z66" s="182">
        <v>5.24261329305136</v>
      </c>
      <c r="AA66" s="294">
        <v>5291.029999999999</v>
      </c>
      <c r="AB66" s="211">
        <v>0</v>
      </c>
      <c r="AC66" s="394">
        <v>52059.15</v>
      </c>
      <c r="AD66" s="137">
        <v>5291.029999999999</v>
      </c>
      <c r="AE66" s="265">
        <v>111.3133262572881</v>
      </c>
      <c r="AF66" s="378">
        <v>3112.43</v>
      </c>
      <c r="AG66" s="383">
        <v>55172</v>
      </c>
      <c r="AH66" s="373">
        <v>6180</v>
      </c>
      <c r="AI66" s="207">
        <v>112.61430437622468</v>
      </c>
      <c r="AJ66" s="304">
        <v>5.24261329305136</v>
      </c>
      <c r="AK66" s="304">
        <v>4.67213986013986</v>
      </c>
      <c r="AL66" s="333">
        <v>5.556092648539779</v>
      </c>
    </row>
    <row r="67" spans="1:38" ht="13.5" thickBot="1">
      <c r="A67" s="77" t="s">
        <v>58</v>
      </c>
      <c r="B67" s="156"/>
      <c r="C67" s="327">
        <v>6634</v>
      </c>
      <c r="D67" s="62">
        <v>7.1698</v>
      </c>
      <c r="E67" s="370">
        <v>361.75</v>
      </c>
      <c r="F67" s="370">
        <v>36.1</v>
      </c>
      <c r="G67" s="325">
        <v>82074.8</v>
      </c>
      <c r="H67" s="139">
        <v>28257.54</v>
      </c>
      <c r="I67" s="202">
        <v>28257.54</v>
      </c>
      <c r="J67" s="268">
        <v>28257.54</v>
      </c>
      <c r="K67" s="232">
        <v>28908</v>
      </c>
      <c r="L67" s="153">
        <f t="shared" si="0"/>
        <v>0</v>
      </c>
      <c r="M67" s="55">
        <v>6696.97</v>
      </c>
      <c r="N67" s="55">
        <v>6294.47</v>
      </c>
      <c r="O67" s="55">
        <v>3417.81</v>
      </c>
      <c r="P67" s="55">
        <v>11596.08</v>
      </c>
      <c r="Q67" s="197">
        <v>3754.26</v>
      </c>
      <c r="R67" s="302">
        <v>31759.59</v>
      </c>
      <c r="S67" s="139">
        <v>112.39332935563394</v>
      </c>
      <c r="T67" s="209">
        <v>3502.0499999999993</v>
      </c>
      <c r="U67" s="221">
        <v>4.787396744045824</v>
      </c>
      <c r="V67" s="331">
        <v>0</v>
      </c>
      <c r="W67" s="147">
        <v>31759.59</v>
      </c>
      <c r="X67" s="153">
        <v>3502.0499999999993</v>
      </c>
      <c r="Y67" s="55">
        <v>112.39332935563394</v>
      </c>
      <c r="Z67" s="184">
        <v>4.787396744045824</v>
      </c>
      <c r="AA67" s="296">
        <v>3502.0499999999993</v>
      </c>
      <c r="AB67" s="232">
        <v>0</v>
      </c>
      <c r="AC67" s="395">
        <v>31759.59</v>
      </c>
      <c r="AD67" s="139">
        <v>3502.0499999999993</v>
      </c>
      <c r="AE67" s="275">
        <v>112.39332935563394</v>
      </c>
      <c r="AF67" s="379">
        <v>976.73</v>
      </c>
      <c r="AG67" s="384">
        <v>32736</v>
      </c>
      <c r="AH67" s="376">
        <v>3828</v>
      </c>
      <c r="AI67" s="209">
        <v>113.24200913242008</v>
      </c>
      <c r="AJ67" s="305">
        <v>4.787396744045824</v>
      </c>
      <c r="AK67" s="305">
        <v>4.303615595491928</v>
      </c>
      <c r="AL67" s="336">
        <v>4.934579439252336</v>
      </c>
    </row>
    <row r="68" spans="1:38" s="75" customFormat="1" ht="13.5" thickBot="1">
      <c r="A68" s="49"/>
      <c r="B68" s="79"/>
      <c r="C68" s="64"/>
      <c r="D68" s="65"/>
      <c r="E68" s="66"/>
      <c r="F68" s="67"/>
      <c r="G68" s="66"/>
      <c r="H68" s="73"/>
      <c r="I68" s="73"/>
      <c r="J68" s="73"/>
      <c r="K68" s="71"/>
      <c r="L68" s="68"/>
      <c r="M68" s="68"/>
      <c r="N68" s="68"/>
      <c r="O68" s="68"/>
      <c r="P68" s="68"/>
      <c r="Q68" s="68"/>
      <c r="R68" s="99"/>
      <c r="S68" s="71"/>
      <c r="T68" s="63"/>
      <c r="U68" s="70"/>
      <c r="V68" s="71"/>
      <c r="W68" s="84"/>
      <c r="X68" s="99"/>
      <c r="Y68" s="68"/>
      <c r="Z68" s="74"/>
      <c r="AA68" s="74"/>
      <c r="AC68" s="270"/>
      <c r="AD68" s="87"/>
      <c r="AE68" s="71"/>
      <c r="AF68" s="87"/>
      <c r="AG68" s="290"/>
      <c r="AL68" s="260"/>
    </row>
    <row r="69" spans="1:38" ht="15.75" customHeight="1" thickBot="1">
      <c r="A69" s="46" t="s">
        <v>72</v>
      </c>
      <c r="B69" s="45">
        <f aca="true" t="shared" si="1" ref="B69:L69">SUM(B11:B67)</f>
        <v>0</v>
      </c>
      <c r="C69" s="52">
        <f t="shared" si="1"/>
        <v>1294513</v>
      </c>
      <c r="D69" s="78">
        <f t="shared" si="1"/>
        <v>496.17569999999995</v>
      </c>
      <c r="E69" s="14">
        <f t="shared" si="1"/>
        <v>138315.25</v>
      </c>
      <c r="F69" s="14">
        <f t="shared" si="1"/>
        <v>2712.1500000000005</v>
      </c>
      <c r="G69" s="90">
        <f t="shared" si="1"/>
        <v>9522991.680000003</v>
      </c>
      <c r="H69" s="165">
        <v>3977599.95</v>
      </c>
      <c r="I69" s="203">
        <v>4235430.52</v>
      </c>
      <c r="J69" s="203">
        <v>4238335.52</v>
      </c>
      <c r="K69" s="206">
        <v>4508695</v>
      </c>
      <c r="L69" s="97">
        <f t="shared" si="1"/>
        <v>0</v>
      </c>
      <c r="M69" s="15">
        <v>1306800</v>
      </c>
      <c r="N69" s="15">
        <v>435600</v>
      </c>
      <c r="O69" s="15">
        <v>1306800</v>
      </c>
      <c r="P69" s="15">
        <v>871200</v>
      </c>
      <c r="Q69" s="90">
        <v>435600</v>
      </c>
      <c r="R69" s="93">
        <v>4356000</v>
      </c>
      <c r="S69" s="172">
        <v>109.51327571290823</v>
      </c>
      <c r="T69" s="214">
        <v>378400.0499999998</v>
      </c>
      <c r="U69" s="222">
        <v>3.364972001053678</v>
      </c>
      <c r="V69" s="223">
        <v>78631.65999999993</v>
      </c>
      <c r="W69" s="93">
        <v>4434631.659999999</v>
      </c>
      <c r="X69" s="172">
        <v>199201.13999999966</v>
      </c>
      <c r="Y69" s="192">
        <v>104.70320877793552</v>
      </c>
      <c r="Z69" s="186">
        <v>3.4257142724715774</v>
      </c>
      <c r="AA69" s="186">
        <v>196296.13999999966</v>
      </c>
      <c r="AB69" s="277">
        <v>14282.869999999995</v>
      </c>
      <c r="AC69" s="401">
        <v>4448914.53</v>
      </c>
      <c r="AD69" s="282">
        <v>210579.00999999998</v>
      </c>
      <c r="AE69" s="284">
        <v>104.96843652434578</v>
      </c>
      <c r="AF69" s="276">
        <v>373451.3200000001</v>
      </c>
      <c r="AG69" s="390">
        <v>4822371</v>
      </c>
      <c r="AH69" s="172">
        <v>313676</v>
      </c>
      <c r="AI69" s="244">
        <v>106.95713504683728</v>
      </c>
      <c r="AJ69" s="307">
        <v>3.436747664951993</v>
      </c>
      <c r="AK69" s="307">
        <v>3.3098860139881983</v>
      </c>
      <c r="AL69" s="337">
        <v>3.7252395302326047</v>
      </c>
    </row>
    <row r="70" spans="1:38" s="75" customFormat="1" ht="12.75" hidden="1">
      <c r="A70" s="100"/>
      <c r="B70" s="100"/>
      <c r="C70" s="100"/>
      <c r="D70" s="100"/>
      <c r="E70" s="257"/>
      <c r="F70" s="100"/>
      <c r="G70" s="100"/>
      <c r="H70" s="4">
        <v>3977600</v>
      </c>
      <c r="I70" s="4"/>
      <c r="J70" s="4"/>
      <c r="K70" s="44"/>
      <c r="L70" s="100"/>
      <c r="M70" s="257"/>
      <c r="N70" s="257"/>
      <c r="O70" s="257"/>
      <c r="P70" s="257"/>
      <c r="Q70" s="257"/>
      <c r="R70" s="68">
        <v>4356000</v>
      </c>
      <c r="S70" s="99"/>
      <c r="T70" s="63"/>
      <c r="U70" s="215"/>
      <c r="V70" s="100"/>
      <c r="W70" s="101"/>
      <c r="X70" s="99"/>
      <c r="Y70" s="68"/>
      <c r="Z70" s="82"/>
      <c r="AA70" s="82"/>
      <c r="AB70" s="80"/>
      <c r="AC70" s="80"/>
      <c r="AD70" s="134"/>
      <c r="AE70" s="71"/>
      <c r="AF70" s="71"/>
      <c r="AG70" s="70"/>
      <c r="AH70" s="80"/>
      <c r="AI70" s="79"/>
      <c r="AJ70" s="80"/>
      <c r="AK70" s="80"/>
      <c r="AL70" s="309"/>
    </row>
    <row r="71" spans="1:38" ht="13.5" thickBot="1">
      <c r="A71" s="1" t="s">
        <v>79</v>
      </c>
      <c r="B71" s="1"/>
      <c r="C71" s="1"/>
      <c r="D71" s="1"/>
      <c r="E71" s="23"/>
      <c r="F71" s="1"/>
      <c r="G71" s="1"/>
      <c r="H71" s="2"/>
      <c r="I71" s="2"/>
      <c r="J71" s="2"/>
      <c r="K71" s="44"/>
      <c r="L71" s="4"/>
      <c r="M71" s="10"/>
      <c r="N71" s="10"/>
      <c r="O71" s="10"/>
      <c r="P71" s="10"/>
      <c r="Q71" s="10"/>
      <c r="R71" s="101"/>
      <c r="S71" s="99"/>
      <c r="T71" s="63"/>
      <c r="U71" s="215"/>
      <c r="V71" s="100"/>
      <c r="W71" s="101"/>
      <c r="X71" s="99"/>
      <c r="Y71" s="68"/>
      <c r="Z71" s="82"/>
      <c r="AA71" s="82"/>
      <c r="AB71" s="80"/>
      <c r="AC71" s="80"/>
      <c r="AD71" s="134"/>
      <c r="AE71" s="71"/>
      <c r="AF71" s="71"/>
      <c r="AG71" s="70"/>
      <c r="AH71" s="51"/>
      <c r="AI71" s="167"/>
      <c r="AJ71" s="51"/>
      <c r="AK71" s="51"/>
      <c r="AL71" s="309"/>
    </row>
    <row r="72" spans="1:38" ht="15.75" customHeight="1" thickBot="1">
      <c r="A72" s="46" t="s">
        <v>75</v>
      </c>
      <c r="B72" s="45">
        <f>SUM(B11:B32)</f>
        <v>0</v>
      </c>
      <c r="C72" s="298">
        <f aca="true" t="shared" si="2" ref="C72:L72">SUM(C11:C32)</f>
        <v>1163884</v>
      </c>
      <c r="D72" s="45">
        <f t="shared" si="2"/>
        <v>307.2493</v>
      </c>
      <c r="E72" s="118">
        <f t="shared" si="2"/>
        <v>122224.25</v>
      </c>
      <c r="F72" s="45">
        <f t="shared" si="2"/>
        <v>2040.78</v>
      </c>
      <c r="G72" s="161">
        <f t="shared" si="2"/>
        <v>5623407.749999999</v>
      </c>
      <c r="H72" s="165">
        <v>3228988.9999999995</v>
      </c>
      <c r="I72" s="203">
        <v>3613351.4999999995</v>
      </c>
      <c r="J72" s="203">
        <v>3616256.4999999995</v>
      </c>
      <c r="K72" s="206">
        <v>3855712</v>
      </c>
      <c r="L72" s="198">
        <f t="shared" si="2"/>
        <v>0</v>
      </c>
      <c r="M72" s="90">
        <v>1174931.1199999999</v>
      </c>
      <c r="N72" s="15">
        <v>269738.70999999996</v>
      </c>
      <c r="O72" s="90">
        <v>1154772.5100000002</v>
      </c>
      <c r="P72" s="90">
        <v>655541.76</v>
      </c>
      <c r="Q72" s="199">
        <v>257225.50999999998</v>
      </c>
      <c r="R72" s="93">
        <v>3512209.6099999994</v>
      </c>
      <c r="S72" s="228">
        <v>108.77118534624924</v>
      </c>
      <c r="T72" s="214">
        <v>283220.60999999987</v>
      </c>
      <c r="U72" s="222">
        <v>3.0176629371999266</v>
      </c>
      <c r="V72" s="223">
        <v>258230.63999999993</v>
      </c>
      <c r="W72" s="94">
        <v>3770440.2499999995</v>
      </c>
      <c r="X72" s="172">
        <v>157088.75</v>
      </c>
      <c r="Y72" s="192">
        <v>104.34745277341548</v>
      </c>
      <c r="Z72" s="238">
        <v>3.239532676795969</v>
      </c>
      <c r="AA72" s="186">
        <v>154183.75</v>
      </c>
      <c r="AB72" s="277">
        <v>14128.869999999995</v>
      </c>
      <c r="AC72" s="401">
        <v>3784569.1199999996</v>
      </c>
      <c r="AD72" s="282">
        <v>168312.61999999997</v>
      </c>
      <c r="AE72" s="286">
        <v>104.65433300984044</v>
      </c>
      <c r="AF72" s="204">
        <v>330005.52999999997</v>
      </c>
      <c r="AG72" s="390">
        <v>4114575</v>
      </c>
      <c r="AH72" s="282">
        <v>258863</v>
      </c>
      <c r="AI72" s="244">
        <v>106.7137535168602</v>
      </c>
      <c r="AJ72" s="307">
        <v>3.2516720910331265</v>
      </c>
      <c r="AK72" s="307">
        <v>3.1381308792391263</v>
      </c>
      <c r="AL72" s="337">
        <v>3.5352105536290557</v>
      </c>
    </row>
    <row r="73" spans="1:38" ht="15.75" customHeight="1" thickBot="1">
      <c r="A73" s="46" t="s">
        <v>76</v>
      </c>
      <c r="B73" s="45">
        <f>SUM(B33:B67)</f>
        <v>0</v>
      </c>
      <c r="C73" s="298">
        <f aca="true" t="shared" si="3" ref="C73:L73">SUM(C33:C67)</f>
        <v>130629</v>
      </c>
      <c r="D73" s="45">
        <f t="shared" si="3"/>
        <v>188.9264</v>
      </c>
      <c r="E73" s="118">
        <f t="shared" si="3"/>
        <v>16091</v>
      </c>
      <c r="F73" s="45">
        <f t="shared" si="3"/>
        <v>671.3699999999999</v>
      </c>
      <c r="G73" s="161">
        <f t="shared" si="3"/>
        <v>3899583.9299999997</v>
      </c>
      <c r="H73" s="166">
        <v>748610.95</v>
      </c>
      <c r="I73" s="230">
        <v>622079.0200000001</v>
      </c>
      <c r="J73" s="230">
        <v>622079.0200000001</v>
      </c>
      <c r="K73" s="233">
        <v>652983</v>
      </c>
      <c r="L73" s="198">
        <f t="shared" si="3"/>
        <v>0</v>
      </c>
      <c r="M73" s="90">
        <v>131868.87999999998</v>
      </c>
      <c r="N73" s="15">
        <v>165861.27999999997</v>
      </c>
      <c r="O73" s="90">
        <v>152027.46999999997</v>
      </c>
      <c r="P73" s="90">
        <v>215658.27000000005</v>
      </c>
      <c r="Q73" s="199">
        <v>178374.49000000002</v>
      </c>
      <c r="R73" s="93">
        <v>843790.3899999998</v>
      </c>
      <c r="S73" s="172">
        <v>112.71413943384074</v>
      </c>
      <c r="T73" s="148">
        <v>95179.43999999983</v>
      </c>
      <c r="U73" s="186">
        <v>6.459441548201393</v>
      </c>
      <c r="V73" s="223">
        <v>-179598.97999999998</v>
      </c>
      <c r="W73" s="94">
        <v>664191.4099999999</v>
      </c>
      <c r="X73" s="205">
        <v>42112.38999999978</v>
      </c>
      <c r="Y73" s="236">
        <v>106.76962068259428</v>
      </c>
      <c r="Z73" s="237">
        <v>5.08456322868582</v>
      </c>
      <c r="AA73" s="262">
        <v>42112.38999999978</v>
      </c>
      <c r="AB73" s="278">
        <v>154</v>
      </c>
      <c r="AC73" s="402">
        <v>664345.4099999999</v>
      </c>
      <c r="AD73" s="283">
        <v>42266.390000000014</v>
      </c>
      <c r="AE73" s="287">
        <v>106.79437638002962</v>
      </c>
      <c r="AF73" s="288">
        <v>43445.790000000015</v>
      </c>
      <c r="AG73" s="391">
        <v>707796</v>
      </c>
      <c r="AH73" s="283">
        <v>54813</v>
      </c>
      <c r="AI73" s="245">
        <v>108.39424609829047</v>
      </c>
      <c r="AJ73" s="308">
        <v>5.0857421399536085</v>
      </c>
      <c r="AK73" s="308">
        <v>4.854379467490715</v>
      </c>
      <c r="AL73" s="338">
        <v>5.418368049973589</v>
      </c>
    </row>
    <row r="74" spans="1:38" s="87" customFormat="1" ht="12.75">
      <c r="A74" s="17"/>
      <c r="B74" s="84"/>
      <c r="C74" s="84"/>
      <c r="D74" s="84"/>
      <c r="E74" s="84"/>
      <c r="F74" s="84"/>
      <c r="G74" s="84"/>
      <c r="H74" s="72"/>
      <c r="I74" s="72"/>
      <c r="J74" s="72"/>
      <c r="K74" s="84"/>
      <c r="L74" s="84"/>
      <c r="M74" s="84"/>
      <c r="N74" s="84"/>
      <c r="O74" s="84"/>
      <c r="P74" s="84"/>
      <c r="Q74" s="84"/>
      <c r="R74" s="84"/>
      <c r="S74" s="71"/>
      <c r="T74" s="63"/>
      <c r="U74" s="82"/>
      <c r="V74" s="83"/>
      <c r="W74" s="83"/>
      <c r="X74" s="71"/>
      <c r="Y74" s="68"/>
      <c r="Z74" s="82"/>
      <c r="AA74" s="82"/>
      <c r="AB74" s="134"/>
      <c r="AC74" s="134"/>
      <c r="AD74" s="134"/>
      <c r="AE74" s="71"/>
      <c r="AF74" s="71"/>
      <c r="AG74" s="290"/>
      <c r="AH74" s="134"/>
      <c r="AI74" s="248"/>
      <c r="AJ74" s="134"/>
      <c r="AK74" s="134"/>
      <c r="AL74" s="310"/>
    </row>
    <row r="75" spans="1:38" s="87" customFormat="1" ht="13.5" thickBot="1">
      <c r="A75" s="17" t="s">
        <v>115</v>
      </c>
      <c r="B75" s="84"/>
      <c r="C75" s="84"/>
      <c r="D75" s="84"/>
      <c r="E75" s="84"/>
      <c r="F75" s="84"/>
      <c r="G75" s="84"/>
      <c r="H75" s="72"/>
      <c r="I75" s="72"/>
      <c r="J75" s="72"/>
      <c r="K75" s="84"/>
      <c r="L75" s="84"/>
      <c r="M75" s="84"/>
      <c r="N75" s="84"/>
      <c r="O75" s="84"/>
      <c r="P75" s="84"/>
      <c r="Q75" s="84"/>
      <c r="R75" s="84"/>
      <c r="S75" s="71"/>
      <c r="T75" s="63"/>
      <c r="U75" s="82"/>
      <c r="V75" s="83"/>
      <c r="W75" s="83"/>
      <c r="X75" s="71"/>
      <c r="Y75" s="68"/>
      <c r="Z75" s="82"/>
      <c r="AA75" s="82"/>
      <c r="AB75" s="134"/>
      <c r="AC75" s="134"/>
      <c r="AD75" s="134"/>
      <c r="AE75" s="71"/>
      <c r="AF75" s="71"/>
      <c r="AG75" s="290"/>
      <c r="AH75" s="134"/>
      <c r="AI75" s="248"/>
      <c r="AJ75" s="134"/>
      <c r="AK75" s="134"/>
      <c r="AL75" s="310"/>
    </row>
    <row r="76" spans="1:38" ht="12.75">
      <c r="A76" s="258" t="s">
        <v>29</v>
      </c>
      <c r="B76" s="95"/>
      <c r="C76" s="86"/>
      <c r="D76" s="86"/>
      <c r="E76" s="86"/>
      <c r="F76" s="86"/>
      <c r="G76" s="88"/>
      <c r="H76" s="189">
        <v>10000</v>
      </c>
      <c r="I76" s="319">
        <v>10000</v>
      </c>
      <c r="J76" s="263">
        <v>10000</v>
      </c>
      <c r="K76" s="210">
        <v>10000</v>
      </c>
      <c r="L76" s="95"/>
      <c r="M76" s="86"/>
      <c r="N76" s="86"/>
      <c r="O76" s="86"/>
      <c r="P76" s="86"/>
      <c r="Q76" s="88"/>
      <c r="R76" s="91">
        <v>10250</v>
      </c>
      <c r="S76" s="136">
        <v>102.49999999999999</v>
      </c>
      <c r="T76" s="208">
        <v>250</v>
      </c>
      <c r="U76" s="224"/>
      <c r="V76" s="187"/>
      <c r="W76" s="216">
        <v>10250</v>
      </c>
      <c r="X76" s="136">
        <v>250</v>
      </c>
      <c r="Y76" s="16">
        <v>102.49999999999999</v>
      </c>
      <c r="Z76" s="110"/>
      <c r="AA76" s="110"/>
      <c r="AB76" s="279"/>
      <c r="AC76" s="397">
        <v>10250</v>
      </c>
      <c r="AD76" s="136">
        <v>250</v>
      </c>
      <c r="AE76" s="263">
        <v>102.49999999999999</v>
      </c>
      <c r="AF76" s="200"/>
      <c r="AG76" s="387">
        <v>10250</v>
      </c>
      <c r="AH76" s="249">
        <v>250</v>
      </c>
      <c r="AI76" s="246">
        <v>102.49999999999999</v>
      </c>
      <c r="AJ76" s="312"/>
      <c r="AK76" s="342"/>
      <c r="AL76" s="339"/>
    </row>
    <row r="77" spans="1:38" ht="12.75">
      <c r="A77" s="259" t="s">
        <v>30</v>
      </c>
      <c r="B77" s="96"/>
      <c r="C77" s="85"/>
      <c r="D77" s="85"/>
      <c r="E77" s="85"/>
      <c r="F77" s="85"/>
      <c r="G77" s="89"/>
      <c r="H77" s="190">
        <v>500</v>
      </c>
      <c r="I77" s="320">
        <v>500</v>
      </c>
      <c r="J77" s="317">
        <v>500</v>
      </c>
      <c r="K77" s="211">
        <v>500</v>
      </c>
      <c r="L77" s="96"/>
      <c r="M77" s="85"/>
      <c r="N77" s="85"/>
      <c r="O77" s="85"/>
      <c r="P77" s="85"/>
      <c r="Q77" s="89"/>
      <c r="R77" s="92">
        <v>500</v>
      </c>
      <c r="S77" s="137">
        <v>100</v>
      </c>
      <c r="T77" s="207">
        <v>0</v>
      </c>
      <c r="U77" s="225"/>
      <c r="V77" s="188"/>
      <c r="W77" s="217">
        <v>500</v>
      </c>
      <c r="X77" s="137">
        <v>0</v>
      </c>
      <c r="Y77" s="13">
        <v>100</v>
      </c>
      <c r="Z77" s="111"/>
      <c r="AA77" s="111"/>
      <c r="AB77" s="280"/>
      <c r="AC77" s="398">
        <v>500</v>
      </c>
      <c r="AD77" s="137">
        <v>0</v>
      </c>
      <c r="AE77" s="265">
        <v>100</v>
      </c>
      <c r="AF77" s="201"/>
      <c r="AG77" s="388">
        <v>500</v>
      </c>
      <c r="AH77" s="250">
        <v>0</v>
      </c>
      <c r="AI77" s="247">
        <v>100</v>
      </c>
      <c r="AJ77" s="311"/>
      <c r="AK77" s="343"/>
      <c r="AL77" s="340"/>
    </row>
    <row r="78" spans="1:38" ht="12.75">
      <c r="A78" s="259" t="s">
        <v>27</v>
      </c>
      <c r="B78" s="96"/>
      <c r="C78" s="85"/>
      <c r="D78" s="85"/>
      <c r="E78" s="85"/>
      <c r="F78" s="85"/>
      <c r="G78" s="89"/>
      <c r="H78" s="190">
        <v>10000</v>
      </c>
      <c r="I78" s="320">
        <v>10000</v>
      </c>
      <c r="J78" s="317">
        <v>10000</v>
      </c>
      <c r="K78" s="211">
        <v>10000</v>
      </c>
      <c r="L78" s="96"/>
      <c r="M78" s="85"/>
      <c r="N78" s="85"/>
      <c r="O78" s="85"/>
      <c r="P78" s="85"/>
      <c r="Q78" s="89"/>
      <c r="R78" s="92">
        <v>10250</v>
      </c>
      <c r="S78" s="137">
        <v>102.49999999999999</v>
      </c>
      <c r="T78" s="207">
        <v>250</v>
      </c>
      <c r="U78" s="225"/>
      <c r="V78" s="188"/>
      <c r="W78" s="217">
        <v>10250</v>
      </c>
      <c r="X78" s="137">
        <v>250</v>
      </c>
      <c r="Y78" s="13">
        <v>102.49999999999999</v>
      </c>
      <c r="Z78" s="111"/>
      <c r="AA78" s="111"/>
      <c r="AB78" s="280"/>
      <c r="AC78" s="398">
        <v>10250</v>
      </c>
      <c r="AD78" s="137">
        <v>250</v>
      </c>
      <c r="AE78" s="317">
        <v>102.49999999999999</v>
      </c>
      <c r="AF78" s="201"/>
      <c r="AG78" s="388">
        <v>10250</v>
      </c>
      <c r="AH78" s="250">
        <v>250</v>
      </c>
      <c r="AI78" s="247">
        <v>102.49999999999999</v>
      </c>
      <c r="AJ78" s="311"/>
      <c r="AK78" s="343"/>
      <c r="AL78" s="340"/>
    </row>
    <row r="79" spans="1:38" ht="13.5" thickBot="1">
      <c r="A79" s="345" t="s">
        <v>114</v>
      </c>
      <c r="B79" s="346"/>
      <c r="C79" s="347"/>
      <c r="D79" s="347"/>
      <c r="E79" s="347"/>
      <c r="F79" s="347"/>
      <c r="G79" s="348"/>
      <c r="H79" s="349"/>
      <c r="I79" s="350"/>
      <c r="J79" s="71"/>
      <c r="K79" s="351"/>
      <c r="L79" s="346"/>
      <c r="M79" s="347"/>
      <c r="N79" s="347"/>
      <c r="O79" s="347"/>
      <c r="P79" s="347"/>
      <c r="Q79" s="348"/>
      <c r="R79" s="218">
        <v>12240</v>
      </c>
      <c r="S79" s="352"/>
      <c r="T79" s="353"/>
      <c r="U79" s="226"/>
      <c r="V79" s="227"/>
      <c r="W79" s="354">
        <v>12240</v>
      </c>
      <c r="X79" s="352"/>
      <c r="Y79" s="355"/>
      <c r="Z79" s="262"/>
      <c r="AA79" s="262"/>
      <c r="AB79" s="356"/>
      <c r="AC79" s="399">
        <v>12240</v>
      </c>
      <c r="AD79" s="357"/>
      <c r="AE79" s="364"/>
      <c r="AF79" s="358"/>
      <c r="AG79" s="389">
        <v>12240</v>
      </c>
      <c r="AH79" s="359"/>
      <c r="AI79" s="360"/>
      <c r="AJ79" s="361"/>
      <c r="AK79" s="362"/>
      <c r="AL79" s="363"/>
    </row>
    <row r="80" spans="1:38" ht="13.5" thickBot="1">
      <c r="A80" s="46" t="s">
        <v>77</v>
      </c>
      <c r="B80" s="97"/>
      <c r="C80" s="15"/>
      <c r="D80" s="15"/>
      <c r="E80" s="15"/>
      <c r="F80" s="15"/>
      <c r="G80" s="90"/>
      <c r="H80" s="191">
        <v>20500</v>
      </c>
      <c r="I80" s="321">
        <v>20500</v>
      </c>
      <c r="J80" s="318">
        <v>20500</v>
      </c>
      <c r="K80" s="206">
        <v>20500</v>
      </c>
      <c r="L80" s="97"/>
      <c r="M80" s="15"/>
      <c r="N80" s="15"/>
      <c r="O80" s="15"/>
      <c r="P80" s="15"/>
      <c r="Q80" s="90"/>
      <c r="R80" s="218">
        <v>33240</v>
      </c>
      <c r="S80" s="205">
        <v>162.14634146341464</v>
      </c>
      <c r="T80" s="213">
        <v>12740</v>
      </c>
      <c r="U80" s="226"/>
      <c r="V80" s="227"/>
      <c r="W80" s="218">
        <v>33240</v>
      </c>
      <c r="X80" s="172">
        <v>500</v>
      </c>
      <c r="Y80" s="192">
        <v>162.14634146341464</v>
      </c>
      <c r="Z80" s="193"/>
      <c r="AA80" s="193"/>
      <c r="AB80" s="281"/>
      <c r="AC80" s="400">
        <v>33240</v>
      </c>
      <c r="AD80" s="282">
        <v>500</v>
      </c>
      <c r="AE80" s="284">
        <v>162.14634146341464</v>
      </c>
      <c r="AF80" s="289"/>
      <c r="AG80" s="386">
        <v>33240</v>
      </c>
      <c r="AH80" s="251">
        <v>12740</v>
      </c>
      <c r="AI80" s="244">
        <v>162.14634146341464</v>
      </c>
      <c r="AJ80" s="313"/>
      <c r="AK80" s="344"/>
      <c r="AL80" s="337"/>
    </row>
    <row r="81" spans="1:38" s="87" customFormat="1" ht="12.75">
      <c r="A81" s="17"/>
      <c r="B81" s="84"/>
      <c r="C81" s="84"/>
      <c r="D81" s="84"/>
      <c r="E81" s="84"/>
      <c r="F81" s="84"/>
      <c r="G81" s="84"/>
      <c r="H81" s="72"/>
      <c r="I81" s="72"/>
      <c r="J81" s="72"/>
      <c r="K81" s="84"/>
      <c r="L81" s="84"/>
      <c r="M81" s="84"/>
      <c r="N81" s="84"/>
      <c r="O81" s="84"/>
      <c r="P81" s="84"/>
      <c r="Q81" s="84"/>
      <c r="R81" s="84"/>
      <c r="S81" s="71"/>
      <c r="T81" s="63"/>
      <c r="U81" s="82"/>
      <c r="V81" s="83"/>
      <c r="W81" s="83"/>
      <c r="X81" s="119"/>
      <c r="Y81" s="68"/>
      <c r="Z81" s="82"/>
      <c r="AA81" s="82"/>
      <c r="AB81" s="134"/>
      <c r="AC81" s="134"/>
      <c r="AD81" s="134"/>
      <c r="AE81" s="71"/>
      <c r="AF81" s="71"/>
      <c r="AG81" s="290"/>
      <c r="AH81" s="134"/>
      <c r="AI81" s="248"/>
      <c r="AJ81" s="134"/>
      <c r="AK81" s="134"/>
      <c r="AL81" s="310"/>
    </row>
    <row r="82" spans="1:38" s="87" customFormat="1" ht="13.5" thickBot="1">
      <c r="A82" s="17"/>
      <c r="B82" s="84"/>
      <c r="C82" s="84"/>
      <c r="D82" s="84"/>
      <c r="E82" s="84"/>
      <c r="F82" s="84"/>
      <c r="G82" s="84"/>
      <c r="H82" s="72"/>
      <c r="I82" s="72"/>
      <c r="J82" s="72"/>
      <c r="K82" s="84"/>
      <c r="L82" s="84"/>
      <c r="M82" s="84"/>
      <c r="N82" s="84"/>
      <c r="O82" s="84"/>
      <c r="P82" s="84"/>
      <c r="Q82" s="84"/>
      <c r="R82" s="84"/>
      <c r="S82" s="71"/>
      <c r="T82" s="63"/>
      <c r="U82" s="82"/>
      <c r="V82" s="83"/>
      <c r="W82" s="83"/>
      <c r="X82" s="119"/>
      <c r="Y82" s="68"/>
      <c r="Z82" s="82"/>
      <c r="AA82" s="82"/>
      <c r="AB82" s="134"/>
      <c r="AC82" s="134"/>
      <c r="AD82" s="134"/>
      <c r="AE82" s="71"/>
      <c r="AF82" s="71"/>
      <c r="AG82" s="290"/>
      <c r="AH82" s="134"/>
      <c r="AI82" s="248"/>
      <c r="AJ82" s="134"/>
      <c r="AK82" s="134"/>
      <c r="AL82" s="310"/>
    </row>
    <row r="83" spans="1:38" ht="18.75" customHeight="1" thickBot="1">
      <c r="A83" s="46" t="s">
        <v>78</v>
      </c>
      <c r="B83" s="45">
        <f aca="true" t="shared" si="4" ref="B83:G83">B69</f>
        <v>0</v>
      </c>
      <c r="C83" s="298">
        <f t="shared" si="4"/>
        <v>1294513</v>
      </c>
      <c r="D83" s="45">
        <f t="shared" si="4"/>
        <v>496.17569999999995</v>
      </c>
      <c r="E83" s="118">
        <f>E72+E73</f>
        <v>138315.25</v>
      </c>
      <c r="F83" s="45">
        <f t="shared" si="4"/>
        <v>2712.1500000000005</v>
      </c>
      <c r="G83" s="45">
        <f t="shared" si="4"/>
        <v>9522991.680000003</v>
      </c>
      <c r="H83" s="191">
        <v>3998099.95</v>
      </c>
      <c r="I83" s="321">
        <v>4255930.52</v>
      </c>
      <c r="J83" s="318">
        <v>4258835.52</v>
      </c>
      <c r="K83" s="206">
        <v>4529195</v>
      </c>
      <c r="L83" s="97">
        <f>L69</f>
        <v>0</v>
      </c>
      <c r="M83" s="15">
        <v>1306800</v>
      </c>
      <c r="N83" s="15">
        <v>435600</v>
      </c>
      <c r="O83" s="15">
        <v>1306800</v>
      </c>
      <c r="P83" s="15">
        <v>871200</v>
      </c>
      <c r="Q83" s="90">
        <v>435600</v>
      </c>
      <c r="R83" s="93">
        <v>4389240</v>
      </c>
      <c r="S83" s="172">
        <v>109.78314836776404</v>
      </c>
      <c r="T83" s="214">
        <v>391140.0499999998</v>
      </c>
      <c r="U83" s="222">
        <v>3.364972001053678</v>
      </c>
      <c r="V83" s="223">
        <v>78631.65999999993</v>
      </c>
      <c r="W83" s="93">
        <v>4467871.659999999</v>
      </c>
      <c r="X83" s="120">
        <v>211941.13999999966</v>
      </c>
      <c r="Y83" s="192">
        <v>104.97990131662205</v>
      </c>
      <c r="Z83" s="186">
        <v>3.4257142724715774</v>
      </c>
      <c r="AA83" s="186"/>
      <c r="AB83" s="277">
        <v>14282.869999999995</v>
      </c>
      <c r="AC83" s="401">
        <v>4482154.53</v>
      </c>
      <c r="AD83" s="282">
        <v>211079.00999999998</v>
      </c>
      <c r="AE83" s="284">
        <v>105.24366364822657</v>
      </c>
      <c r="AF83" s="204">
        <v>373451.32</v>
      </c>
      <c r="AG83" s="386">
        <v>4855611</v>
      </c>
      <c r="AH83" s="251">
        <v>326416</v>
      </c>
      <c r="AI83" s="244">
        <v>107.20693191615729</v>
      </c>
      <c r="AJ83" s="314">
        <v>3.436747664951993</v>
      </c>
      <c r="AK83" s="307">
        <v>3.3098860139881983</v>
      </c>
      <c r="AL83" s="337">
        <v>3.7252395302326047</v>
      </c>
    </row>
    <row r="84" spans="1:34" ht="12.75" hidden="1">
      <c r="A84" s="1"/>
      <c r="B84" s="1"/>
      <c r="C84" s="1"/>
      <c r="D84" s="1"/>
      <c r="E84" s="1"/>
      <c r="F84" s="1"/>
      <c r="G84" s="1"/>
      <c r="H84" s="1"/>
      <c r="I84" s="2"/>
      <c r="J84" s="2"/>
      <c r="K84" s="44"/>
      <c r="L84" s="4"/>
      <c r="M84" s="10"/>
      <c r="N84" s="10"/>
      <c r="O84" s="10"/>
      <c r="P84" s="10"/>
      <c r="Q84" s="10"/>
      <c r="R84" s="10"/>
      <c r="S84" s="2"/>
      <c r="T84" s="10"/>
      <c r="U84" s="10"/>
      <c r="V84" s="1"/>
      <c r="W84" s="10"/>
      <c r="X84" s="19"/>
      <c r="Y84" s="2"/>
      <c r="Z84" s="10"/>
      <c r="AA84" s="10"/>
      <c r="AG84" s="117"/>
      <c r="AH84" s="51"/>
    </row>
    <row r="85" spans="1:33" ht="12.75" hidden="1">
      <c r="A85" s="1" t="s">
        <v>116</v>
      </c>
      <c r="B85" s="1"/>
      <c r="C85" s="1"/>
      <c r="D85" s="1"/>
      <c r="E85" s="1"/>
      <c r="F85" s="1"/>
      <c r="G85" s="1"/>
      <c r="H85" s="1"/>
      <c r="I85" s="2"/>
      <c r="J85" s="2"/>
      <c r="K85" s="44"/>
      <c r="L85" s="1"/>
      <c r="M85" s="1"/>
      <c r="N85" s="1"/>
      <c r="O85" s="1"/>
      <c r="P85" s="1"/>
      <c r="Q85" s="1"/>
      <c r="R85" s="10"/>
      <c r="S85" s="25"/>
      <c r="T85" s="25"/>
      <c r="U85" s="117"/>
      <c r="V85" s="22">
        <v>4356000</v>
      </c>
      <c r="W85" s="50" t="s">
        <v>24</v>
      </c>
      <c r="X85" s="19"/>
      <c r="Y85" s="21"/>
      <c r="Z85" s="114"/>
      <c r="AA85" s="114"/>
      <c r="AC85" s="291"/>
      <c r="AG85" s="291"/>
    </row>
    <row r="86" spans="1:33" ht="12.75" hidden="1">
      <c r="A86" s="1"/>
      <c r="B86" s="1"/>
      <c r="C86" s="1"/>
      <c r="D86" s="1"/>
      <c r="E86" s="1"/>
      <c r="F86" s="1"/>
      <c r="G86" s="1"/>
      <c r="H86" s="53" t="s">
        <v>61</v>
      </c>
      <c r="I86" s="132"/>
      <c r="J86" s="132"/>
      <c r="K86" s="44"/>
      <c r="L86" s="38"/>
      <c r="M86" s="1"/>
      <c r="N86" s="1">
        <f>B69*0.3</f>
        <v>0</v>
      </c>
      <c r="O86" s="1"/>
      <c r="P86" s="1"/>
      <c r="Q86" s="1"/>
      <c r="R86" s="1" t="s">
        <v>73</v>
      </c>
      <c r="S86" s="22">
        <f>B69/100*30</f>
        <v>0</v>
      </c>
      <c r="T86" s="25" t="s">
        <v>62</v>
      </c>
      <c r="U86" s="36"/>
      <c r="V86" s="22">
        <f>V85-S86</f>
        <v>4356000</v>
      </c>
      <c r="W86" s="50" t="s">
        <v>24</v>
      </c>
      <c r="X86" s="22" t="s">
        <v>74</v>
      </c>
      <c r="Y86" s="21"/>
      <c r="Z86" s="115"/>
      <c r="AA86" s="115"/>
      <c r="AG86" s="51"/>
    </row>
    <row r="87" spans="1:33" ht="12.75" hidden="1">
      <c r="A87" s="1"/>
      <c r="B87" s="1"/>
      <c r="C87" s="1"/>
      <c r="D87" s="1"/>
      <c r="E87" s="1"/>
      <c r="F87" s="1"/>
      <c r="G87" s="1"/>
      <c r="H87" s="53"/>
      <c r="I87" s="132"/>
      <c r="J87" s="132"/>
      <c r="K87" s="44"/>
      <c r="L87" s="38"/>
      <c r="M87" s="1"/>
      <c r="N87" s="1"/>
      <c r="O87" s="1"/>
      <c r="P87" s="1"/>
      <c r="Q87" s="1"/>
      <c r="R87" s="1"/>
      <c r="S87" s="37"/>
      <c r="T87" s="25"/>
      <c r="U87" s="36"/>
      <c r="V87" s="22"/>
      <c r="W87" s="50"/>
      <c r="X87" s="22"/>
      <c r="Y87" s="21"/>
      <c r="Z87" s="115"/>
      <c r="AA87" s="115"/>
      <c r="AG87" s="51"/>
    </row>
    <row r="88" spans="1:33" ht="13.5" customHeight="1" hidden="1">
      <c r="A88" s="1"/>
      <c r="B88" s="1"/>
      <c r="C88" s="1"/>
      <c r="D88" s="1"/>
      <c r="E88" s="1"/>
      <c r="F88" s="1"/>
      <c r="G88" s="1"/>
      <c r="H88" s="1"/>
      <c r="I88" s="2"/>
      <c r="J88" s="2"/>
      <c r="K88" s="44"/>
      <c r="L88" s="1"/>
      <c r="M88" s="1"/>
      <c r="N88" s="1"/>
      <c r="O88" s="1"/>
      <c r="P88" s="1"/>
      <c r="Q88" s="1"/>
      <c r="S88" s="39"/>
      <c r="T88" s="36"/>
      <c r="U88" s="121"/>
      <c r="V88" s="121"/>
      <c r="W88" s="121"/>
      <c r="X88" s="122"/>
      <c r="Y88" s="123"/>
      <c r="Z88" s="10"/>
      <c r="AA88" s="10"/>
      <c r="AG88" s="51"/>
    </row>
    <row r="89" spans="1:33" ht="12.75" hidden="1">
      <c r="A89" s="1"/>
      <c r="B89" s="1"/>
      <c r="C89" s="1"/>
      <c r="D89" s="1"/>
      <c r="E89" s="1"/>
      <c r="F89" s="1"/>
      <c r="G89" s="3"/>
      <c r="H89" s="3" t="s">
        <v>63</v>
      </c>
      <c r="I89" s="133"/>
      <c r="J89" s="133"/>
      <c r="K89" s="44" t="s">
        <v>64</v>
      </c>
      <c r="L89" s="3"/>
      <c r="M89" s="1"/>
      <c r="N89" s="48">
        <v>30</v>
      </c>
      <c r="O89" s="1" t="s">
        <v>65</v>
      </c>
      <c r="P89" s="25"/>
      <c r="Q89" s="36"/>
      <c r="R89" s="11"/>
      <c r="S89" s="25">
        <f>V86/100*N89</f>
        <v>1306800</v>
      </c>
      <c r="T89" s="36" t="s">
        <v>24</v>
      </c>
      <c r="U89" s="121"/>
      <c r="V89" s="124"/>
      <c r="W89" s="121"/>
      <c r="X89" s="125"/>
      <c r="Y89" s="123"/>
      <c r="Z89" s="10"/>
      <c r="AA89" s="10"/>
      <c r="AG89" s="51"/>
    </row>
    <row r="90" spans="1:33" ht="12.75" hidden="1">
      <c r="A90" s="1"/>
      <c r="B90" s="1"/>
      <c r="C90" s="1"/>
      <c r="D90" s="1"/>
      <c r="E90" s="1"/>
      <c r="F90" s="3"/>
      <c r="G90" s="3"/>
      <c r="H90" s="1"/>
      <c r="I90" s="2"/>
      <c r="J90" s="2"/>
      <c r="K90" s="44" t="s">
        <v>66</v>
      </c>
      <c r="L90" s="3"/>
      <c r="M90" s="1"/>
      <c r="N90" s="48">
        <v>10</v>
      </c>
      <c r="O90" s="1" t="s">
        <v>65</v>
      </c>
      <c r="P90" s="25"/>
      <c r="Q90" s="36"/>
      <c r="R90" s="11"/>
      <c r="S90" s="25">
        <f>V86/100*N90</f>
        <v>435600</v>
      </c>
      <c r="T90" s="36" t="s">
        <v>24</v>
      </c>
      <c r="U90" s="121"/>
      <c r="V90" s="124"/>
      <c r="W90" s="121"/>
      <c r="X90" s="126"/>
      <c r="Y90" s="123"/>
      <c r="Z90" s="10"/>
      <c r="AA90" s="10"/>
      <c r="AG90" s="51"/>
    </row>
    <row r="91" spans="1:33" ht="12.75" hidden="1">
      <c r="A91" s="1"/>
      <c r="B91" s="1"/>
      <c r="C91" s="1"/>
      <c r="D91" s="1"/>
      <c r="E91" s="1"/>
      <c r="F91" s="3"/>
      <c r="G91" s="3"/>
      <c r="H91" s="1"/>
      <c r="I91" s="2"/>
      <c r="J91" s="2"/>
      <c r="K91" s="17" t="s">
        <v>67</v>
      </c>
      <c r="L91" s="3"/>
      <c r="M91" s="1"/>
      <c r="N91" s="48">
        <v>30</v>
      </c>
      <c r="O91" s="1" t="s">
        <v>65</v>
      </c>
      <c r="P91" s="25"/>
      <c r="Q91" s="36"/>
      <c r="R91" s="11"/>
      <c r="S91" s="25">
        <f>V86/100*N91</f>
        <v>1306800</v>
      </c>
      <c r="T91" s="36" t="s">
        <v>68</v>
      </c>
      <c r="U91" s="121"/>
      <c r="V91" s="121"/>
      <c r="W91" s="121"/>
      <c r="X91" s="127"/>
      <c r="Y91" s="123"/>
      <c r="Z91" s="10"/>
      <c r="AA91" s="10"/>
      <c r="AG91" s="51"/>
    </row>
    <row r="92" spans="1:33" ht="12.75" hidden="1">
      <c r="A92" s="1"/>
      <c r="B92" s="1"/>
      <c r="C92" s="1"/>
      <c r="D92" s="1"/>
      <c r="E92" s="1"/>
      <c r="F92" s="1"/>
      <c r="G92" s="1"/>
      <c r="H92" s="1"/>
      <c r="I92" s="2"/>
      <c r="J92" s="2"/>
      <c r="K92" s="49" t="s">
        <v>69</v>
      </c>
      <c r="L92" s="1"/>
      <c r="M92" s="1"/>
      <c r="N92" s="48">
        <v>20</v>
      </c>
      <c r="O92" s="1" t="s">
        <v>65</v>
      </c>
      <c r="P92" s="25"/>
      <c r="Q92" s="36"/>
      <c r="R92" s="1"/>
      <c r="S92" s="25">
        <f>V86/100*N92</f>
        <v>871200</v>
      </c>
      <c r="T92" s="36" t="s">
        <v>24</v>
      </c>
      <c r="U92" s="121"/>
      <c r="V92" s="121"/>
      <c r="W92" s="121"/>
      <c r="X92" s="127"/>
      <c r="Y92" s="123"/>
      <c r="Z92" s="10"/>
      <c r="AA92" s="10"/>
      <c r="AG92" s="51"/>
    </row>
    <row r="93" spans="1:33" ht="12.75" hidden="1">
      <c r="A93" s="1"/>
      <c r="B93" s="1"/>
      <c r="C93" s="1"/>
      <c r="D93" s="1"/>
      <c r="E93" s="1"/>
      <c r="F93" s="1"/>
      <c r="G93" s="1"/>
      <c r="H93" s="1"/>
      <c r="I93" s="2"/>
      <c r="J93" s="2"/>
      <c r="K93" s="49" t="s">
        <v>71</v>
      </c>
      <c r="L93" s="1"/>
      <c r="M93" s="1"/>
      <c r="N93" s="3">
        <v>10</v>
      </c>
      <c r="O93" s="1" t="s">
        <v>65</v>
      </c>
      <c r="P93" s="39"/>
      <c r="Q93" s="1"/>
      <c r="R93" s="10"/>
      <c r="S93" s="39">
        <f>V86/100*N93</f>
        <v>435600</v>
      </c>
      <c r="T93" s="1" t="s">
        <v>24</v>
      </c>
      <c r="U93" s="121"/>
      <c r="V93" s="124"/>
      <c r="W93" s="121"/>
      <c r="X93" s="127"/>
      <c r="Y93" s="123"/>
      <c r="Z93" s="10"/>
      <c r="AA93" s="10"/>
      <c r="AG93" s="51"/>
    </row>
    <row r="94" spans="1:33" ht="12.75" hidden="1">
      <c r="A94" s="100"/>
      <c r="B94" s="100"/>
      <c r="C94" s="101"/>
      <c r="D94" s="100"/>
      <c r="E94" s="100"/>
      <c r="F94" s="100"/>
      <c r="G94" s="100"/>
      <c r="H94" s="100"/>
      <c r="I94" s="4"/>
      <c r="J94" s="4"/>
      <c r="K94" s="100"/>
      <c r="L94" s="100"/>
      <c r="M94" s="100"/>
      <c r="N94" s="100">
        <f>SUM(N89:N93)</f>
        <v>100</v>
      </c>
      <c r="O94" s="100"/>
      <c r="P94" s="98"/>
      <c r="Q94" s="100"/>
      <c r="R94" s="100"/>
      <c r="S94" s="40">
        <f>SUM(S89:S93)</f>
        <v>4356000</v>
      </c>
      <c r="T94" s="1"/>
      <c r="U94" s="121"/>
      <c r="V94" s="121"/>
      <c r="W94" s="121"/>
      <c r="X94" s="127"/>
      <c r="Y94" s="123"/>
      <c r="Z94" s="10"/>
      <c r="AA94" s="10"/>
      <c r="AG94" s="51"/>
    </row>
    <row r="95" spans="1:33" ht="14.25" customHeight="1" hidden="1">
      <c r="A95" s="75"/>
      <c r="B95" s="75"/>
      <c r="C95" s="75"/>
      <c r="D95" s="75"/>
      <c r="E95" s="75"/>
      <c r="F95" s="75"/>
      <c r="G95" s="75"/>
      <c r="H95" s="407"/>
      <c r="I95" s="407"/>
      <c r="J95" s="407"/>
      <c r="K95" s="407"/>
      <c r="L95" s="407"/>
      <c r="M95" s="406"/>
      <c r="N95" s="406"/>
      <c r="O95" s="406"/>
      <c r="P95" s="406"/>
      <c r="Q95" s="405"/>
      <c r="R95" s="80"/>
      <c r="U95" s="128"/>
      <c r="V95" s="128"/>
      <c r="W95" s="128"/>
      <c r="X95" s="129"/>
      <c r="Y95" s="128"/>
      <c r="AG95" s="51"/>
    </row>
    <row r="96" spans="1:33" ht="14.25" customHeight="1" hidden="1">
      <c r="A96" s="75"/>
      <c r="B96" s="75"/>
      <c r="C96" s="75"/>
      <c r="D96" s="75"/>
      <c r="E96" s="75"/>
      <c r="F96" s="75"/>
      <c r="G96" s="75"/>
      <c r="H96" s="407"/>
      <c r="I96" s="407"/>
      <c r="J96" s="407"/>
      <c r="K96" s="407"/>
      <c r="L96" s="407"/>
      <c r="M96" s="102"/>
      <c r="N96" s="102"/>
      <c r="O96" s="102"/>
      <c r="P96" s="102"/>
      <c r="Q96" s="405"/>
      <c r="U96" s="128"/>
      <c r="V96" s="130"/>
      <c r="W96" s="128"/>
      <c r="X96" s="122"/>
      <c r="Y96" s="121"/>
      <c r="Z96" s="116"/>
      <c r="AA96" s="116"/>
      <c r="AG96" s="291"/>
    </row>
    <row r="97" spans="1:33" ht="12.75" hidden="1">
      <c r="A97" s="75"/>
      <c r="B97" s="75"/>
      <c r="C97" s="75"/>
      <c r="D97" s="75"/>
      <c r="E97" s="75"/>
      <c r="F97" s="75"/>
      <c r="G97" s="75"/>
      <c r="H97" s="404"/>
      <c r="I97" s="404"/>
      <c r="J97" s="404"/>
      <c r="K97" s="404"/>
      <c r="L97" s="404"/>
      <c r="M97" s="103"/>
      <c r="N97" s="104"/>
      <c r="O97" s="105"/>
      <c r="P97" s="104"/>
      <c r="Q97" s="103"/>
      <c r="R97" s="106"/>
      <c r="Z97" s="116"/>
      <c r="AA97" s="116"/>
      <c r="AG97" s="51"/>
    </row>
    <row r="98" spans="1:33" ht="12.75">
      <c r="A98" s="107"/>
      <c r="B98" s="75"/>
      <c r="C98" s="75"/>
      <c r="D98" s="75"/>
      <c r="E98" s="75"/>
      <c r="F98" s="75"/>
      <c r="G98" s="75"/>
      <c r="H98" s="80"/>
      <c r="I98" s="134"/>
      <c r="J98" s="134"/>
      <c r="K98" s="80"/>
      <c r="L98" s="80"/>
      <c r="M98" s="69"/>
      <c r="N98" s="108"/>
      <c r="O98" s="69"/>
      <c r="P98" s="108"/>
      <c r="Q98" s="69"/>
      <c r="R98" s="79"/>
      <c r="AG98" s="291"/>
    </row>
    <row r="99" spans="1:29" ht="12.75">
      <c r="A99" s="75"/>
      <c r="B99" s="75"/>
      <c r="C99" s="75"/>
      <c r="D99" s="75"/>
      <c r="E99" s="75"/>
      <c r="F99" s="75"/>
      <c r="G99" s="75"/>
      <c r="H99" s="80"/>
      <c r="I99" s="134"/>
      <c r="J99" s="71"/>
      <c r="K99" s="80"/>
      <c r="L99" s="80"/>
      <c r="M99" s="69"/>
      <c r="N99" s="108"/>
      <c r="O99" s="69"/>
      <c r="P99" s="108"/>
      <c r="Q99" s="69"/>
      <c r="R99" s="79"/>
      <c r="AC99" s="341"/>
    </row>
    <row r="100" spans="6:34" ht="12.75">
      <c r="F100" s="75"/>
      <c r="G100" s="75"/>
      <c r="H100" s="75"/>
      <c r="I100" s="87"/>
      <c r="J100" s="87"/>
      <c r="K100" s="171"/>
      <c r="L100" s="75"/>
      <c r="M100" s="75"/>
      <c r="N100" s="75"/>
      <c r="T100" s="149"/>
      <c r="AB100" s="260"/>
      <c r="AC100" s="260"/>
      <c r="AD100" s="274"/>
      <c r="AE100" s="274"/>
      <c r="AF100" s="292"/>
      <c r="AG100" s="291"/>
      <c r="AH100" s="117"/>
    </row>
    <row r="101" spans="5:32" ht="12.75">
      <c r="E101" s="261"/>
      <c r="F101" s="75"/>
      <c r="G101" s="75"/>
      <c r="H101" s="75"/>
      <c r="I101" s="87"/>
      <c r="J101" s="87"/>
      <c r="K101" s="75"/>
      <c r="L101" s="75"/>
      <c r="M101" s="75"/>
      <c r="N101" s="75"/>
      <c r="AB101" s="260"/>
      <c r="AC101" s="260"/>
      <c r="AD101" s="274"/>
      <c r="AE101" s="274"/>
      <c r="AF101" s="274"/>
    </row>
    <row r="102" spans="6:34" ht="12.75">
      <c r="F102" s="75"/>
      <c r="G102" s="79"/>
      <c r="H102" s="80"/>
      <c r="I102" s="134"/>
      <c r="J102" s="134"/>
      <c r="K102" s="80"/>
      <c r="L102" s="80"/>
      <c r="M102" s="80"/>
      <c r="N102" s="75"/>
      <c r="AB102" s="260"/>
      <c r="AC102" s="260"/>
      <c r="AD102" s="274"/>
      <c r="AE102" s="274"/>
      <c r="AF102" s="290"/>
      <c r="AG102" s="74"/>
      <c r="AH102" s="75"/>
    </row>
    <row r="103" spans="6:32" ht="12.75">
      <c r="F103" s="75"/>
      <c r="G103" s="79"/>
      <c r="H103" s="80"/>
      <c r="I103" s="134"/>
      <c r="J103" s="134"/>
      <c r="K103" s="79"/>
      <c r="L103" s="80"/>
      <c r="M103" s="80"/>
      <c r="N103" s="75"/>
      <c r="AB103" s="260"/>
      <c r="AC103" s="260"/>
      <c r="AD103" s="274"/>
      <c r="AE103" s="274"/>
      <c r="AF103" s="274"/>
    </row>
    <row r="104" spans="6:33" ht="12.75">
      <c r="F104" s="75"/>
      <c r="G104" s="79"/>
      <c r="H104" s="80"/>
      <c r="I104" s="134"/>
      <c r="J104" s="134"/>
      <c r="K104" s="80"/>
      <c r="L104" s="79"/>
      <c r="M104" s="80"/>
      <c r="N104" s="75"/>
      <c r="AG104" s="341"/>
    </row>
    <row r="105" spans="6:14" ht="12.75">
      <c r="F105" s="75"/>
      <c r="G105" s="80"/>
      <c r="H105" s="80"/>
      <c r="I105" s="134"/>
      <c r="J105" s="134"/>
      <c r="K105" s="80"/>
      <c r="L105" s="80"/>
      <c r="M105" s="80"/>
      <c r="N105" s="75"/>
    </row>
    <row r="106" spans="6:33" ht="12.75">
      <c r="F106" s="75"/>
      <c r="G106" s="80"/>
      <c r="H106" s="80"/>
      <c r="I106" s="134"/>
      <c r="J106" s="134"/>
      <c r="K106" s="80"/>
      <c r="L106" s="80"/>
      <c r="M106" s="80"/>
      <c r="N106" s="75"/>
      <c r="AG106" s="341"/>
    </row>
    <row r="107" spans="6:14" ht="12.75">
      <c r="F107" s="75"/>
      <c r="G107" s="75"/>
      <c r="H107" s="75"/>
      <c r="I107" s="87"/>
      <c r="J107" s="87"/>
      <c r="K107" s="75"/>
      <c r="L107" s="75"/>
      <c r="M107" s="75"/>
      <c r="N107" s="75"/>
    </row>
    <row r="108" spans="6:14" ht="12.75">
      <c r="F108" s="75"/>
      <c r="G108" s="75"/>
      <c r="H108" s="75"/>
      <c r="I108" s="87"/>
      <c r="J108" s="87"/>
      <c r="K108" s="75"/>
      <c r="L108" s="75"/>
      <c r="M108" s="75"/>
      <c r="N108" s="75"/>
    </row>
    <row r="109" spans="6:14" ht="12.75">
      <c r="F109" s="75"/>
      <c r="G109" s="75"/>
      <c r="H109" s="75"/>
      <c r="I109" s="87"/>
      <c r="J109" s="87"/>
      <c r="K109" s="75"/>
      <c r="L109" s="75"/>
      <c r="M109" s="75"/>
      <c r="N109" s="75"/>
    </row>
  </sheetData>
  <sheetProtection/>
  <mergeCells count="5">
    <mergeCell ref="H97:L97"/>
    <mergeCell ref="Q95:Q96"/>
    <mergeCell ref="O95:P95"/>
    <mergeCell ref="H95:L96"/>
    <mergeCell ref="M95:N9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5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Čeledová Jitka (MHMP, ROZ)</cp:lastModifiedBy>
  <cp:lastPrinted>2018-11-23T11:17:07Z</cp:lastPrinted>
  <dcterms:created xsi:type="dcterms:W3CDTF">2007-07-03T10:02:39Z</dcterms:created>
  <dcterms:modified xsi:type="dcterms:W3CDTF">2019-01-03T09:48:18Z</dcterms:modified>
  <cp:category/>
  <cp:version/>
  <cp:contentType/>
  <cp:contentStatus/>
</cp:coreProperties>
</file>