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ap. 01" sheetId="1" r:id="rId1"/>
    <sheet name="kap. 02" sheetId="2" r:id="rId2"/>
    <sheet name="kap. 03" sheetId="3" r:id="rId3"/>
    <sheet name="kap. 04" sheetId="4" r:id="rId4"/>
    <sheet name="kap. 05" sheetId="5" r:id="rId5"/>
    <sheet name="kap. 06" sheetId="6" r:id="rId6"/>
    <sheet name="kap. 07" sheetId="7" r:id="rId7"/>
    <sheet name="kap. 08" sheetId="8" r:id="rId8"/>
    <sheet name="kap. 09" sheetId="9" r:id="rId9"/>
  </sheets>
  <definedNames>
    <definedName name="_xlnm.Print_Area" localSheetId="1">'kap. 02'!$A$1:$N$167</definedName>
  </definedNames>
  <calcPr fullCalcOnLoad="1"/>
</workbook>
</file>

<file path=xl/sharedStrings.xml><?xml version="1.0" encoding="utf-8"?>
<sst xmlns="http://schemas.openxmlformats.org/spreadsheetml/2006/main" count="2518" uniqueCount="1582">
  <si>
    <t>Přístavba školní kuchyně-studie,PD</t>
  </si>
  <si>
    <t>GYMNÁZIUM OPATOV     P4</t>
  </si>
  <si>
    <t>8594</t>
  </si>
  <si>
    <t>HOBBY CENTRUM 4 P4</t>
  </si>
  <si>
    <t>8166</t>
  </si>
  <si>
    <t>Rek.elektroinstalace,ÚT,rozvodů vody-Amfora</t>
  </si>
  <si>
    <t>8167</t>
  </si>
  <si>
    <t>Rek.soc.zař.vč.sprch ve ŠvP Skryje</t>
  </si>
  <si>
    <t>HUDEBNÍ ŠK.  HL.M.PRAHY</t>
  </si>
  <si>
    <t>8381</t>
  </si>
  <si>
    <t>Akustická úprava koncert.sálu</t>
  </si>
  <si>
    <t>OA   SVATOSLAVOVA    P4</t>
  </si>
  <si>
    <t>8370</t>
  </si>
  <si>
    <t>OA  KUBELÍKOVA        P3</t>
  </si>
  <si>
    <t>8173</t>
  </si>
  <si>
    <t>Úpravy topné soustavy vč. termostatických ventilů</t>
  </si>
  <si>
    <t>OA DUŠNÍ             P1</t>
  </si>
  <si>
    <t>8523</t>
  </si>
  <si>
    <t>SIPVZ-vytvoř.ICT zázemí pro výuku</t>
  </si>
  <si>
    <t>OA HEROLDOVY SADY  P10</t>
  </si>
  <si>
    <t>7612</t>
  </si>
  <si>
    <t>Rek.střeš.pláště,zatepl.,nást.,půd.vest.</t>
  </si>
  <si>
    <t>OA HOVORČOVICKÁ    P8</t>
  </si>
  <si>
    <t>8371</t>
  </si>
  <si>
    <t>OA KRUPKOVO NÁM.    P6</t>
  </si>
  <si>
    <t>6673</t>
  </si>
  <si>
    <t>Statické zajištění budovy</t>
  </si>
  <si>
    <t>OA VINOHRADSKÁ P2</t>
  </si>
  <si>
    <t>8367</t>
  </si>
  <si>
    <t>PoŠ ROOSEVELTOVA            P6</t>
  </si>
  <si>
    <t>8520</t>
  </si>
  <si>
    <t>Rek.objektu Alžírská-proj.dok.</t>
  </si>
  <si>
    <t>SOU DOPRAVNÍ         P6</t>
  </si>
  <si>
    <t>8497</t>
  </si>
  <si>
    <t>Stavební úpravy budovy-proj.dok.</t>
  </si>
  <si>
    <t>7616</t>
  </si>
  <si>
    <t>Rek.fasádního pláště,výměna oken</t>
  </si>
  <si>
    <t>8176</t>
  </si>
  <si>
    <t>Rek.stravovacího zař.v obj.Rytířská</t>
  </si>
  <si>
    <t>SOU OBCH.SL.ZA Č.MOSTEM</t>
  </si>
  <si>
    <t>8496</t>
  </si>
  <si>
    <t>Výměna oken v obj.A-jih</t>
  </si>
  <si>
    <t>SOU SLUŽ.NOVOVYSOČANSKÁ</t>
  </si>
  <si>
    <t>8372</t>
  </si>
  <si>
    <t>8495</t>
  </si>
  <si>
    <t>Obnova kuchyň.zař.,stav.úpr.obj.</t>
  </si>
  <si>
    <t>SOU TECHNICKÉ DUBEČSKÁ</t>
  </si>
  <si>
    <t>7615</t>
  </si>
  <si>
    <t>Rekonstrukce tělocvičny</t>
  </si>
  <si>
    <t>SOU TELEKOMUNIKAČNÍ P10</t>
  </si>
  <si>
    <t>8175</t>
  </si>
  <si>
    <t>Vým.jednoduch.ocel.oken za plastová</t>
  </si>
  <si>
    <t>SOŠ LOGISTICKÝCH SLUŽEB   P9</t>
  </si>
  <si>
    <t>8373</t>
  </si>
  <si>
    <t>SOŠ U VINOHR.HŘBITOVA</t>
  </si>
  <si>
    <t>8178</t>
  </si>
  <si>
    <t>SOŠ a SOU   WEILOVA</t>
  </si>
  <si>
    <t>6165</t>
  </si>
  <si>
    <t>Rek.dílen Dobronická</t>
  </si>
  <si>
    <t>SOŠ a SOU PRAHA - ČAKOVICE</t>
  </si>
  <si>
    <t>8177</t>
  </si>
  <si>
    <t>Obnova kuchyňského zařízení</t>
  </si>
  <si>
    <t>SOŠ pro administrativu EU  P9</t>
  </si>
  <si>
    <t>8383</t>
  </si>
  <si>
    <t>SOŠ,SOU a OU  ZELENÝ PRUH</t>
  </si>
  <si>
    <t>8597</t>
  </si>
  <si>
    <t>SOŠ,SOU,OU a U,UČŇOVSKÁ</t>
  </si>
  <si>
    <t>7620</t>
  </si>
  <si>
    <t>Rek.školní kuchyně a jídelny</t>
  </si>
  <si>
    <t>8388</t>
  </si>
  <si>
    <t>Rek.budovy pro ZUŠ Koněvova</t>
  </si>
  <si>
    <t>8517</t>
  </si>
  <si>
    <t>Instalace vzduchotech.do šk.kuchyně</t>
  </si>
  <si>
    <t>SPEC.ŠKOLY KUPECKÉHO      P4</t>
  </si>
  <si>
    <t>8598</t>
  </si>
  <si>
    <t>SPECIÁLNÍ ŠKOLY  POD RADNICÍ  P5</t>
  </si>
  <si>
    <t>8179</t>
  </si>
  <si>
    <t>Rekonstrukce rozvodů TUV a ÚT</t>
  </si>
  <si>
    <t>8180</t>
  </si>
  <si>
    <t>Výměna oken, dveří a ÚT v objektu Na Cibulkách</t>
  </si>
  <si>
    <t>SPECIÁLNÍ ŠKOLY MOCHOVSKÁ P9</t>
  </si>
  <si>
    <t>8181</t>
  </si>
  <si>
    <t>Odvlhčení budovy vč.rek.kanalizace</t>
  </si>
  <si>
    <t>SPŠ ELEKTROTECH. JEČNÁ</t>
  </si>
  <si>
    <t>6899</t>
  </si>
  <si>
    <t>Půdní vest.učeben,rek.přízemí</t>
  </si>
  <si>
    <t>8366</t>
  </si>
  <si>
    <t>8524</t>
  </si>
  <si>
    <t>SIPVZ-vytvoř.výuk.obsahu předmětů</t>
  </si>
  <si>
    <t>8525</t>
  </si>
  <si>
    <t>SIPVZ-vytvoření výuk.materiálů</t>
  </si>
  <si>
    <t>SPŠ ELTECH.V ÚŽLABINĚ</t>
  </si>
  <si>
    <t>8182</t>
  </si>
  <si>
    <t>Rekonstrukce elektroinstalace-PD,část.real.</t>
  </si>
  <si>
    <t>SPŠ NA TŘEBEŠÍNĚ    P10</t>
  </si>
  <si>
    <t>8578</t>
  </si>
  <si>
    <t>SPŠ SDĚLOVACÍ TECHNIKY</t>
  </si>
  <si>
    <t>8577</t>
  </si>
  <si>
    <t>SPŠ SMÍCHOVSKÁ,PRESLOVA</t>
  </si>
  <si>
    <t>8528</t>
  </si>
  <si>
    <t>SIPVZ-inovace vyučování předm.</t>
  </si>
  <si>
    <t>SPŠ STROJ.NOVOBORSKÁ P9</t>
  </si>
  <si>
    <t>8184</t>
  </si>
  <si>
    <t>Rekonstrukce dětského hřiště</t>
  </si>
  <si>
    <t>8387</t>
  </si>
  <si>
    <t>Výst.zázemí školního hřiště</t>
  </si>
  <si>
    <t>8519</t>
  </si>
  <si>
    <t>Výměna oken-I.et.</t>
  </si>
  <si>
    <t>SPŠ STROJ.ŠK.HL.M.PRAHY</t>
  </si>
  <si>
    <t>8363</t>
  </si>
  <si>
    <t>SPŠ TECHNOLOGIE MASA P1</t>
  </si>
  <si>
    <t>8593</t>
  </si>
  <si>
    <t>7865</t>
  </si>
  <si>
    <t>Výstavba školního hotelu</t>
  </si>
  <si>
    <t>SZŠ A VZŠ  5.KVĚTNA    P4</t>
  </si>
  <si>
    <t>8590</t>
  </si>
  <si>
    <t>SZŠ A VZŠ ALŠOVO NÁBŘ.    P1</t>
  </si>
  <si>
    <t>7632</t>
  </si>
  <si>
    <t>Vestavba kabinetů do podkroví-I.et.</t>
  </si>
  <si>
    <t>SZŠ A VZŠ ALŠOVO NÁBŘEŽÍ</t>
  </si>
  <si>
    <t>8362</t>
  </si>
  <si>
    <t>SpMŠ DRAHAŇSKÁ  P8</t>
  </si>
  <si>
    <t>7627</t>
  </si>
  <si>
    <t>Zateplení obj.,rek.střechy,šk.kuch.</t>
  </si>
  <si>
    <t>SpMŠ ŠTÍBROVA       P8</t>
  </si>
  <si>
    <t>7629</t>
  </si>
  <si>
    <t>SpZŠ U BOROVIČEK</t>
  </si>
  <si>
    <t>8185</t>
  </si>
  <si>
    <t>Vým.oken v pavilonu C a rek.přízemí</t>
  </si>
  <si>
    <t>SpŠ A.KLARA , VÍDEŇSKÁ</t>
  </si>
  <si>
    <t>8592</t>
  </si>
  <si>
    <t>SpŠ PRO ZP NÁMĚSTÍ MÍRU</t>
  </si>
  <si>
    <t>7630</t>
  </si>
  <si>
    <t>Stavební úpravy budovy-I.et.</t>
  </si>
  <si>
    <t>8186</t>
  </si>
  <si>
    <t>SŠ SLABOPROUDÉ ELEKTROTECHNIKY  P9</t>
  </si>
  <si>
    <t>1007</t>
  </si>
  <si>
    <t>JPD2- Výst. sport.s. rekr.plochou</t>
  </si>
  <si>
    <t>8174</t>
  </si>
  <si>
    <t>Rekonstrukce kotelny</t>
  </si>
  <si>
    <t>SŠ TECHNICKÁ, BERANOVÝCH  P9</t>
  </si>
  <si>
    <t>8168</t>
  </si>
  <si>
    <t>Rek.střechy-II.etapa</t>
  </si>
  <si>
    <t>8522</t>
  </si>
  <si>
    <t>Rek.učňovských dílen a šaten</t>
  </si>
  <si>
    <t>VOŠ A SPŠ DOPRAVNÍ   P1</t>
  </si>
  <si>
    <t>8187</t>
  </si>
  <si>
    <t>Rek.střechy,vým.oken v dvor.traktu</t>
  </si>
  <si>
    <t>8518</t>
  </si>
  <si>
    <t>Výměna střešní krytiny</t>
  </si>
  <si>
    <t>VOŠ A SPŠ STAVEBNÍ   P1</t>
  </si>
  <si>
    <t>8364</t>
  </si>
  <si>
    <t>VOŠ a SPŠ GRAFICKÁ   P1</t>
  </si>
  <si>
    <t>8599</t>
  </si>
  <si>
    <t>VOŠ a SPŠ POTRAV.TECHNOLOGIE</t>
  </si>
  <si>
    <t>8183</t>
  </si>
  <si>
    <t>ZUŠ    LOUNSKÝCH        P4</t>
  </si>
  <si>
    <t>8188</t>
  </si>
  <si>
    <t>Rek.prostor v pobočce V Rovinách</t>
  </si>
  <si>
    <t>ZUŠ   KONĚVOVA       P3</t>
  </si>
  <si>
    <t>8189</t>
  </si>
  <si>
    <t>Rek.obj.Učňovská, přístav.,nástav.</t>
  </si>
  <si>
    <t>ZUŠ   NAD ALEJÍ  P6</t>
  </si>
  <si>
    <t>8596</t>
  </si>
  <si>
    <t>ZUŠ   ŠTEFÁNIKOVA    P5</t>
  </si>
  <si>
    <t>8190</t>
  </si>
  <si>
    <t>Rek.výtahu a kryté pavlače,VZT,oken</t>
  </si>
  <si>
    <t>ZUŠ  NA POPELCE     P5</t>
  </si>
  <si>
    <t>7635</t>
  </si>
  <si>
    <t>Rek.a úpr.inter.a příst.cest,půd.vest.-Pod Klik.</t>
  </si>
  <si>
    <t>7636</t>
  </si>
  <si>
    <t>Sanace,rek.pláště,příst.cest-Na Popelce</t>
  </si>
  <si>
    <t>8191</t>
  </si>
  <si>
    <t>Rek.soc.zař.v 1.NP a úprava schod.</t>
  </si>
  <si>
    <t>ZUŠ  ŠIMÁČKOVA     P7</t>
  </si>
  <si>
    <t>7637</t>
  </si>
  <si>
    <t>Rek.učeben na sál pro veřejné akce</t>
  </si>
  <si>
    <t>8494</t>
  </si>
  <si>
    <t>Rek.a vým.suterénních oken budovy</t>
  </si>
  <si>
    <t>ZUŠ BAJKALSKÁ       P10</t>
  </si>
  <si>
    <t>6921</t>
  </si>
  <si>
    <t>Rek.a dostavba pavilonu B</t>
  </si>
  <si>
    <t>7639</t>
  </si>
  <si>
    <t>Rek.a dostavba  pavilonu A</t>
  </si>
  <si>
    <t>ZUŠ KŘTINSKÁ        P4</t>
  </si>
  <si>
    <t>6922</t>
  </si>
  <si>
    <t>Rek.střechy,elektr.,oken,fasády</t>
  </si>
  <si>
    <t>ZUŠ TAUSSIGOVA      P8</t>
  </si>
  <si>
    <t>6306</t>
  </si>
  <si>
    <t>Rek.a přístavba vč.příst.sálu-III.et.</t>
  </si>
  <si>
    <t>ZvŠ A PrŠ VOKOVICKÁ P6</t>
  </si>
  <si>
    <t>7640</t>
  </si>
  <si>
    <t>Zřízení vlastní plynové kotelny</t>
  </si>
  <si>
    <t>8600</t>
  </si>
  <si>
    <t>Správce: 0009 - Jan Štrof celkem</t>
  </si>
  <si>
    <t>Celkem pro HMP-MČ</t>
  </si>
  <si>
    <t>Kapitola: 05 - Zdravotnictví a sociální oblast</t>
  </si>
  <si>
    <t>Správce: 0008 - Mgr. Hana Halová</t>
  </si>
  <si>
    <t>0200</t>
  </si>
  <si>
    <t>Dostavba ÚSP Palata</t>
  </si>
  <si>
    <t>0213</t>
  </si>
  <si>
    <t>IP pro kapitolu 0521</t>
  </si>
  <si>
    <t>0224</t>
  </si>
  <si>
    <t>Dům národnostních menšin</t>
  </si>
  <si>
    <t>0236</t>
  </si>
  <si>
    <t>Dofakturace pro kap. 0521</t>
  </si>
  <si>
    <t>5990</t>
  </si>
  <si>
    <t>JÚŠ-Rehabilitační pavilon</t>
  </si>
  <si>
    <t>7649</t>
  </si>
  <si>
    <t>DD Praha 6</t>
  </si>
  <si>
    <t>8211</t>
  </si>
  <si>
    <t>Administrativně-technická budova ZZS</t>
  </si>
  <si>
    <t>8212</t>
  </si>
  <si>
    <t>Rekonstrukce DD Praha 4-Sulická</t>
  </si>
  <si>
    <t>MHMP - Odbor sociální péče a zdravotnictví</t>
  </si>
  <si>
    <t>1005</t>
  </si>
  <si>
    <t>JPD2- Výst. komunit. bydlení</t>
  </si>
  <si>
    <t>8535</t>
  </si>
  <si>
    <t>Dary pro cizí zdravotnické subjekty</t>
  </si>
  <si>
    <t>0026</t>
  </si>
  <si>
    <t>Úprava Parteru nám.J.Palacha</t>
  </si>
  <si>
    <t>0186</t>
  </si>
  <si>
    <t>Kolektor Revoluční - Dlouhá</t>
  </si>
  <si>
    <t>7497</t>
  </si>
  <si>
    <t>Pod Čimickým hájem, byty</t>
  </si>
  <si>
    <t>7929</t>
  </si>
  <si>
    <t>Energ.audit - IROP</t>
  </si>
  <si>
    <t>7983</t>
  </si>
  <si>
    <t>Informační systém IROP</t>
  </si>
  <si>
    <t>7650</t>
  </si>
  <si>
    <t>FN  Bulovka - rekonstrukce objektů</t>
  </si>
  <si>
    <t>CENTR.LÉČ.REHABILITACE</t>
  </si>
  <si>
    <t>8505</t>
  </si>
  <si>
    <t>Lymfodrenážní přístroj</t>
  </si>
  <si>
    <t>DD BOŘANOVICE</t>
  </si>
  <si>
    <t>8194</t>
  </si>
  <si>
    <t>Obnova fasád objektu</t>
  </si>
  <si>
    <t>DD HEŘMANŮV MĚSTEC</t>
  </si>
  <si>
    <t>8195</t>
  </si>
  <si>
    <t>Modernizace objektu čp. 89</t>
  </si>
  <si>
    <t>8196</t>
  </si>
  <si>
    <t>Snížení energie-dopor.energ.auditu</t>
  </si>
  <si>
    <t>8789</t>
  </si>
  <si>
    <t>Úprava parku</t>
  </si>
  <si>
    <t>DD KOBYLISY          P8</t>
  </si>
  <si>
    <t>8551</t>
  </si>
  <si>
    <t>Chladící vozíky - 2ks</t>
  </si>
  <si>
    <t>DD PRAHA 10 MALEŠICE</t>
  </si>
  <si>
    <t>8197</t>
  </si>
  <si>
    <t>Modern.byt.jádra a kuchyň.linek v DPD</t>
  </si>
  <si>
    <t>8198</t>
  </si>
  <si>
    <t>Rek. elektrorozvodů v DD i PD</t>
  </si>
  <si>
    <t>DD PRAHA 10 ZAHR.MĚSTO</t>
  </si>
  <si>
    <t>8199</t>
  </si>
  <si>
    <t>Přestavba budovy</t>
  </si>
  <si>
    <t>DD PRAHA 4         HÁJE</t>
  </si>
  <si>
    <t>8200</t>
  </si>
  <si>
    <t>Půdní vestavba A2 - projektová dokumentace</t>
  </si>
  <si>
    <t>8343</t>
  </si>
  <si>
    <t>Moder.sociálního zařízení, obj.B</t>
  </si>
  <si>
    <t>8344</t>
  </si>
  <si>
    <t>8345</t>
  </si>
  <si>
    <t>Oplocení zeleně - předzadrádky</t>
  </si>
  <si>
    <t>DD PRAHA 4       CHODOV</t>
  </si>
  <si>
    <t>8201</t>
  </si>
  <si>
    <t>Rek. výtahů v budově A</t>
  </si>
  <si>
    <t>DD PRAHA 6           P6</t>
  </si>
  <si>
    <t>7855</t>
  </si>
  <si>
    <t>Rek.koupelen, WC a umývár.v obj.Šolínova</t>
  </si>
  <si>
    <t>8202</t>
  </si>
  <si>
    <t>Rehabilitační centrum Thákurova</t>
  </si>
  <si>
    <t>8203</t>
  </si>
  <si>
    <t>Vybavení rehabilitačního centra</t>
  </si>
  <si>
    <t>DD PRAHA 8 - BOHNICE P8</t>
  </si>
  <si>
    <t>8204</t>
  </si>
  <si>
    <t>Rek. kanalizace a odvodnění - obj. 10</t>
  </si>
  <si>
    <t>8205</t>
  </si>
  <si>
    <t>Rek. osobního výtahu na pav. 04</t>
  </si>
  <si>
    <t>8206</t>
  </si>
  <si>
    <t>Rek.osob.výtahu na pav.02</t>
  </si>
  <si>
    <t>DD ĎÁBLICE           P8</t>
  </si>
  <si>
    <t>6496</t>
  </si>
  <si>
    <t>Rekon. pokojů, byt. jader a vybudov. lůžkového odd</t>
  </si>
  <si>
    <t>7215</t>
  </si>
  <si>
    <t>Vybavení zrekonstr. pokojů</t>
  </si>
  <si>
    <t>7646</t>
  </si>
  <si>
    <t>Rekonstrukce výtahů</t>
  </si>
  <si>
    <t>7849</t>
  </si>
  <si>
    <t>Vybudov.elektr.požární signalizace</t>
  </si>
  <si>
    <t>8207</t>
  </si>
  <si>
    <t>Signalizace pacient/sestra s komunikací</t>
  </si>
  <si>
    <t>DĚTSKÉ CENTRUM PAPRSEK</t>
  </si>
  <si>
    <t>8208</t>
  </si>
  <si>
    <t>Bílinská - zateplení a fasáda</t>
  </si>
  <si>
    <t>8209</t>
  </si>
  <si>
    <t>odbory celkem :</t>
  </si>
  <si>
    <t>PO celkem :</t>
  </si>
  <si>
    <t>Milánská - mikrobus se zvedací plošinou</t>
  </si>
  <si>
    <t>8210</t>
  </si>
  <si>
    <t>Vokovice - zdvihací plošina a zasklení terasy</t>
  </si>
  <si>
    <t>8513</t>
  </si>
  <si>
    <t>Chráněné pracovní dílny</t>
  </si>
  <si>
    <t>8582</t>
  </si>
  <si>
    <t>Vířivá rehabilitační vana - Bílinská</t>
  </si>
  <si>
    <t>DĚTSKÝ DOMOV CH.MASARYKOVÉ</t>
  </si>
  <si>
    <t>8506</t>
  </si>
  <si>
    <t>Rek. půdního prostoru DD CH. Masarykové</t>
  </si>
  <si>
    <t>MĚST.NEM.NÁSL.PÉČE P9</t>
  </si>
  <si>
    <t>8501</t>
  </si>
  <si>
    <t>Lineární sonda pro cévní vyšetření</t>
  </si>
  <si>
    <t>8502</t>
  </si>
  <si>
    <t>2ks monitorovací jednotky pro Holte EKG</t>
  </si>
  <si>
    <t>8504</t>
  </si>
  <si>
    <t>STUDENTSKÝ ZDRAV.ÚSTAV</t>
  </si>
  <si>
    <t>8507</t>
  </si>
  <si>
    <t>Nákup panoram. RTG přístroje</t>
  </si>
  <si>
    <t>ZDRAV.ZÁCHR.SLUŽBA HMP</t>
  </si>
  <si>
    <t>8508</t>
  </si>
  <si>
    <t>Systém pro bezp. ukládání a záloh. dat</t>
  </si>
  <si>
    <t>8509</t>
  </si>
  <si>
    <t>SW GIS- geograf. inf. systém</t>
  </si>
  <si>
    <t>8510</t>
  </si>
  <si>
    <t>UPS 10 kVA</t>
  </si>
  <si>
    <t>ÚSP HORNÍ POUSTEVNA</t>
  </si>
  <si>
    <t>7651</t>
  </si>
  <si>
    <t>Rekonstrukce c.p. 18 v Horni Poustevně</t>
  </si>
  <si>
    <t>8213</t>
  </si>
  <si>
    <t>Mikrobus</t>
  </si>
  <si>
    <t>8214</t>
  </si>
  <si>
    <t>Rek. domu c.p.252 Vilemov</t>
  </si>
  <si>
    <t>8481</t>
  </si>
  <si>
    <t>Rekon. budovy čp. 126</t>
  </si>
  <si>
    <t>ÚSP KRÁSNÁ LÍPA</t>
  </si>
  <si>
    <t>8078</t>
  </si>
  <si>
    <t>Vybud.tech.prostor a přestavba údržby</t>
  </si>
  <si>
    <t>8215</t>
  </si>
  <si>
    <t>Zateplení - pavilon II.</t>
  </si>
  <si>
    <t>8216</t>
  </si>
  <si>
    <t>Zateplení pavilonu III.</t>
  </si>
  <si>
    <t>ÚSP KYTLICE</t>
  </si>
  <si>
    <t>6994</t>
  </si>
  <si>
    <t>Ústavní kuchyně a vybavení</t>
  </si>
  <si>
    <t>8217</t>
  </si>
  <si>
    <t>Rek.obj. č. 68 na prádelnu a ubytování</t>
  </si>
  <si>
    <t>ÚSP LEONTÝN</t>
  </si>
  <si>
    <t>7263</t>
  </si>
  <si>
    <t>Rekonstrukce skleníků</t>
  </si>
  <si>
    <t>7270</t>
  </si>
  <si>
    <t>Zateplení okálů</t>
  </si>
  <si>
    <t>8342</t>
  </si>
  <si>
    <t>Hospodářské stavení pro zooterapii</t>
  </si>
  <si>
    <t>ÚSP LOCHOVICE</t>
  </si>
  <si>
    <t>6067</t>
  </si>
  <si>
    <t>Výstavba ubytovacího a stravovacího pavilonu</t>
  </si>
  <si>
    <t>8051</t>
  </si>
  <si>
    <t>Rekon.rehabilitace v budově C</t>
  </si>
  <si>
    <t>8218</t>
  </si>
  <si>
    <t>Plynofikace ÚSP Lochovice</t>
  </si>
  <si>
    <t>ÚSP PRAHA 1 VLAŠSKÁ   P1</t>
  </si>
  <si>
    <t>7978</t>
  </si>
  <si>
    <t>Rek.střed.Papírenská-dokonč.po povodni</t>
  </si>
  <si>
    <t>8219</t>
  </si>
  <si>
    <t>Vlašská - rek.opěrných a ohrad. zdí</t>
  </si>
  <si>
    <t>8220</t>
  </si>
  <si>
    <t>Vlašská - oprava terasy a  fasády</t>
  </si>
  <si>
    <t>8550</t>
  </si>
  <si>
    <t>Rekon. sklepů ve střed.Vlašská</t>
  </si>
  <si>
    <t>ÚSP PRAHA 4 SULICKÁ  P4</t>
  </si>
  <si>
    <t>7087</t>
  </si>
  <si>
    <t>7652</t>
  </si>
  <si>
    <t>Rehabilitační bazén</t>
  </si>
  <si>
    <t>7653</t>
  </si>
  <si>
    <t>Rekonstrukce kuchyně</t>
  </si>
  <si>
    <t>ÚSP RATMĚŘICE</t>
  </si>
  <si>
    <t>0199</t>
  </si>
  <si>
    <t>ÚSP Odlochovice III</t>
  </si>
  <si>
    <t>6997</t>
  </si>
  <si>
    <t>Rekonstr. zámku Odlochovice-část A</t>
  </si>
  <si>
    <t>8327</t>
  </si>
  <si>
    <t>Rekon.objektu čp.17 - vila (proj.dokum.)</t>
  </si>
  <si>
    <t>8539</t>
  </si>
  <si>
    <t>Traktor Zetor 4340</t>
  </si>
  <si>
    <t>ÚSP RUDNÉ U NEJDKU</t>
  </si>
  <si>
    <t>7274</t>
  </si>
  <si>
    <t>Rekonstr.kuchyně (vč.projektu)</t>
  </si>
  <si>
    <t>8485</t>
  </si>
  <si>
    <t>Malotraktor pro ÚSP Rudné</t>
  </si>
  <si>
    <t>ÚSP SVOJŠICE</t>
  </si>
  <si>
    <t>8221</t>
  </si>
  <si>
    <t>Rek.prádelny + vybavení</t>
  </si>
  <si>
    <t>8511</t>
  </si>
  <si>
    <t>Soc. zařízení vč. odpadů II.P</t>
  </si>
  <si>
    <t>8790</t>
  </si>
  <si>
    <t>Dekontaminační místnosti</t>
  </si>
  <si>
    <t>ÚSP TEREZÍN</t>
  </si>
  <si>
    <t>6801</t>
  </si>
  <si>
    <t>Rekonstrukce objektu ÚSP po povodni</t>
  </si>
  <si>
    <t>ÚSP ZVÍKOVEC</t>
  </si>
  <si>
    <t>8222</t>
  </si>
  <si>
    <t>Skleník - Zvíkovec III</t>
  </si>
  <si>
    <t>Správce: 0008 - Mgr. Hana Halová celkem</t>
  </si>
  <si>
    <t>Kapitola: 06 - Kultura, sport a cestovní ruch</t>
  </si>
  <si>
    <t>0217</t>
  </si>
  <si>
    <t>Tělocvična Vinoř</t>
  </si>
  <si>
    <t>9394</t>
  </si>
  <si>
    <t>Plavecký areál Šutka</t>
  </si>
  <si>
    <t>8785</t>
  </si>
  <si>
    <t>Rekon. soc. zařízení ve sport. hale - Holešovice</t>
  </si>
  <si>
    <t>MHMP - Odbor uměleckých škol, mládeže a tělovýchov</t>
  </si>
  <si>
    <t>8239</t>
  </si>
  <si>
    <t>TV-investiční výstavba moderních sportovišť</t>
  </si>
  <si>
    <t>Správce: 0007 - Mgr. Bohumil Černý</t>
  </si>
  <si>
    <t>0201</t>
  </si>
  <si>
    <t>Rekonstrukce Hudebního divadla v Karlíně</t>
  </si>
  <si>
    <t>6122</t>
  </si>
  <si>
    <t>Slovanská epopej</t>
  </si>
  <si>
    <t>7709</t>
  </si>
  <si>
    <t>Pražský dům fotografie-Revoluční</t>
  </si>
  <si>
    <t>8240</t>
  </si>
  <si>
    <t>IP pro kapitolu 06</t>
  </si>
  <si>
    <t>MHMP - Odbor kultury, památkové péče</t>
  </si>
  <si>
    <t>8241</t>
  </si>
  <si>
    <t>Depozitáře a sklad.prostory pro org.</t>
  </si>
  <si>
    <t>8375</t>
  </si>
  <si>
    <t>Vklad do zákl.kap. spol. Obecní dům a.s.</t>
  </si>
  <si>
    <t>DIVADLO MINOR</t>
  </si>
  <si>
    <t>8336</t>
  </si>
  <si>
    <t>Stav. úpr.stud. scény a přístup k nákl. výtahu</t>
  </si>
  <si>
    <t>DIVADLO NA VINOHRADECH</t>
  </si>
  <si>
    <t>7658</t>
  </si>
  <si>
    <t>Doplnění osvětl.parku</t>
  </si>
  <si>
    <t>7660</t>
  </si>
  <si>
    <t>Staveb.úpravy balkonů,hlediště vč.vybav.</t>
  </si>
  <si>
    <t>7661</t>
  </si>
  <si>
    <t>Přeměna napětí-rekonstr.el.instalace</t>
  </si>
  <si>
    <t>DIVADLO NA ZÁBRADLÍ</t>
  </si>
  <si>
    <t>8339</t>
  </si>
  <si>
    <t>Přeměna topení v Div. Na Zábradlí</t>
  </si>
  <si>
    <t>8340</t>
  </si>
  <si>
    <t>Rekon. výtahu v Div. Na Zábradlí</t>
  </si>
  <si>
    <t>GALERIE HMP</t>
  </si>
  <si>
    <t>8552</t>
  </si>
  <si>
    <t>Pořízení dataprojektorů</t>
  </si>
  <si>
    <t>HVĚZDÁRNA A PLANETÁRIUM</t>
  </si>
  <si>
    <t>8575</t>
  </si>
  <si>
    <t>Bezbariérový přístup v planetáriu Praha</t>
  </si>
  <si>
    <t>MUZEUM HMP</t>
  </si>
  <si>
    <t>7671</t>
  </si>
  <si>
    <t>Rekonstrukce a dostavba Vojtěchova</t>
  </si>
  <si>
    <t>7777</t>
  </si>
  <si>
    <t>Výstavba depozitáře "E" Stodůlky</t>
  </si>
  <si>
    <t>7778</t>
  </si>
  <si>
    <t>Rekonstr.a přest. hl.budovy muzea</t>
  </si>
  <si>
    <t>8515</t>
  </si>
  <si>
    <t>Vybavení depozitářů - "ISO- D"</t>
  </si>
  <si>
    <t>MĚSTSKÁ KNIHOVNA PRAHA</t>
  </si>
  <si>
    <t>1015</t>
  </si>
  <si>
    <t>JPD2- poříz. internet. knihoven</t>
  </si>
  <si>
    <t>4246</t>
  </si>
  <si>
    <t>Rekon. a modernizace ústředí, MK</t>
  </si>
  <si>
    <t>7673</t>
  </si>
  <si>
    <t>Automatiz.- knih.Krč vč.stav.úprav a inv.vybav.</t>
  </si>
  <si>
    <t>7675</t>
  </si>
  <si>
    <t>REaMO knih.Ďáblice</t>
  </si>
  <si>
    <t>NKP VYŠEHRAD</t>
  </si>
  <si>
    <t>5250</t>
  </si>
  <si>
    <t>Závlahový systém Vyšehrad</t>
  </si>
  <si>
    <t>6084</t>
  </si>
  <si>
    <t>Rekonstrukce královské akropole</t>
  </si>
  <si>
    <t>6541</t>
  </si>
  <si>
    <t>Rekonstrukce Starého purkrabství</t>
  </si>
  <si>
    <t>7676</t>
  </si>
  <si>
    <t>Rekonstrukce gotického sklepa</t>
  </si>
  <si>
    <t>PRAŽ.INFORMAČNÍ SLUŽBA</t>
  </si>
  <si>
    <t>3678</t>
  </si>
  <si>
    <t>Revitalizace areálu Ctěnice</t>
  </si>
  <si>
    <t>8337</t>
  </si>
  <si>
    <t>Obnova a rozvoj VT - nákup SW</t>
  </si>
  <si>
    <t>8338</t>
  </si>
  <si>
    <t>Nákup systému My Guide pro PIS</t>
  </si>
  <si>
    <t>STUDIO YPSILON</t>
  </si>
  <si>
    <t>6088</t>
  </si>
  <si>
    <t>Zvukový a světelný park</t>
  </si>
  <si>
    <t>Společnost Berty Suttnerové</t>
  </si>
  <si>
    <t>8558</t>
  </si>
  <si>
    <t>Zhotovení pamětní desky Berty Suttnerové</t>
  </si>
  <si>
    <t>Správce: 0007 - Mgr. Bohumil Černý celkem</t>
  </si>
  <si>
    <t>Celkem JPD pro MČ</t>
  </si>
  <si>
    <t>Kapitola: 07 - Bezpečnost</t>
  </si>
  <si>
    <t>Správce: 0004 - Mgr. Rudolf Blažek</t>
  </si>
  <si>
    <t>6089</t>
  </si>
  <si>
    <t>Hasičská stanice  Radotín</t>
  </si>
  <si>
    <t>8089</t>
  </si>
  <si>
    <t>Hasičská zbrojnice - přístavba MČ Řeporyje</t>
  </si>
  <si>
    <t>MHMP - Odbor krizového řízení</t>
  </si>
  <si>
    <t>4730</t>
  </si>
  <si>
    <t>Výstavba elektronických sirén</t>
  </si>
  <si>
    <t>7000</t>
  </si>
  <si>
    <t>Rozšíření Měst. kamer. systému HMP</t>
  </si>
  <si>
    <t>7153</t>
  </si>
  <si>
    <t>Upgrade SW KŠ HMP</t>
  </si>
  <si>
    <t>7154</t>
  </si>
  <si>
    <t>Zvýšení přenos.kapacit MRS TETRA</t>
  </si>
  <si>
    <t>7679</t>
  </si>
  <si>
    <t>SZNR pro SDH</t>
  </si>
  <si>
    <t>8242</t>
  </si>
  <si>
    <t>SZNR pro PO - SDH</t>
  </si>
  <si>
    <t>MHMP MĚSTSKÁ POLICIE</t>
  </si>
  <si>
    <t>8243</t>
  </si>
  <si>
    <t>Spec.zař.nespecif.rozpočtem-MP</t>
  </si>
  <si>
    <t>8537</t>
  </si>
  <si>
    <t>Dovybav.učebny BESIP-obj.Dolnoměcholupská</t>
  </si>
  <si>
    <t>8538</t>
  </si>
  <si>
    <t>Přenosná světelná signalizace</t>
  </si>
  <si>
    <t>8780</t>
  </si>
  <si>
    <t>Stavební práce-rekonstrukce, tech.zhodnocení</t>
  </si>
  <si>
    <t>8564</t>
  </si>
  <si>
    <t>Dovyb.stanic metra k pokrytí signálem MRS TETRA</t>
  </si>
  <si>
    <t>SEZAM</t>
  </si>
  <si>
    <t>8244</t>
  </si>
  <si>
    <t>SZNR pro SEZAM</t>
  </si>
  <si>
    <t>SPRÁVA SLUŽ.MĚST.POL.</t>
  </si>
  <si>
    <t>6094</t>
  </si>
  <si>
    <t>SZNR pro SS MP</t>
  </si>
  <si>
    <t>8245</t>
  </si>
  <si>
    <t>Investice do útulků pro opuštěná zvířata</t>
  </si>
  <si>
    <t>Správce: 0004 - Mgr. Rudolf Blažek celkem</t>
  </si>
  <si>
    <t>Kapitola: 08 - Hospodářství</t>
  </si>
  <si>
    <t>8246</t>
  </si>
  <si>
    <t>Celková rek. obytného domu - Molákova</t>
  </si>
  <si>
    <t>8247</t>
  </si>
  <si>
    <t>Bytové objekty</t>
  </si>
  <si>
    <t>5761</t>
  </si>
  <si>
    <t>Úpravy urnového háje v Motole</t>
  </si>
  <si>
    <t>6981</t>
  </si>
  <si>
    <t>Krematorium Strašnice-požár.vodovod</t>
  </si>
  <si>
    <t>7698</t>
  </si>
  <si>
    <t>Krematorium Motol - rozšíření urnového háje</t>
  </si>
  <si>
    <t>7699</t>
  </si>
  <si>
    <t>Krematorium Strašnice - rekonstrukce kolumbárií</t>
  </si>
  <si>
    <t>SPRÁVA PRAŽ.HŘBITOVŮ</t>
  </si>
  <si>
    <t>3864</t>
  </si>
  <si>
    <t>Vybud.nových cest a odstr.povrch.rozvodů</t>
  </si>
  <si>
    <t>5001</t>
  </si>
  <si>
    <t>Rekonstrukce kolumbární zdi Olšany</t>
  </si>
  <si>
    <t>5415</t>
  </si>
  <si>
    <t>Rekonstrukce vodovodních rozvodů na hřbitovech</t>
  </si>
  <si>
    <t>5765</t>
  </si>
  <si>
    <t>Ďáblice - louka rozptylu včetně vstupu a komunikac</t>
  </si>
  <si>
    <t>5766</t>
  </si>
  <si>
    <t>Hostivař - rekonstrukce sociálního zařízení včetně</t>
  </si>
  <si>
    <t>5768</t>
  </si>
  <si>
    <t>Hřbitov Břevnov, rekonstrukce ohradní zdi a kolumb</t>
  </si>
  <si>
    <t>5770</t>
  </si>
  <si>
    <t>Olšany-reko.komunikací</t>
  </si>
  <si>
    <t>5771</t>
  </si>
  <si>
    <t>Reko.sociál.zázemí Vinohrady</t>
  </si>
  <si>
    <t>5772</t>
  </si>
  <si>
    <t>Rekonstrukce ohradní zdi Malvazinky</t>
  </si>
  <si>
    <t>5773</t>
  </si>
  <si>
    <t>Reko.ohradní zdi Vokovice</t>
  </si>
  <si>
    <t>6265</t>
  </si>
  <si>
    <t>Hřbitov Olšany - Hroby v dáli, ČP  1.odboje a legi</t>
  </si>
  <si>
    <t>6555</t>
  </si>
  <si>
    <t>Hřbitov Hloubětín -rozšíření hřbitova</t>
  </si>
  <si>
    <t>6556</t>
  </si>
  <si>
    <t>Hřbitov Libeň -rozšíření hřbitova</t>
  </si>
  <si>
    <t>6557</t>
  </si>
  <si>
    <t>Hřbitov Olšany -NOS nová fasáda+proj.dok.osvětlení</t>
  </si>
  <si>
    <t>6558</t>
  </si>
  <si>
    <t>Hřbitov Vřšovice-rozšíření hřbitova</t>
  </si>
  <si>
    <t>6559</t>
  </si>
  <si>
    <t>Hřbitov Vyšehrad rekonstr.celého hřbitova</t>
  </si>
  <si>
    <t>6560</t>
  </si>
  <si>
    <t>Hřbitov Záběhlice-rekonstrukce hřbitova</t>
  </si>
  <si>
    <t>6561</t>
  </si>
  <si>
    <t>Malostranský hřbitov-restaur. funerálních plastik</t>
  </si>
  <si>
    <t>6562</t>
  </si>
  <si>
    <t>Výstavba centrální pražské márnice</t>
  </si>
  <si>
    <t>7703</t>
  </si>
  <si>
    <t>Hřbitov Braník - rek. soc. zázemí včetně zdí</t>
  </si>
  <si>
    <t>7704</t>
  </si>
  <si>
    <t>Hřbitov Olšany-rekon.WC a vrátnice č.8</t>
  </si>
  <si>
    <t>7705</t>
  </si>
  <si>
    <t>Rek.kostela vč. interiéru - Malvazinky</t>
  </si>
  <si>
    <t>7706</t>
  </si>
  <si>
    <t>Rek.zdí-Olšany vojenský hřbitov</t>
  </si>
  <si>
    <t>8087</t>
  </si>
  <si>
    <t>Rekonstrukce správní budovy Malvazinky</t>
  </si>
  <si>
    <t>8249</t>
  </si>
  <si>
    <t>Síň rozloučení na hřbitově Ďáblice</t>
  </si>
  <si>
    <t>0149</t>
  </si>
  <si>
    <t>Rek. Buben.nábřeží-lávka na Štvanici</t>
  </si>
  <si>
    <t>0150</t>
  </si>
  <si>
    <t>Veř. osvětl.Vyšehrad NKP</t>
  </si>
  <si>
    <t>0151</t>
  </si>
  <si>
    <t>Veř.osvětl.-drobné, blíže nesp.inv.akce</t>
  </si>
  <si>
    <t>1010</t>
  </si>
  <si>
    <t>JPD2- poříz. centr. Prosperita</t>
  </si>
  <si>
    <t>7693</t>
  </si>
  <si>
    <t>IP pro stavby</t>
  </si>
  <si>
    <t>8251</t>
  </si>
  <si>
    <t>Veřejné osvětlení Petrovice</t>
  </si>
  <si>
    <t>MHMP - Odbor obchodních aktivit</t>
  </si>
  <si>
    <t>5406</t>
  </si>
  <si>
    <t>Dolnopočernické centrum - příprava území</t>
  </si>
  <si>
    <t>5212</t>
  </si>
  <si>
    <t>Reko. zdroje tepla bazénu Hloubětín</t>
  </si>
  <si>
    <t>7694</t>
  </si>
  <si>
    <t>Bydlení Špitálka - technická infrastruktura</t>
  </si>
  <si>
    <t>7696</t>
  </si>
  <si>
    <t>Krem. Motol-vybudování objednávkové kanceláře a WC</t>
  </si>
  <si>
    <t>7702</t>
  </si>
  <si>
    <t>Výkupy pozemků a trvalých porostů</t>
  </si>
  <si>
    <t>7917</t>
  </si>
  <si>
    <t>Energ.audity pro OSM HMP</t>
  </si>
  <si>
    <t>8252</t>
  </si>
  <si>
    <t>Nebytové objekty a stavby</t>
  </si>
  <si>
    <t>8253</t>
  </si>
  <si>
    <t>Revitalizace osvětlení</t>
  </si>
  <si>
    <t>8254</t>
  </si>
  <si>
    <t>Výkupy budov a staveb</t>
  </si>
  <si>
    <t>8255</t>
  </si>
  <si>
    <t>8256</t>
  </si>
  <si>
    <t>Řetězová 3/222, Praha 1- rekonstrukce objektu</t>
  </si>
  <si>
    <t>účetní oprava akce č. 8247</t>
  </si>
  <si>
    <t>MHMP - Odbor rozpočtu</t>
  </si>
  <si>
    <t>JPD2 - Dílčí opatření 2.2.1.</t>
  </si>
  <si>
    <t>Kapitola: 09 - Vnitřní správa</t>
  </si>
  <si>
    <t>Správce: 0012 - Ing. Martin Trnka</t>
  </si>
  <si>
    <t>MHMP - Archiv hl. m. Prahy</t>
  </si>
  <si>
    <t>5776</t>
  </si>
  <si>
    <t>Doplnění technol.vybavení novostavby Chodovec</t>
  </si>
  <si>
    <t>MHMP - Odbor hospodářské správy</t>
  </si>
  <si>
    <t>5778</t>
  </si>
  <si>
    <t>Obměna a doplnění rozmnožovací techniky</t>
  </si>
  <si>
    <t>6104</t>
  </si>
  <si>
    <t>Obměna vozidel autoparku MHMP</t>
  </si>
  <si>
    <t>6567</t>
  </si>
  <si>
    <t>Rozšíření služeb telefonní ústředny MHMP</t>
  </si>
  <si>
    <t>7052</t>
  </si>
  <si>
    <t>Úpravy a vybavení objektů MHMP</t>
  </si>
  <si>
    <t>7919</t>
  </si>
  <si>
    <t>Energ.audity v objektech MHMP</t>
  </si>
  <si>
    <t>8075</t>
  </si>
  <si>
    <t>Rekonstrukce  EPS a EZS, 2.etapa</t>
  </si>
  <si>
    <t>8076</t>
  </si>
  <si>
    <t>Trafostanice objektu Kafkův dům</t>
  </si>
  <si>
    <t>8077</t>
  </si>
  <si>
    <t>Úpravy budov pro osoby s omez.pohyblivostí</t>
  </si>
  <si>
    <t>8099</t>
  </si>
  <si>
    <t>Rekonstrukce budovy Clam-Gallasova paláce</t>
  </si>
  <si>
    <t>8100</t>
  </si>
  <si>
    <t>Klimatizace Nová radnice - 2.etapa</t>
  </si>
  <si>
    <t>8101</t>
  </si>
  <si>
    <t>Rekonstrukce elektrorozvodů - nám. Fr. Kafky 1 NÚB</t>
  </si>
  <si>
    <t>8102</t>
  </si>
  <si>
    <t>Rekonstrukce vitrážových oken NR</t>
  </si>
  <si>
    <t>8103</t>
  </si>
  <si>
    <t>Rekonstrukce prostorů Rady HMP</t>
  </si>
  <si>
    <t>8258</t>
  </si>
  <si>
    <t>Vyb. 2.výtahu v prost. hl.schodiště SR</t>
  </si>
  <si>
    <t>MHMP - Odbor informatiky</t>
  </si>
  <si>
    <t>2910</t>
  </si>
  <si>
    <t>Rozvoj sítí MHMP</t>
  </si>
  <si>
    <t>2911</t>
  </si>
  <si>
    <t>Servery MHMP</t>
  </si>
  <si>
    <t>2912</t>
  </si>
  <si>
    <t>Výpočetní technika a progr. vybav. pro MHMP</t>
  </si>
  <si>
    <t>2914</t>
  </si>
  <si>
    <t>ZRIS - síť MePNet</t>
  </si>
  <si>
    <t>4986</t>
  </si>
  <si>
    <t>Zvýšení užitné hodnoty telekom. systému</t>
  </si>
  <si>
    <t>8259</t>
  </si>
  <si>
    <t>Zabezpeč.jednot.přístupu uživatelů</t>
  </si>
  <si>
    <t>INST.MĚST. INFORMATIKY</t>
  </si>
  <si>
    <t>5291</t>
  </si>
  <si>
    <t>Informační projekty - výpočetní technika</t>
  </si>
  <si>
    <t>Správce: 0012 - Ing. Martin Trnka celkem</t>
  </si>
  <si>
    <t>Celkem JPD2 pro MČ</t>
  </si>
  <si>
    <t>Rozbor čerpání rozpočtu investičních akcí HMP dle správců za období 13/2005 v tis. Kč</t>
  </si>
  <si>
    <t>Kapitola: 01 - ROZVOJ OBCE</t>
  </si>
  <si>
    <t>Kapitálové výdaje</t>
  </si>
  <si>
    <t>Celkové zdroje</t>
  </si>
  <si>
    <t>Zdroje HMP (včetně stát. dotací prostřednictvím HMP)</t>
  </si>
  <si>
    <t>Zdroje organizace/MČ</t>
  </si>
  <si>
    <t>Odbor / organizace</t>
  </si>
  <si>
    <t>Číslo</t>
  </si>
  <si>
    <t>Název akce</t>
  </si>
  <si>
    <t>Náklady</t>
  </si>
  <si>
    <t>Profin.</t>
  </si>
  <si>
    <t>RS</t>
  </si>
  <si>
    <t>RU</t>
  </si>
  <si>
    <t>Poukázaná</t>
  </si>
  <si>
    <t>Skutečné</t>
  </si>
  <si>
    <t>% plnění</t>
  </si>
  <si>
    <t>Rozpočet</t>
  </si>
  <si>
    <t>Čerpání</t>
  </si>
  <si>
    <t>Účetní</t>
  </si>
  <si>
    <t>Zbývá</t>
  </si>
  <si>
    <t>akce</t>
  </si>
  <si>
    <t>k 31.12.2004</t>
  </si>
  <si>
    <t>rok 2005</t>
  </si>
  <si>
    <t>inv.dotace</t>
  </si>
  <si>
    <t>čerpání</t>
  </si>
  <si>
    <t>Sč k RU</t>
  </si>
  <si>
    <t>opravy</t>
  </si>
  <si>
    <t>požadavek</t>
  </si>
  <si>
    <t>celkem</t>
  </si>
  <si>
    <t>1.1.-31.12.2005</t>
  </si>
  <si>
    <t>DEL</t>
  </si>
  <si>
    <t>Správce: 0002 - Ing. Jan Bürgermeister</t>
  </si>
  <si>
    <t>MHMP - OMI</t>
  </si>
  <si>
    <t>0016</t>
  </si>
  <si>
    <t>Centrální park JZM I</t>
  </si>
  <si>
    <t>0090</t>
  </si>
  <si>
    <t>IP pro stavby v kap.01</t>
  </si>
  <si>
    <t>0105</t>
  </si>
  <si>
    <t>H.Měcholupy - Petrovice, byty</t>
  </si>
  <si>
    <t>0107</t>
  </si>
  <si>
    <t>H.Libeň - Pekařka</t>
  </si>
  <si>
    <t>0111</t>
  </si>
  <si>
    <t>Na Vackově - obytný soubor</t>
  </si>
  <si>
    <t>0112</t>
  </si>
  <si>
    <t>Dofakturace za rok 2004</t>
  </si>
  <si>
    <t>0122</t>
  </si>
  <si>
    <t>Černý Most II/5.st.</t>
  </si>
  <si>
    <t>0164</t>
  </si>
  <si>
    <t>Bytové domy Čakovice I.</t>
  </si>
  <si>
    <t>0167</t>
  </si>
  <si>
    <t>TI pro 181 bj.  Miškovice , Polabská</t>
  </si>
  <si>
    <t>0174</t>
  </si>
  <si>
    <t>TI pro 117 bj. Praha -Cibulka</t>
  </si>
  <si>
    <t>0184</t>
  </si>
  <si>
    <t>Kbely - CENTRUM</t>
  </si>
  <si>
    <t>0185</t>
  </si>
  <si>
    <t>Řepy - nástavba Nevanova</t>
  </si>
  <si>
    <t>0187</t>
  </si>
  <si>
    <t>Kolektor Václavské náměstí</t>
  </si>
  <si>
    <t>0190</t>
  </si>
  <si>
    <t>DPS Dubeč-rozšíření</t>
  </si>
  <si>
    <t>0191</t>
  </si>
  <si>
    <t>Chráněné byty Kunratice</t>
  </si>
  <si>
    <t>0192</t>
  </si>
  <si>
    <t>Chráněné byty Libuš</t>
  </si>
  <si>
    <t>0209</t>
  </si>
  <si>
    <t>Na Berance</t>
  </si>
  <si>
    <t>0210</t>
  </si>
  <si>
    <t>JM I, byty Milíčov</t>
  </si>
  <si>
    <t>0221</t>
  </si>
  <si>
    <t>Chráněné byty Ďáblice</t>
  </si>
  <si>
    <t>0230</t>
  </si>
  <si>
    <t>Polabská - byty - Miškovice</t>
  </si>
  <si>
    <t>0238</t>
  </si>
  <si>
    <t>Bytové domy Čakovice II</t>
  </si>
  <si>
    <t>0239</t>
  </si>
  <si>
    <t>Byty-Lysolaje</t>
  </si>
  <si>
    <t>0241</t>
  </si>
  <si>
    <t>Byty Dubeč</t>
  </si>
  <si>
    <t>0243</t>
  </si>
  <si>
    <t>Byty Šeberov</t>
  </si>
  <si>
    <t>0244</t>
  </si>
  <si>
    <t>Nebušice 24 bj.</t>
  </si>
  <si>
    <t>5407</t>
  </si>
  <si>
    <t>Maniny - příprava území</t>
  </si>
  <si>
    <t>5609</t>
  </si>
  <si>
    <t>Výkupy pro bytovou výstavbu</t>
  </si>
  <si>
    <t>7026</t>
  </si>
  <si>
    <t>Bytový soubor Hloubětín</t>
  </si>
  <si>
    <t>7058</t>
  </si>
  <si>
    <t>Chráněné byty Klánovice</t>
  </si>
  <si>
    <t>7192</t>
  </si>
  <si>
    <t>DPS Novovysočanská</t>
  </si>
  <si>
    <t>7495</t>
  </si>
  <si>
    <t>Byty Zličín</t>
  </si>
  <si>
    <t>7496</t>
  </si>
  <si>
    <t>Kolektor Centrum-Smíchov</t>
  </si>
  <si>
    <t>7501</t>
  </si>
  <si>
    <t>Vysočany - Ocelářská</t>
  </si>
  <si>
    <t>7502</t>
  </si>
  <si>
    <t>Čakovice III, byty</t>
  </si>
  <si>
    <t>8074</t>
  </si>
  <si>
    <t>Víceúčelový areál Dubeč</t>
  </si>
  <si>
    <t>8261</t>
  </si>
  <si>
    <t>DPS Uhříněves II.</t>
  </si>
  <si>
    <t>8262</t>
  </si>
  <si>
    <t>JM I - ukončení Centrálního parku</t>
  </si>
  <si>
    <t>8263</t>
  </si>
  <si>
    <t>P - 14, Aloisov</t>
  </si>
  <si>
    <t>8264</t>
  </si>
  <si>
    <t>Pobřežní III - infrastruktura</t>
  </si>
  <si>
    <t>8265</t>
  </si>
  <si>
    <t>Pobřežní IV.- infrast.pro jižní obchvat</t>
  </si>
  <si>
    <t>8266</t>
  </si>
  <si>
    <t>Podchod Vítězné náměstí</t>
  </si>
  <si>
    <t>8267</t>
  </si>
  <si>
    <t>Radotín - výkupy pozemků</t>
  </si>
  <si>
    <t>8268</t>
  </si>
  <si>
    <t>Rokytka - rozvoj území</t>
  </si>
  <si>
    <t>8613</t>
  </si>
  <si>
    <t>Bytové domy Dolní Počernice-Jih</t>
  </si>
  <si>
    <t>8615</t>
  </si>
  <si>
    <t>Kolektor Hlávkův most</t>
  </si>
  <si>
    <t>8781</t>
  </si>
  <si>
    <t>Kanal. sběrač "T"  Třebonice</t>
  </si>
  <si>
    <t>8782</t>
  </si>
  <si>
    <t>Model Staroměstské radnice</t>
  </si>
  <si>
    <t>8783</t>
  </si>
  <si>
    <t>Podjezd Chlumecká</t>
  </si>
  <si>
    <t>9276</t>
  </si>
  <si>
    <t>TV Chaby stavba 50</t>
  </si>
  <si>
    <t>9530</t>
  </si>
  <si>
    <t>TV Chaby - Jinočanská</t>
  </si>
  <si>
    <t>9646</t>
  </si>
  <si>
    <t>Kolektor CIA</t>
  </si>
  <si>
    <t>9812</t>
  </si>
  <si>
    <t>Na Pomezí byty + TI</t>
  </si>
  <si>
    <t>MHMP - Sekr.nám. prim. pro obl.územ.rozvoje a byt.</t>
  </si>
  <si>
    <t>8269</t>
  </si>
  <si>
    <t>Rezerva pro rekon.úřadú MČ</t>
  </si>
  <si>
    <t>8491</t>
  </si>
  <si>
    <t>Rezerva pro MČ na zhodnoc. panel. výstavby</t>
  </si>
  <si>
    <t>IROP-INŽ.A REAL.ORG. P1</t>
  </si>
  <si>
    <t>8555</t>
  </si>
  <si>
    <t>Program ASP</t>
  </si>
  <si>
    <t>8556</t>
  </si>
  <si>
    <t>Protipožární dveře</t>
  </si>
  <si>
    <t>8557</t>
  </si>
  <si>
    <t>Kamerový systém</t>
  </si>
  <si>
    <t>ÚTVAR ROZVOJE HL.M.P P1</t>
  </si>
  <si>
    <t>6022</t>
  </si>
  <si>
    <t>Stavební úpravy - půdní vestavba "Dům král. pážat"</t>
  </si>
  <si>
    <t>8270</t>
  </si>
  <si>
    <t>Programové produkty - rozšíř.,licenční poplatky</t>
  </si>
  <si>
    <t>8271</t>
  </si>
  <si>
    <t>Reprograf.a dopravní prostředky - obnova</t>
  </si>
  <si>
    <t>8272</t>
  </si>
  <si>
    <t>Technické prostředky - IT obnova</t>
  </si>
  <si>
    <t>Správce: 0002 - Ing. Jan Bürgermeister celkem</t>
  </si>
  <si>
    <t>Celkem odbory MHMP</t>
  </si>
  <si>
    <t>Celkem PO</t>
  </si>
  <si>
    <t>Celkem</t>
  </si>
  <si>
    <t>Součet celkem (PO příspěvek + Odbory MHMP skutečné čerpání)</t>
  </si>
  <si>
    <t>Celkem MČ</t>
  </si>
  <si>
    <t>***</t>
  </si>
  <si>
    <t>Kapitola: 02 - Městská infrastuktura</t>
  </si>
  <si>
    <t>0012</t>
  </si>
  <si>
    <t>Protipovod.opatř.na ochr.HMP</t>
  </si>
  <si>
    <t>0013</t>
  </si>
  <si>
    <t>BABA II - rekon.IS</t>
  </si>
  <si>
    <t>1009</t>
  </si>
  <si>
    <t>JPD2- Výst. TV Čakovice</t>
  </si>
  <si>
    <t>1021</t>
  </si>
  <si>
    <t>JPD2- vybud. centra inovací</t>
  </si>
  <si>
    <t>Správce: 0010 - Pavel Klega</t>
  </si>
  <si>
    <t>0050</t>
  </si>
  <si>
    <t>TV Slivenec</t>
  </si>
  <si>
    <t>0085</t>
  </si>
  <si>
    <t>TV Řepy</t>
  </si>
  <si>
    <t>0088</t>
  </si>
  <si>
    <t>TV Libuš</t>
  </si>
  <si>
    <t>0092</t>
  </si>
  <si>
    <t>TV Zličín</t>
  </si>
  <si>
    <t>0093</t>
  </si>
  <si>
    <t>TV Kbely</t>
  </si>
  <si>
    <t>0100</t>
  </si>
  <si>
    <t>TV Zbraslav</t>
  </si>
  <si>
    <t>0101</t>
  </si>
  <si>
    <t>TV Újezd</t>
  </si>
  <si>
    <t>0102</t>
  </si>
  <si>
    <t>TV Koloděje</t>
  </si>
  <si>
    <t>0106</t>
  </si>
  <si>
    <t>TV Šeberov</t>
  </si>
  <si>
    <t>0113</t>
  </si>
  <si>
    <t>TV Lipence</t>
  </si>
  <si>
    <t>0114</t>
  </si>
  <si>
    <t>TV Stodůlky</t>
  </si>
  <si>
    <t>0117</t>
  </si>
  <si>
    <t>TV Zbuzanská</t>
  </si>
  <si>
    <t>0132</t>
  </si>
  <si>
    <t>TV Točná</t>
  </si>
  <si>
    <t>0133</t>
  </si>
  <si>
    <t>TV Ďáblice</t>
  </si>
  <si>
    <t>0134</t>
  </si>
  <si>
    <t>TV Dolní Počernice</t>
  </si>
  <si>
    <t>0137</t>
  </si>
  <si>
    <t>TV Kyje - Hutě</t>
  </si>
  <si>
    <t>0138</t>
  </si>
  <si>
    <t>TV Kunratice</t>
  </si>
  <si>
    <t>0152</t>
  </si>
  <si>
    <t>TV  Dolní Chabry</t>
  </si>
  <si>
    <t>0161</t>
  </si>
  <si>
    <t>TV Kolovraty</t>
  </si>
  <si>
    <t>0196</t>
  </si>
  <si>
    <t>TV Klánovice</t>
  </si>
  <si>
    <t>0204</t>
  </si>
  <si>
    <t>TV Nebušice</t>
  </si>
  <si>
    <t>0218</t>
  </si>
  <si>
    <t>TV Jahodnice</t>
  </si>
  <si>
    <t>0245</t>
  </si>
  <si>
    <t>TV Zelený pruh-Antala Staška</t>
  </si>
  <si>
    <t>1017</t>
  </si>
  <si>
    <t>JPD2- rek. TV v MČ P-Libuš</t>
  </si>
  <si>
    <t>3082</t>
  </si>
  <si>
    <t>TV Radotín</t>
  </si>
  <si>
    <t>3090</t>
  </si>
  <si>
    <t>TV Řeporyje</t>
  </si>
  <si>
    <t>3103</t>
  </si>
  <si>
    <t>TV Lochkov</t>
  </si>
  <si>
    <t>3106</t>
  </si>
  <si>
    <t>TV Suchdol</t>
  </si>
  <si>
    <t>3111</t>
  </si>
  <si>
    <t>TV Lysolaje</t>
  </si>
  <si>
    <t>3113</t>
  </si>
  <si>
    <t>TV Přední Kopanina</t>
  </si>
  <si>
    <t>3119</t>
  </si>
  <si>
    <t>TV Čakovice</t>
  </si>
  <si>
    <t>3127</t>
  </si>
  <si>
    <t>TV Běchovice</t>
  </si>
  <si>
    <t>3136</t>
  </si>
  <si>
    <t>TV Satalice</t>
  </si>
  <si>
    <t>3140</t>
  </si>
  <si>
    <t>TV Újezd nad Lesy</t>
  </si>
  <si>
    <t>3145</t>
  </si>
  <si>
    <t>TV Vinoř</t>
  </si>
  <si>
    <t>3150</t>
  </si>
  <si>
    <t>TV Benice</t>
  </si>
  <si>
    <t>3151</t>
  </si>
  <si>
    <t>TV Dubeč</t>
  </si>
  <si>
    <t>3168</t>
  </si>
  <si>
    <t>TV Křeslice</t>
  </si>
  <si>
    <t>3171</t>
  </si>
  <si>
    <t>TV Štěrboholy</t>
  </si>
  <si>
    <t>3295</t>
  </si>
  <si>
    <t>TV Horní Počernice</t>
  </si>
  <si>
    <t>7132</t>
  </si>
  <si>
    <t>IP pro stavby TV</t>
  </si>
  <si>
    <t>7133</t>
  </si>
  <si>
    <t>7499</t>
  </si>
  <si>
    <t>TV Dolní Měcholupy</t>
  </si>
  <si>
    <t>7500</t>
  </si>
  <si>
    <t>TV Praha 6</t>
  </si>
  <si>
    <t>7981</t>
  </si>
  <si>
    <t>TV Za Horou</t>
  </si>
  <si>
    <t>8274</t>
  </si>
  <si>
    <t>TV Sedlec</t>
  </si>
  <si>
    <t>8275</t>
  </si>
  <si>
    <t>TV Uhříněves</t>
  </si>
  <si>
    <t>8588</t>
  </si>
  <si>
    <t>TV Malá Ohrada</t>
  </si>
  <si>
    <t>9534</t>
  </si>
  <si>
    <t>TV Nové Butovice</t>
  </si>
  <si>
    <t>MHMP - Odbor správy majetku</t>
  </si>
  <si>
    <t>7533</t>
  </si>
  <si>
    <t>Monitoring Petrovice  4.6.7. st</t>
  </si>
  <si>
    <t>7534</t>
  </si>
  <si>
    <t>Monitoring Řepy vč. stavebních úprav</t>
  </si>
  <si>
    <t>8276</t>
  </si>
  <si>
    <t>Senovážné nám.11- digitalizace telem. přenosů</t>
  </si>
  <si>
    <t>Správce: 0010 - Pavel Klega celkem</t>
  </si>
  <si>
    <t>Správce: 0011 - RNDr. Miloš Gregar</t>
  </si>
  <si>
    <t>0010</t>
  </si>
  <si>
    <t>Toulcův dvůr I. - VI.et.</t>
  </si>
  <si>
    <t>0057</t>
  </si>
  <si>
    <t>Prodloužení stoky A2</t>
  </si>
  <si>
    <t>0083</t>
  </si>
  <si>
    <t>H.Počernice - ČOV Svépravice</t>
  </si>
  <si>
    <t>1020</t>
  </si>
  <si>
    <t>JPD2- vybud. Inf. centr. Geopolymery</t>
  </si>
  <si>
    <t>3117</t>
  </si>
  <si>
    <t>Revital.Drahaňského potoka</t>
  </si>
  <si>
    <t>6963</t>
  </si>
  <si>
    <t>Celk. přest. a rozšíření ÚČOV Císař. ostrov</t>
  </si>
  <si>
    <t>7526</t>
  </si>
  <si>
    <t>Dostavba botanické zahrady</t>
  </si>
  <si>
    <t>7877</t>
  </si>
  <si>
    <t>Regener.vnitrobloku Chlebovická-Tupolevova</t>
  </si>
  <si>
    <t>8498</t>
  </si>
  <si>
    <t>Vodovodní řad Nová Ves</t>
  </si>
  <si>
    <t>8521</t>
  </si>
  <si>
    <t>Sběrný dvůr Běchovice</t>
  </si>
  <si>
    <t>8548</t>
  </si>
  <si>
    <t>Kanal. sběrač H - prodl. do Běchovic</t>
  </si>
  <si>
    <t>MHMP - Odbor infrastruktury města</t>
  </si>
  <si>
    <t>4272</t>
  </si>
  <si>
    <t>Sběrné dvory</t>
  </si>
  <si>
    <t>7528</t>
  </si>
  <si>
    <t>Kompostárna</t>
  </si>
  <si>
    <t>8541</t>
  </si>
  <si>
    <t>Zpracování energetických auditů</t>
  </si>
  <si>
    <t>MHMP - Odbor ochrany prostředí</t>
  </si>
  <si>
    <t>1004</t>
  </si>
  <si>
    <t>JPD2- Rokytka- Rek.velkého Počernického rybníka</t>
  </si>
  <si>
    <t>2003</t>
  </si>
  <si>
    <t>Výkupy lesních pozemků</t>
  </si>
  <si>
    <t>4452</t>
  </si>
  <si>
    <t>Letenské sady - obnova ploch zeleně I.kat.</t>
  </si>
  <si>
    <t>4857</t>
  </si>
  <si>
    <t>Kinského zahrada - obnova, I. etapa</t>
  </si>
  <si>
    <t>4859</t>
  </si>
  <si>
    <t>Stromovka - obnova, I. etapa</t>
  </si>
  <si>
    <t>4860</t>
  </si>
  <si>
    <t>Výkup pozemků jádrov. území PBZ</t>
  </si>
  <si>
    <t>5284</t>
  </si>
  <si>
    <t>Investice související s areály zeleně I.kategorie</t>
  </si>
  <si>
    <t>5286</t>
  </si>
  <si>
    <t>Vodovod Letná</t>
  </si>
  <si>
    <t>5594</t>
  </si>
  <si>
    <t>Rekon.Čimického rybníka</t>
  </si>
  <si>
    <t>5595</t>
  </si>
  <si>
    <t>Rekon. Zátišského potoka</t>
  </si>
  <si>
    <t>5846</t>
  </si>
  <si>
    <t>Revitalizace Řepského potoka</t>
  </si>
  <si>
    <t>6028</t>
  </si>
  <si>
    <t>Vrtbovská zahrada - sekané kopie</t>
  </si>
  <si>
    <t>6140</t>
  </si>
  <si>
    <t>Revitalizace Litovického potoka</t>
  </si>
  <si>
    <t>6475</t>
  </si>
  <si>
    <t>Obnova parku na Vítkově</t>
  </si>
  <si>
    <t>6951</t>
  </si>
  <si>
    <t>Hájovna Jinonice-rekonstrukce a přístavba</t>
  </si>
  <si>
    <t>6952</t>
  </si>
  <si>
    <t>Provozní objekt Hostivař</t>
  </si>
  <si>
    <t>6954</t>
  </si>
  <si>
    <t>Obora Hvězda-obnova</t>
  </si>
  <si>
    <t>6955</t>
  </si>
  <si>
    <t>Petřín-obnova</t>
  </si>
  <si>
    <t>6956</t>
  </si>
  <si>
    <t>Výkup pozemků pro ÚSES</t>
  </si>
  <si>
    <t>6957</t>
  </si>
  <si>
    <t>Výkupy pozemků</t>
  </si>
  <si>
    <t>7529</t>
  </si>
  <si>
    <t>Areál Hostivař</t>
  </si>
  <si>
    <t>7530</t>
  </si>
  <si>
    <t>Lobkovická zahrada</t>
  </si>
  <si>
    <t>7531</t>
  </si>
  <si>
    <t>Rekreační park - Hostivař</t>
  </si>
  <si>
    <t>8305</t>
  </si>
  <si>
    <t>Realizace nových ploch lesů</t>
  </si>
  <si>
    <t>8306</t>
  </si>
  <si>
    <t>Rybník (vodojem) - Letenské sady</t>
  </si>
  <si>
    <t>8382</t>
  </si>
  <si>
    <t>Areál Cibulka - Motol</t>
  </si>
  <si>
    <t>8608</t>
  </si>
  <si>
    <t>Dětské hřiště při ul. J.Jovkova</t>
  </si>
  <si>
    <t>6959</t>
  </si>
  <si>
    <t>ČOV Kolovraty-2.linka</t>
  </si>
  <si>
    <t>6961</t>
  </si>
  <si>
    <t>Rek.kanalizace Bártlova a Třebešovská</t>
  </si>
  <si>
    <t>6967</t>
  </si>
  <si>
    <t>Výst.kanalizace Ke hřbitovu</t>
  </si>
  <si>
    <t>7253</t>
  </si>
  <si>
    <t>Zabezpečení objektů ÚV Káraný</t>
  </si>
  <si>
    <t>7254</t>
  </si>
  <si>
    <t>Zabezpečení 1.,2.a 3. řadu ÚV Káraný</t>
  </si>
  <si>
    <t>7287</t>
  </si>
  <si>
    <t>Rekon.kanalizace Českobrodská II.et.</t>
  </si>
  <si>
    <t>7532</t>
  </si>
  <si>
    <t>0008. etapa protipovodňových opatření</t>
  </si>
  <si>
    <t>7537</t>
  </si>
  <si>
    <t>OVŘ Palackého, V Jámě, Spálená, Ostrovní a okolí</t>
  </si>
  <si>
    <t>7538</t>
  </si>
  <si>
    <t>OVŘ Pod Kaštany</t>
  </si>
  <si>
    <t>7539</t>
  </si>
  <si>
    <t>OVŘ Rokoska</t>
  </si>
  <si>
    <t>7541</t>
  </si>
  <si>
    <t>OVŘ V Šáreckém údolí</t>
  </si>
  <si>
    <t>7542</t>
  </si>
  <si>
    <t>Rekonstr.technolog. na 3 objektech 1.a 2.kár. řadu</t>
  </si>
  <si>
    <t>7543</t>
  </si>
  <si>
    <t>Rekonstrukce větráků 1. a 2. káranského řadu</t>
  </si>
  <si>
    <t>7546</t>
  </si>
  <si>
    <t>Zabezpečenost vodohospod. objektů na území HMP</t>
  </si>
  <si>
    <t>7547</t>
  </si>
  <si>
    <t>Zabezpečení proti úniku chlóru na ÚV Káraný</t>
  </si>
  <si>
    <t>Sekr. radního pro obl. živ. prostředí, odpad.hosp.</t>
  </si>
  <si>
    <t>8489</t>
  </si>
  <si>
    <t>Sanace stoky Šaldova</t>
  </si>
  <si>
    <t>8490</t>
  </si>
  <si>
    <t>Sanace Modřanského sběrače</t>
  </si>
  <si>
    <t>BOTANICKÁ ZAHRADA</t>
  </si>
  <si>
    <t>6936</t>
  </si>
  <si>
    <t>Expozice</t>
  </si>
  <si>
    <t>6937</t>
  </si>
  <si>
    <t>Infrastruktura</t>
  </si>
  <si>
    <t>6938</t>
  </si>
  <si>
    <t>Návštěvnická vybavenost</t>
  </si>
  <si>
    <t>6939</t>
  </si>
  <si>
    <t>Objekt Podhoří čp.280</t>
  </si>
  <si>
    <t>SZNR</t>
  </si>
  <si>
    <t>7503</t>
  </si>
  <si>
    <t>Areál Západ</t>
  </si>
  <si>
    <t>8096</t>
  </si>
  <si>
    <t>Vstupenkový systém</t>
  </si>
  <si>
    <t>8097</t>
  </si>
  <si>
    <t>Sanace svahu vinice sv. Kláry</t>
  </si>
  <si>
    <t>8277</t>
  </si>
  <si>
    <t>Komunikace a parkoviště</t>
  </si>
  <si>
    <t>8278</t>
  </si>
  <si>
    <t>Výstavní pavilon-Areál JIH</t>
  </si>
  <si>
    <t>LESY HMP</t>
  </si>
  <si>
    <t>6473</t>
  </si>
  <si>
    <t>Provozní objekt - Práče - rekonstrukce a přístavba</t>
  </si>
  <si>
    <t>6573</t>
  </si>
  <si>
    <t>ZOOLOGICKÁ ZAHRADA</t>
  </si>
  <si>
    <t>4884</t>
  </si>
  <si>
    <t>Expozice severských zvířat</t>
  </si>
  <si>
    <t>4885</t>
  </si>
  <si>
    <t>Chovatelské zázemí</t>
  </si>
  <si>
    <t>4888</t>
  </si>
  <si>
    <t>Rekonstrukce areálu Rybník</t>
  </si>
  <si>
    <t>6032</t>
  </si>
  <si>
    <t>6488</t>
  </si>
  <si>
    <t>Rek. rozvodů inzenýrských sítí</t>
  </si>
  <si>
    <t>6826</t>
  </si>
  <si>
    <t>Technické zázemí</t>
  </si>
  <si>
    <t>6970</t>
  </si>
  <si>
    <t>Dětský areál</t>
  </si>
  <si>
    <t>6972</t>
  </si>
  <si>
    <t>Pavilon hrochů</t>
  </si>
  <si>
    <t>6973</t>
  </si>
  <si>
    <t>Pavilon slonů vč.demolice starého</t>
  </si>
  <si>
    <t>7548</t>
  </si>
  <si>
    <t>Expozice levhartů</t>
  </si>
  <si>
    <t>7875</t>
  </si>
  <si>
    <t>Rek. napájení jižní části  ZOO</t>
  </si>
  <si>
    <t>7977</t>
  </si>
  <si>
    <t>Opičí ostrovy</t>
  </si>
  <si>
    <t>8307</t>
  </si>
  <si>
    <t>CITES centrum</t>
  </si>
  <si>
    <t>8308</t>
  </si>
  <si>
    <t>Rekonstrukce lineární expozice papoušků</t>
  </si>
  <si>
    <t>Správce: 0011 - RNDr. Miloš Gregar celkem</t>
  </si>
  <si>
    <t>Celkem JPD 2 pro MČ</t>
  </si>
  <si>
    <t>Kapitola: 03 - Doprava</t>
  </si>
  <si>
    <t>Správce: 0006 - Radovan Šteiner</t>
  </si>
  <si>
    <t>DOP-TECH.SPRÁVA KOMUNIKACÍ VH</t>
  </si>
  <si>
    <t>3208</t>
  </si>
  <si>
    <t>Most Zličín - rozšíření Řevnické</t>
  </si>
  <si>
    <t>3217</t>
  </si>
  <si>
    <t>Systém řízení  MSP</t>
  </si>
  <si>
    <t>3220</t>
  </si>
  <si>
    <t>Broumarská - most a komunikace</t>
  </si>
  <si>
    <t>3223</t>
  </si>
  <si>
    <t>Rašínovo nábřeží</t>
  </si>
  <si>
    <t>4345</t>
  </si>
  <si>
    <t>MÚK - Připojeni V. a M. Chuchle</t>
  </si>
  <si>
    <t>4346</t>
  </si>
  <si>
    <t>Cyklistické stezky</t>
  </si>
  <si>
    <t>4347</t>
  </si>
  <si>
    <t>Akce pro BESIP</t>
  </si>
  <si>
    <t>4348</t>
  </si>
  <si>
    <t>Zachytná parkoviště P + R</t>
  </si>
  <si>
    <t>4893</t>
  </si>
  <si>
    <t>Kolbenova - Kbelská</t>
  </si>
  <si>
    <t>5092</t>
  </si>
  <si>
    <t>Jižní spojka - soubor staveb</t>
  </si>
  <si>
    <t>5093</t>
  </si>
  <si>
    <t>Kamýcká - soubor staveb</t>
  </si>
  <si>
    <t>5322</t>
  </si>
  <si>
    <t>Most přes Berounku ( včetně rozštěpu )</t>
  </si>
  <si>
    <t>5910</t>
  </si>
  <si>
    <t>Příprava akcí pro zlepšení infrastr.PID-BUS</t>
  </si>
  <si>
    <t>5967</t>
  </si>
  <si>
    <t>Michelská</t>
  </si>
  <si>
    <t>6041</t>
  </si>
  <si>
    <t>Okružní křižovatka Hornoměcholupská-Milánská</t>
  </si>
  <si>
    <t>6043</t>
  </si>
  <si>
    <t>Okružní křižovatka Přátelství-K Netlukám</t>
  </si>
  <si>
    <t>6046</t>
  </si>
  <si>
    <t>Příprava staveb</t>
  </si>
  <si>
    <t>6048</t>
  </si>
  <si>
    <t>Zajištění zimní služby</t>
  </si>
  <si>
    <t>6493</t>
  </si>
  <si>
    <t>Telematické systémy</t>
  </si>
  <si>
    <t>6647</t>
  </si>
  <si>
    <t>Rekonstrukce ul. Českomoravské</t>
  </si>
  <si>
    <t>6834</t>
  </si>
  <si>
    <t>Roztocká</t>
  </si>
  <si>
    <t>6925</t>
  </si>
  <si>
    <t>Libeňský most</t>
  </si>
  <si>
    <t>7113</t>
  </si>
  <si>
    <t>U Průhonu</t>
  </si>
  <si>
    <t>7114</t>
  </si>
  <si>
    <t>Přístavní</t>
  </si>
  <si>
    <t>7116</t>
  </si>
  <si>
    <t>Křižíkova</t>
  </si>
  <si>
    <t>7117</t>
  </si>
  <si>
    <t>Pobřežní</t>
  </si>
  <si>
    <t>7121</t>
  </si>
  <si>
    <t>Haštalské náměstí</t>
  </si>
  <si>
    <t>7125</t>
  </si>
  <si>
    <t>Hlávkův most</t>
  </si>
  <si>
    <t>7296</t>
  </si>
  <si>
    <t>Štefánikův most</t>
  </si>
  <si>
    <t>7334</t>
  </si>
  <si>
    <t>Šaldova ul.</t>
  </si>
  <si>
    <t>7338</t>
  </si>
  <si>
    <t>Nábřeží E.Beneše-opěrné zdi</t>
  </si>
  <si>
    <t>7559</t>
  </si>
  <si>
    <t>Alšovo nábřeží</t>
  </si>
  <si>
    <t>7560</t>
  </si>
  <si>
    <t>Chodníkový program</t>
  </si>
  <si>
    <t>7561</t>
  </si>
  <si>
    <t>Chotkova</t>
  </si>
  <si>
    <t>7562</t>
  </si>
  <si>
    <t>Janáčkovo nábřeží</t>
  </si>
  <si>
    <t>7563</t>
  </si>
  <si>
    <t>Moskevská - Bohdalec</t>
  </si>
  <si>
    <t>7564</t>
  </si>
  <si>
    <t>Na Maninách</t>
  </si>
  <si>
    <t>7565</t>
  </si>
  <si>
    <t>Pobřežní III. - komunikace</t>
  </si>
  <si>
    <t>7567</t>
  </si>
  <si>
    <t>Vyskočilova - 5.května, nájezdová rampa</t>
  </si>
  <si>
    <t>7568</t>
  </si>
  <si>
    <t>Za elektrárnou - most V5</t>
  </si>
  <si>
    <t>7785</t>
  </si>
  <si>
    <t>Pomořanská - parkovací stání</t>
  </si>
  <si>
    <t>7876</t>
  </si>
  <si>
    <t>SSZ na křiž.Českobrod.x Mladých Běchovic</t>
  </si>
  <si>
    <t>8001</t>
  </si>
  <si>
    <t>Sokolovská (Balabenka-Na Břehu)</t>
  </si>
  <si>
    <t>8005</t>
  </si>
  <si>
    <t>Petrská - regenerace oblasti</t>
  </si>
  <si>
    <t>8053</t>
  </si>
  <si>
    <t>SSZ Průmyslová-Teplárenská</t>
  </si>
  <si>
    <t>8105</t>
  </si>
  <si>
    <t>U Libeňského pivovaru</t>
  </si>
  <si>
    <t>8106</t>
  </si>
  <si>
    <t>Vltavská</t>
  </si>
  <si>
    <t>8108</t>
  </si>
  <si>
    <t>U Sluncové</t>
  </si>
  <si>
    <t>8110</t>
  </si>
  <si>
    <t>Malešická</t>
  </si>
  <si>
    <t>8111</t>
  </si>
  <si>
    <t>Pražská - Švehlova</t>
  </si>
  <si>
    <t>8113</t>
  </si>
  <si>
    <t>Branická - odstavné parkoviště</t>
  </si>
  <si>
    <t>8500</t>
  </si>
  <si>
    <t>Rek.povrchu propoj. ramp a zábradlí Barrand.mostu</t>
  </si>
  <si>
    <t>8514</t>
  </si>
  <si>
    <t>Dodávka i instalace označníků TAXIstanovišť</t>
  </si>
  <si>
    <t>8534</t>
  </si>
  <si>
    <t>Autobusová zastávka Hlubočepy</t>
  </si>
  <si>
    <t>8565</t>
  </si>
  <si>
    <t>Rekon. Liberecká a Cínovecká z centra</t>
  </si>
  <si>
    <t>8604</t>
  </si>
  <si>
    <t>Záhřebská</t>
  </si>
  <si>
    <t>8605</t>
  </si>
  <si>
    <t>Liberecká (úsek Kbelská-Vysočanská do centra)</t>
  </si>
  <si>
    <t>8606</t>
  </si>
  <si>
    <t>Liberecká (Davídkova-rampa Levínská) z centra-3.et</t>
  </si>
  <si>
    <t>8607</t>
  </si>
  <si>
    <t>Rozvadovská spojka (úsek Řevnická-hran.Prahy)</t>
  </si>
  <si>
    <t>0027</t>
  </si>
  <si>
    <t>Štěrboholská radiála 2.st.</t>
  </si>
  <si>
    <t>0051</t>
  </si>
  <si>
    <t>Protihluková opatření na dokonč.stavbách</t>
  </si>
  <si>
    <t>0053</t>
  </si>
  <si>
    <t>Vysočanská radiála</t>
  </si>
  <si>
    <t>0065</t>
  </si>
  <si>
    <t>Strahovský tunel 2.st.</t>
  </si>
  <si>
    <t>0075</t>
  </si>
  <si>
    <t>Zlíchov - Radlická</t>
  </si>
  <si>
    <t>0079</t>
  </si>
  <si>
    <t>MO Špejchar - Pelc/Tyrolka</t>
  </si>
  <si>
    <t>0080</t>
  </si>
  <si>
    <t>MO Prašný Most - Špejchar</t>
  </si>
  <si>
    <t>0081</t>
  </si>
  <si>
    <t>MO Pelc/Tyrolka - Balabenka</t>
  </si>
  <si>
    <t>0094</t>
  </si>
  <si>
    <t>Balabenka-Štěrboholská radiála</t>
  </si>
  <si>
    <t>0211</t>
  </si>
  <si>
    <t>Lipnická-Ocelkova</t>
  </si>
  <si>
    <t>0212</t>
  </si>
  <si>
    <t>MÚK Bystrá - I/10</t>
  </si>
  <si>
    <t>4663</t>
  </si>
  <si>
    <t>MÚK PPO - Liberecká</t>
  </si>
  <si>
    <t>4664</t>
  </si>
  <si>
    <t>MÚK PPO-Beranových</t>
  </si>
  <si>
    <t>7552</t>
  </si>
  <si>
    <t>Budovatelská - Mladoboleslavská</t>
  </si>
  <si>
    <t>7553</t>
  </si>
  <si>
    <t>Břevnovská radiála</t>
  </si>
  <si>
    <t>7554</t>
  </si>
  <si>
    <t>Chodovská radiála - zkapacitnění</t>
  </si>
  <si>
    <t>7555</t>
  </si>
  <si>
    <t>Dofakturace pro kap. 0321</t>
  </si>
  <si>
    <t>7556</t>
  </si>
  <si>
    <t>IP pro dopravní stavby</t>
  </si>
  <si>
    <t>7557</t>
  </si>
  <si>
    <t>Rozšíření vozovky Ankarská</t>
  </si>
  <si>
    <t>7558</t>
  </si>
  <si>
    <t>Tűrkova II.</t>
  </si>
  <si>
    <t>8312</t>
  </si>
  <si>
    <t>Křižovatka Archivní-Türkova</t>
  </si>
  <si>
    <t>8313</t>
  </si>
  <si>
    <t>Libeňská spojka</t>
  </si>
  <si>
    <t>8559</t>
  </si>
  <si>
    <t>Komunik. propojení Evropská-Svatovítská</t>
  </si>
  <si>
    <t>8560</t>
  </si>
  <si>
    <t>Komunik. propojení Prahy 12 s Pražským okruhem</t>
  </si>
  <si>
    <t>8561</t>
  </si>
  <si>
    <t>Okružní křižovatka Tupolevova-Veselská</t>
  </si>
  <si>
    <t>8562</t>
  </si>
  <si>
    <t>Vysočanská radiála - úsek MO-Kbelská</t>
  </si>
  <si>
    <t>9514</t>
  </si>
  <si>
    <t>KOMOKO</t>
  </si>
  <si>
    <t>9515</t>
  </si>
  <si>
    <t>MO Myslbekova-Prašný Most</t>
  </si>
  <si>
    <t>9524</t>
  </si>
  <si>
    <t>Strahovský tunel 3.st.</t>
  </si>
  <si>
    <t>9543</t>
  </si>
  <si>
    <t>MO Radlická - Strahovský tunel</t>
  </si>
  <si>
    <t>9567</t>
  </si>
  <si>
    <t>Radlická radiála JZM Smíchov</t>
  </si>
  <si>
    <t>MHMP - Odbor dopravy</t>
  </si>
  <si>
    <t>1003</t>
  </si>
  <si>
    <t>JPD2- Rek. ul. Broumarská I.</t>
  </si>
  <si>
    <t>Dopravní podnik hl.m.Prahy</t>
  </si>
  <si>
    <t>1001</t>
  </si>
  <si>
    <t>JPD2- Výst.výtahů ve stanici metra Florenc B</t>
  </si>
  <si>
    <t>3332</t>
  </si>
  <si>
    <t>TT Hlubočepy-Barrandov</t>
  </si>
  <si>
    <t>4645</t>
  </si>
  <si>
    <t>IV. provozní úsek trasy C1 (nádr.Holešovice-Ládví)</t>
  </si>
  <si>
    <t>5311</t>
  </si>
  <si>
    <t>Obnova vozů metra - modernizace</t>
  </si>
  <si>
    <t>5535</t>
  </si>
  <si>
    <t>IV.provoz. úsek trasy C 2 (Ládví-Letňany)</t>
  </si>
  <si>
    <t>5666</t>
  </si>
  <si>
    <t>Modernizace tramvají</t>
  </si>
  <si>
    <t>5671</t>
  </si>
  <si>
    <t>Rek. zabezp. zařízení na trase A metra</t>
  </si>
  <si>
    <t>6035</t>
  </si>
  <si>
    <t>St. metra depo Hostivař (2x P+R)</t>
  </si>
  <si>
    <t>6491</t>
  </si>
  <si>
    <t>Výměna kabelů na trase A a C</t>
  </si>
  <si>
    <t>7762</t>
  </si>
  <si>
    <t>Nákup tramvají</t>
  </si>
  <si>
    <t>7763</t>
  </si>
  <si>
    <t>Obnova radiových sítí DP HMP</t>
  </si>
  <si>
    <t>8126</t>
  </si>
  <si>
    <t>Nákup vozů metra pro nové trasy</t>
  </si>
  <si>
    <t>8127</t>
  </si>
  <si>
    <t>Rek. zabezpečovacího zařízení na trase B metra</t>
  </si>
  <si>
    <t>ROPID</t>
  </si>
  <si>
    <t>8549</t>
  </si>
  <si>
    <t>Vybavení inf.systému PID letiště Ruzyně</t>
  </si>
  <si>
    <t>ÚDI HMP</t>
  </si>
  <si>
    <t>1002</t>
  </si>
  <si>
    <t>JPD2- Dopravní modelování</t>
  </si>
  <si>
    <t>Správce: 0006 - Radovan Šteiner celkem</t>
  </si>
  <si>
    <t>Rek. TT Sokolovská</t>
  </si>
  <si>
    <t>Poříz.výdej. autom. jízdenek</t>
  </si>
  <si>
    <t>Kapitola: 04 - Školství,mládež a samospráva</t>
  </si>
  <si>
    <t>Správce: 0003 - JUDr. Petr Hulinský</t>
  </si>
  <si>
    <t>COP-TH PODĚBRADSKÁ   P9</t>
  </si>
  <si>
    <t>8318</t>
  </si>
  <si>
    <t>Rek.um.povrchu víceúč.hřiště-Harfa</t>
  </si>
  <si>
    <t>DDM HMP KARLÍN</t>
  </si>
  <si>
    <t>8317</t>
  </si>
  <si>
    <t>Rek.atlet.dráhy,trav.hř.,vrhač.sekt.</t>
  </si>
  <si>
    <t>8786</t>
  </si>
  <si>
    <t>Sportovní vybavení-Stad.ml.Kotlářka</t>
  </si>
  <si>
    <t>DDM MODŘANY, HERRMANNOVÁ</t>
  </si>
  <si>
    <t>8787</t>
  </si>
  <si>
    <t>Sportovní zařízení-DDM Modřany</t>
  </si>
  <si>
    <t>GYM. ARABSKÁ           P6</t>
  </si>
  <si>
    <t>8323</t>
  </si>
  <si>
    <t>Rek.podlah tělocvičen-parket.pov.</t>
  </si>
  <si>
    <t>GYM. NA ZATLANCE      P5</t>
  </si>
  <si>
    <t>8324</t>
  </si>
  <si>
    <t>Rek.podlahy v gymnast.tělocvičně</t>
  </si>
  <si>
    <t>GYM. NAD ALEJÍ           P6</t>
  </si>
  <si>
    <t>8319</t>
  </si>
  <si>
    <t>Rek.antuk.hřiště na hř.s um.pov.</t>
  </si>
  <si>
    <t>8325</t>
  </si>
  <si>
    <t>OA HOLEŠOVICE   P7</t>
  </si>
  <si>
    <t>8320</t>
  </si>
  <si>
    <t>Rek.asf.hř.na basket.,víceúč.,volejb.s um.pov.</t>
  </si>
  <si>
    <t>SOU GASTRONOMIE          P10</t>
  </si>
  <si>
    <t>8321</t>
  </si>
  <si>
    <t>Rek.2 volej.asf.hř.na hř.s um.pov.</t>
  </si>
  <si>
    <t>STŠ HMP RADLICKÁ</t>
  </si>
  <si>
    <t>8788</t>
  </si>
  <si>
    <t>Sportovní vybavení a modern.šk.sport.</t>
  </si>
  <si>
    <t>SpZŠ  VÝMOLOVA  P5</t>
  </si>
  <si>
    <t>8322</t>
  </si>
  <si>
    <t>Rek.víceúč.hř.,atlet.dr.,sek.na um.pov.</t>
  </si>
  <si>
    <t>Správce: 0003 - JUDr. Petr Hulinský celkem</t>
  </si>
  <si>
    <t>Správce: 0009 - Jan Štrof</t>
  </si>
  <si>
    <t>0228</t>
  </si>
  <si>
    <t>MŠ Velká Chuchle-výstavba</t>
  </si>
  <si>
    <t>1022</t>
  </si>
  <si>
    <t>JPD2- výst. děts. domova P15</t>
  </si>
  <si>
    <t>7057</t>
  </si>
  <si>
    <t>ZŠ Kunratice-dostavba a rek.</t>
  </si>
  <si>
    <t>7257</t>
  </si>
  <si>
    <t>DDM hl.m.Prahy Karlín.n.,P8 a Loděnice</t>
  </si>
  <si>
    <t>7258</t>
  </si>
  <si>
    <t>VOŠG a SPŠG Hellichova,P1- reko.obj.Malt.nám.</t>
  </si>
  <si>
    <t>7742</t>
  </si>
  <si>
    <t>VOŠE a OA Kollárova,P8-rek.po pov.</t>
  </si>
  <si>
    <t>8389</t>
  </si>
  <si>
    <t>ZŠ Gen.F.Fajtla-rek.podlaží nad šk.jíd.</t>
  </si>
  <si>
    <t>8499</t>
  </si>
  <si>
    <t>ZŠ Dr.E.Beneše Čakovice</t>
  </si>
  <si>
    <t>8536</t>
  </si>
  <si>
    <t>ZŠ Vinoř-rekonstrukce</t>
  </si>
  <si>
    <t>MHMP - Odbor školství</t>
  </si>
  <si>
    <t>1011</t>
  </si>
  <si>
    <t>JPD2- Poříz centr. UK</t>
  </si>
  <si>
    <t>7870</t>
  </si>
  <si>
    <t>Rek.obj.Francouzská na PPP</t>
  </si>
  <si>
    <t>7985</t>
  </si>
  <si>
    <t>Výst.Dětského domova Štěrboholy</t>
  </si>
  <si>
    <t>8169</t>
  </si>
  <si>
    <t>Rezerva SKU MHMP</t>
  </si>
  <si>
    <t>8170</t>
  </si>
  <si>
    <t>Rezerva na havárie v městských částech</t>
  </si>
  <si>
    <t>8354</t>
  </si>
  <si>
    <t>ZŠ Květn.vítěz.,P4-SIPVZ-vyb.poč.techn.</t>
  </si>
  <si>
    <t>8355</t>
  </si>
  <si>
    <t>ZŠ Mráčkova,P4-SIPVZ-vyb.poč.techn.</t>
  </si>
  <si>
    <t>8356</t>
  </si>
  <si>
    <t>ZŠ Písnická,P4-SIPVZ-vyb.poč.techn.</t>
  </si>
  <si>
    <t>8357</t>
  </si>
  <si>
    <t>ZŠ Táborská,P4-SIPVZ-vyb.poč.techn.</t>
  </si>
  <si>
    <t>8358</t>
  </si>
  <si>
    <t>FZŠ PedFUK Chlupova,P5-SIPVZ-vyb.poč.techn.</t>
  </si>
  <si>
    <t>8359</t>
  </si>
  <si>
    <t>ZŠ Chvaletická,P9-SIPVZ-vyb.poč.techn.</t>
  </si>
  <si>
    <t>8360</t>
  </si>
  <si>
    <t>ZŠ Novoborská,P9-SIPVZ-vyb.poč.techn.</t>
  </si>
  <si>
    <t>8361</t>
  </si>
  <si>
    <t>ZŠ Hostýnská,P10-SIPVZ-vyb.poč.techn.</t>
  </si>
  <si>
    <t>8374</t>
  </si>
  <si>
    <t>Soukr.školy-SIPVZ-vybav.poč.techn.</t>
  </si>
  <si>
    <t>8385</t>
  </si>
  <si>
    <t>DD Štěrboholy-vybud.výtahu</t>
  </si>
  <si>
    <t>8386</t>
  </si>
  <si>
    <t>DD Štěrboholy-rek.kanalizace</t>
  </si>
  <si>
    <t>8532</t>
  </si>
  <si>
    <t>Školy HMP MČ-SIPVZ-projekt ICT</t>
  </si>
  <si>
    <t>8533</t>
  </si>
  <si>
    <t>Soukr.školy-SIPVZ-projekt ICT</t>
  </si>
  <si>
    <t>8571</t>
  </si>
  <si>
    <t>Soukr.školy-SIPVZ-techn.vybav.IC</t>
  </si>
  <si>
    <t>8580</t>
  </si>
  <si>
    <t>Školy HMP MČ-SIPVZ-techn.vybav.IC</t>
  </si>
  <si>
    <t>6879</t>
  </si>
  <si>
    <t>Výstavba tělocvičny</t>
  </si>
  <si>
    <t>7858</t>
  </si>
  <si>
    <t>Rekonstrukce výdejny jídel</t>
  </si>
  <si>
    <t>DDM    NA SMETANCE</t>
  </si>
  <si>
    <t>7967</t>
  </si>
  <si>
    <t>Gen.rek.střechy-obj.Vratislavova</t>
  </si>
  <si>
    <t>8150</t>
  </si>
  <si>
    <t>Rek.elektroinstalace,dok.-obj.Lublaňská</t>
  </si>
  <si>
    <t>DDM  JIŽNÍ MĚSTO P4</t>
  </si>
  <si>
    <t>8151</t>
  </si>
  <si>
    <t>Osazení těles ÚTtermoregulač.ventily</t>
  </si>
  <si>
    <t>DDM  NA BALKÁNĚ         P3</t>
  </si>
  <si>
    <t>7301</t>
  </si>
  <si>
    <t>Rek.a stav.úpravy v TZ Žlouk.</t>
  </si>
  <si>
    <t>8341</t>
  </si>
  <si>
    <t>Vybud.vl.vodního zdroje v TZ Žlouk.</t>
  </si>
  <si>
    <t>8492</t>
  </si>
  <si>
    <t>Zajišť.nových prostor obj.DDM-rek.a stav.úpr.</t>
  </si>
  <si>
    <t>8547</t>
  </si>
  <si>
    <t>Rek.podlah.krytiny víceúčel.sálu</t>
  </si>
  <si>
    <t>7577</t>
  </si>
  <si>
    <t>Pavilon-labor.chemie,zoolog.,botan.</t>
  </si>
  <si>
    <t>7862</t>
  </si>
  <si>
    <t>Výst.nového obj.Turist.zákl.Lhotka</t>
  </si>
  <si>
    <t>8152</t>
  </si>
  <si>
    <t>Celková rek. topného systému v TZ Lomy</t>
  </si>
  <si>
    <t>8153</t>
  </si>
  <si>
    <t>Výst.ČOV pro novou hl.budovu TZ Lhotka</t>
  </si>
  <si>
    <t>8380</t>
  </si>
  <si>
    <t>Obnova Stad.mládeže-soc.zař.,šatny,ubyt.</t>
  </si>
  <si>
    <t>8493</t>
  </si>
  <si>
    <t>Rek.a stavební úpr.TZ Višňová</t>
  </si>
  <si>
    <t>8544</t>
  </si>
  <si>
    <t>Zastřešení jezdecké stezky- Zmrzlík</t>
  </si>
  <si>
    <t>8545</t>
  </si>
  <si>
    <t>Rek.trénink.plochy-hřiště baseball,softball</t>
  </si>
  <si>
    <t>6804</t>
  </si>
  <si>
    <t>Novost.DDM Chuchelská,rest.</t>
  </si>
  <si>
    <t>DDM MĚŠICKÁ, P9</t>
  </si>
  <si>
    <t>8154</t>
  </si>
  <si>
    <t>Rek.pavilonů B,D,C,A-rozv.ÚT,TÚV,vým.oken,zatepl.</t>
  </si>
  <si>
    <t>DDM POD STRAŠNIC.VINICÍ</t>
  </si>
  <si>
    <t>7578</t>
  </si>
  <si>
    <t>Rek.střechy s půdní vestavbou</t>
  </si>
  <si>
    <t>8155</t>
  </si>
  <si>
    <t>Rek.soc.zař. a kryty studní TZ Tři studně</t>
  </si>
  <si>
    <t>DDM PŘEMYŠLENSKÁ    P8</t>
  </si>
  <si>
    <t>8546</t>
  </si>
  <si>
    <t>Vybudování víceúčel. hřiště</t>
  </si>
  <si>
    <t>DDM ROHOVÁ       P6</t>
  </si>
  <si>
    <t>8081</t>
  </si>
  <si>
    <t>Rek.prostor pro Klub DDM-obj.Stehlíkova</t>
  </si>
  <si>
    <t>DDM U BOROVIČEK     P6</t>
  </si>
  <si>
    <t>7758</t>
  </si>
  <si>
    <t>Rek.dětského dopr.hřiště-klub.,šatna</t>
  </si>
  <si>
    <t>8791</t>
  </si>
  <si>
    <t>Nákup keramické pece</t>
  </si>
  <si>
    <t>DM POBŘEŽNÍ         P8</t>
  </si>
  <si>
    <t>7582</t>
  </si>
  <si>
    <t>Rekonstrukce školní kuchyně</t>
  </si>
  <si>
    <t>GYM.  OHRADNÍ          P4</t>
  </si>
  <si>
    <t>8369</t>
  </si>
  <si>
    <t>SIPVZ-vybavení počítač.techniky</t>
  </si>
  <si>
    <t>8503</t>
  </si>
  <si>
    <t>Nákup plyn.kotle do šk.kuchyně</t>
  </si>
  <si>
    <t>GYM. J.H., MEZI ŠKOLAMI</t>
  </si>
  <si>
    <t>8156</t>
  </si>
  <si>
    <t>Obnova kuchyňského zař. - konvektomat</t>
  </si>
  <si>
    <t>8157</t>
  </si>
  <si>
    <t>Rekonstrukce ÚT a regulace</t>
  </si>
  <si>
    <t>GYM. J.KEPLERA  P6</t>
  </si>
  <si>
    <t>6869</t>
  </si>
  <si>
    <t>Zvýš.kapac.šk.jídelny,úpr.kuch.</t>
  </si>
  <si>
    <t>GYM. LITOMĚŘICKÁ P9</t>
  </si>
  <si>
    <t>8158</t>
  </si>
  <si>
    <t>8611</t>
  </si>
  <si>
    <t>Rek.páteř.rozv.el.,plynu,vody,kanal.</t>
  </si>
  <si>
    <t>GYM. NA VÍTĚZNÉ PLÁNI</t>
  </si>
  <si>
    <t>8368</t>
  </si>
  <si>
    <t>8779</t>
  </si>
  <si>
    <t>Zpracování energetického auditu</t>
  </si>
  <si>
    <t>6753</t>
  </si>
  <si>
    <t>Rekonstrukce střech</t>
  </si>
  <si>
    <t>8529</t>
  </si>
  <si>
    <t>SIPVZ-projekt ICT-prezentace</t>
  </si>
  <si>
    <t>GYM. NAD KAVALÍRKOU  P5</t>
  </si>
  <si>
    <t>8159</t>
  </si>
  <si>
    <t>Instalace chlazení do školní jídelny</t>
  </si>
  <si>
    <t>8160</t>
  </si>
  <si>
    <t>Výměna oken</t>
  </si>
  <si>
    <t>GYM. NAD ŠTOLOU P7</t>
  </si>
  <si>
    <t>8589</t>
  </si>
  <si>
    <t>Realizace EÚO</t>
  </si>
  <si>
    <t>GYM. O.PAVLA, LOUČANSKÁ</t>
  </si>
  <si>
    <t>8595</t>
  </si>
  <si>
    <t>GYM. PERNEROVA   P8</t>
  </si>
  <si>
    <t>8591</t>
  </si>
  <si>
    <t>GYM. POSTUPICKÁ        P4</t>
  </si>
  <si>
    <t>7303</t>
  </si>
  <si>
    <t>Rek.šk.kuchyně vč.šok.zchlaz.,trafo</t>
  </si>
  <si>
    <t>8161</t>
  </si>
  <si>
    <t>Rek.střechy a pláště vč.výměny oken</t>
  </si>
  <si>
    <t>GYM. PÍSNICKÁ         P4</t>
  </si>
  <si>
    <t>8526</t>
  </si>
  <si>
    <t>SIPVZ-výtvar.návrh a výtvar.práce</t>
  </si>
  <si>
    <t>8527</t>
  </si>
  <si>
    <t>SIPVZ-chemie názorně a zábavně</t>
  </si>
  <si>
    <t>GYM. VODĚRADSKÁ     P10</t>
  </si>
  <si>
    <t>8162</t>
  </si>
  <si>
    <t>Přístavba školní kuchyně - projekt</t>
  </si>
  <si>
    <t>8163</t>
  </si>
  <si>
    <t>Výměna osvětl. těles a rek. zásuvkových okruhů</t>
  </si>
  <si>
    <t>8530</t>
  </si>
  <si>
    <t>SIPVZ-výpočetní techn.ve výuce</t>
  </si>
  <si>
    <t>8531</t>
  </si>
  <si>
    <t>SIPVZ-multimed.výuk.materiály</t>
  </si>
  <si>
    <t>8579</t>
  </si>
  <si>
    <t>SIPVZ-rozšíření techn.vybavení IC</t>
  </si>
  <si>
    <t>GYM. ZBOROVSKÁ    P5</t>
  </si>
  <si>
    <t>7591</t>
  </si>
  <si>
    <t>Nástavba šk.kuchyně a jídelny</t>
  </si>
  <si>
    <t>GYM.J.NERUDY HELLICHOVA</t>
  </si>
  <si>
    <t>8365</t>
  </si>
  <si>
    <t>GYM.SLADKOVSKÉHO NÁM.</t>
  </si>
  <si>
    <t>8164</t>
  </si>
  <si>
    <t>8516</t>
  </si>
  <si>
    <t>Rek.střechy a nouzového osvětlení</t>
  </si>
  <si>
    <t>GYMNÁZIUM OMSKÁ     P10</t>
  </si>
  <si>
    <t>7593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</si>
</sst>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5" fillId="2" borderId="20" xfId="0" applyNumberFormat="1" applyFont="1" applyFill="1" applyBorder="1" applyAlignment="1">
      <alignment/>
    </xf>
    <xf numFmtId="4" fontId="5" fillId="2" borderId="20" xfId="0" applyNumberFormat="1" applyFont="1" applyFill="1" applyBorder="1" applyAlignment="1">
      <alignment horizontal="right"/>
    </xf>
    <xf numFmtId="4" fontId="5" fillId="2" borderId="21" xfId="0" applyNumberFormat="1" applyFont="1" applyFill="1" applyBorder="1" applyAlignment="1">
      <alignment/>
    </xf>
    <xf numFmtId="4" fontId="5" fillId="2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4" fontId="5" fillId="2" borderId="26" xfId="0" applyNumberFormat="1" applyFont="1" applyFill="1" applyBorder="1" applyAlignment="1">
      <alignment/>
    </xf>
    <xf numFmtId="4" fontId="5" fillId="2" borderId="27" xfId="0" applyNumberFormat="1" applyFont="1" applyFill="1" applyBorder="1" applyAlignment="1">
      <alignment/>
    </xf>
    <xf numFmtId="4" fontId="5" fillId="2" borderId="27" xfId="0" applyNumberFormat="1" applyFont="1" applyFill="1" applyBorder="1" applyAlignment="1">
      <alignment horizontal="right"/>
    </xf>
    <xf numFmtId="4" fontId="5" fillId="2" borderId="28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4" fontId="5" fillId="2" borderId="30" xfId="0" applyNumberFormat="1" applyFont="1" applyFill="1" applyBorder="1" applyAlignment="1">
      <alignment/>
    </xf>
    <xf numFmtId="4" fontId="5" fillId="2" borderId="31" xfId="0" applyNumberFormat="1" applyFont="1" applyFill="1" applyBorder="1" applyAlignment="1">
      <alignment/>
    </xf>
    <xf numFmtId="4" fontId="5" fillId="2" borderId="31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/>
    </xf>
    <xf numFmtId="4" fontId="5" fillId="0" borderId="33" xfId="0" applyNumberFormat="1" applyFont="1" applyBorder="1" applyAlignment="1">
      <alignment horizontal="right"/>
    </xf>
    <xf numFmtId="4" fontId="5" fillId="2" borderId="34" xfId="0" applyNumberFormat="1" applyFont="1" applyFill="1" applyBorder="1" applyAlignment="1">
      <alignment horizontal="right"/>
    </xf>
    <xf numFmtId="4" fontId="5" fillId="2" borderId="14" xfId="0" applyNumberFormat="1" applyFont="1" applyFill="1" applyBorder="1" applyAlignment="1">
      <alignment/>
    </xf>
    <xf numFmtId="4" fontId="6" fillId="2" borderId="17" xfId="0" applyNumberFormat="1" applyFont="1" applyFill="1" applyBorder="1" applyAlignment="1">
      <alignment/>
    </xf>
    <xf numFmtId="4" fontId="5" fillId="2" borderId="34" xfId="0" applyNumberFormat="1" applyFont="1" applyFill="1" applyBorder="1" applyAlignment="1">
      <alignment/>
    </xf>
    <xf numFmtId="4" fontId="5" fillId="2" borderId="21" xfId="0" applyNumberFormat="1" applyFont="1" applyFill="1" applyBorder="1" applyAlignment="1">
      <alignment horizontal="right"/>
    </xf>
    <xf numFmtId="4" fontId="5" fillId="2" borderId="35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4" fontId="5" fillId="3" borderId="0" xfId="0" applyNumberFormat="1" applyFont="1" applyFill="1" applyAlignment="1">
      <alignment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6.625" style="41" customWidth="1"/>
    <col min="2" max="2" width="4.625" style="41" customWidth="1"/>
    <col min="3" max="3" width="21.75390625" style="41" customWidth="1"/>
    <col min="4" max="4" width="11.75390625" style="26" customWidth="1"/>
    <col min="5" max="7" width="10.25390625" style="26" customWidth="1"/>
    <col min="8" max="8" width="9.00390625" style="26" customWidth="1"/>
    <col min="9" max="9" width="10.75390625" style="26" customWidth="1"/>
    <col min="10" max="10" width="7.25390625" style="26" customWidth="1"/>
    <col min="11" max="11" width="6.75390625" style="26" customWidth="1"/>
    <col min="12" max="12" width="7.25390625" style="26" customWidth="1"/>
    <col min="13" max="13" width="7.875" style="26" customWidth="1"/>
    <col min="14" max="14" width="11.75390625" style="26" customWidth="1"/>
    <col min="15" max="15" width="9.125" style="26" customWidth="1"/>
    <col min="16" max="16384" width="9.125" style="41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680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thickBot="1">
      <c r="A4" s="3" t="s">
        <v>681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3.5" customHeight="1" thickBot="1">
      <c r="A5" s="7"/>
      <c r="B5" s="8"/>
      <c r="C5" s="9" t="s">
        <v>682</v>
      </c>
      <c r="D5" s="98" t="s">
        <v>683</v>
      </c>
      <c r="E5" s="99"/>
      <c r="F5" s="98" t="s">
        <v>684</v>
      </c>
      <c r="G5" s="102"/>
      <c r="H5" s="102"/>
      <c r="I5" s="102"/>
      <c r="J5" s="99"/>
      <c r="K5" s="98" t="s">
        <v>685</v>
      </c>
      <c r="L5" s="99"/>
      <c r="M5" s="98" t="s">
        <v>683</v>
      </c>
      <c r="N5" s="99"/>
    </row>
    <row r="6" spans="1:14" ht="12" thickBot="1">
      <c r="A6" s="10" t="s">
        <v>686</v>
      </c>
      <c r="B6" s="10" t="s">
        <v>687</v>
      </c>
      <c r="C6" s="10" t="s">
        <v>688</v>
      </c>
      <c r="D6" s="11" t="s">
        <v>689</v>
      </c>
      <c r="E6" s="11" t="s">
        <v>690</v>
      </c>
      <c r="F6" s="12" t="s">
        <v>691</v>
      </c>
      <c r="G6" s="12" t="s">
        <v>692</v>
      </c>
      <c r="H6" s="11" t="s">
        <v>693</v>
      </c>
      <c r="I6" s="11" t="s">
        <v>694</v>
      </c>
      <c r="J6" s="11" t="s">
        <v>695</v>
      </c>
      <c r="K6" s="11" t="s">
        <v>696</v>
      </c>
      <c r="L6" s="11" t="s">
        <v>697</v>
      </c>
      <c r="M6" s="11" t="s">
        <v>698</v>
      </c>
      <c r="N6" s="13" t="s">
        <v>699</v>
      </c>
    </row>
    <row r="7" spans="1:14" ht="11.25">
      <c r="A7" s="10"/>
      <c r="B7" s="10" t="s">
        <v>700</v>
      </c>
      <c r="C7" s="10"/>
      <c r="D7" s="11" t="s">
        <v>700</v>
      </c>
      <c r="E7" s="11" t="s">
        <v>701</v>
      </c>
      <c r="F7" s="100" t="s">
        <v>702</v>
      </c>
      <c r="G7" s="101"/>
      <c r="H7" s="11" t="s">
        <v>703</v>
      </c>
      <c r="I7" s="11" t="s">
        <v>704</v>
      </c>
      <c r="J7" s="11" t="s">
        <v>705</v>
      </c>
      <c r="K7" s="11"/>
      <c r="L7" s="11"/>
      <c r="M7" s="11" t="s">
        <v>706</v>
      </c>
      <c r="N7" s="13" t="s">
        <v>707</v>
      </c>
    </row>
    <row r="8" spans="1:14" ht="12" thickBot="1">
      <c r="A8" s="14"/>
      <c r="B8" s="14"/>
      <c r="C8" s="14"/>
      <c r="D8" s="12" t="s">
        <v>708</v>
      </c>
      <c r="E8" s="12"/>
      <c r="F8" s="12"/>
      <c r="G8" s="15"/>
      <c r="H8" s="12" t="s">
        <v>709</v>
      </c>
      <c r="I8" s="12" t="s">
        <v>709</v>
      </c>
      <c r="J8" s="12"/>
      <c r="K8" s="12" t="s">
        <v>702</v>
      </c>
      <c r="L8" s="12" t="s">
        <v>709</v>
      </c>
      <c r="M8" s="12" t="s">
        <v>710</v>
      </c>
      <c r="N8" s="16" t="s">
        <v>708</v>
      </c>
    </row>
    <row r="9" spans="1:14" ht="12" thickBot="1">
      <c r="A9" s="17" t="s">
        <v>711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1.25">
      <c r="A10" s="18" t="s">
        <v>712</v>
      </c>
      <c r="B10" s="19" t="s">
        <v>713</v>
      </c>
      <c r="C10" s="19" t="s">
        <v>714</v>
      </c>
      <c r="D10" s="20">
        <v>231243</v>
      </c>
      <c r="E10" s="20">
        <v>138275.91</v>
      </c>
      <c r="F10" s="20">
        <v>10000</v>
      </c>
      <c r="G10" s="20">
        <v>0</v>
      </c>
      <c r="H10" s="20"/>
      <c r="I10" s="20">
        <v>0</v>
      </c>
      <c r="J10" s="21" t="str">
        <f aca="true" t="shared" si="0" ref="J10:J73">IF(G10=0,"***",100*I10/G10)</f>
        <v>***</v>
      </c>
      <c r="K10" s="20"/>
      <c r="L10" s="20"/>
      <c r="M10" s="20">
        <v>0</v>
      </c>
      <c r="N10" s="22">
        <v>92967.1</v>
      </c>
    </row>
    <row r="11" spans="1:14" ht="11.25">
      <c r="A11" s="18" t="s">
        <v>712</v>
      </c>
      <c r="B11" s="19" t="s">
        <v>219</v>
      </c>
      <c r="C11" s="19" t="s">
        <v>220</v>
      </c>
      <c r="D11" s="20">
        <v>106500</v>
      </c>
      <c r="E11" s="20">
        <v>59.71</v>
      </c>
      <c r="F11" s="20">
        <v>0</v>
      </c>
      <c r="G11" s="20">
        <v>0</v>
      </c>
      <c r="H11" s="20"/>
      <c r="I11" s="20">
        <v>0</v>
      </c>
      <c r="J11" s="21" t="str">
        <f t="shared" si="0"/>
        <v>***</v>
      </c>
      <c r="K11" s="20"/>
      <c r="L11" s="20"/>
      <c r="M11" s="20">
        <v>0</v>
      </c>
      <c r="N11" s="22">
        <v>106440.29</v>
      </c>
    </row>
    <row r="12" spans="1:14" ht="11.25">
      <c r="A12" s="18" t="s">
        <v>712</v>
      </c>
      <c r="B12" s="19" t="s">
        <v>715</v>
      </c>
      <c r="C12" s="19" t="s">
        <v>716</v>
      </c>
      <c r="D12" s="20">
        <v>59888</v>
      </c>
      <c r="E12" s="20">
        <v>9887.8</v>
      </c>
      <c r="F12" s="20">
        <v>25000</v>
      </c>
      <c r="G12" s="20">
        <v>13803</v>
      </c>
      <c r="H12" s="20"/>
      <c r="I12" s="20">
        <v>10985.84</v>
      </c>
      <c r="J12" s="21">
        <f t="shared" si="0"/>
        <v>79.59023400709991</v>
      </c>
      <c r="K12" s="20"/>
      <c r="L12" s="20"/>
      <c r="M12" s="20">
        <v>-2068.3</v>
      </c>
      <c r="N12" s="22">
        <v>38265.51</v>
      </c>
    </row>
    <row r="13" spans="1:14" ht="11.25">
      <c r="A13" s="18" t="s">
        <v>712</v>
      </c>
      <c r="B13" s="19" t="s">
        <v>717</v>
      </c>
      <c r="C13" s="19" t="s">
        <v>718</v>
      </c>
      <c r="D13" s="20">
        <v>1234843</v>
      </c>
      <c r="E13" s="20">
        <v>505631.33</v>
      </c>
      <c r="F13" s="20">
        <v>596000</v>
      </c>
      <c r="G13" s="20">
        <v>455660</v>
      </c>
      <c r="H13" s="20"/>
      <c r="I13" s="20">
        <v>453723.55</v>
      </c>
      <c r="J13" s="21">
        <f t="shared" si="0"/>
        <v>99.57502304349734</v>
      </c>
      <c r="K13" s="20"/>
      <c r="L13" s="20"/>
      <c r="M13" s="20">
        <v>0</v>
      </c>
      <c r="N13" s="22">
        <v>273551.67</v>
      </c>
    </row>
    <row r="14" spans="1:14" ht="11.25">
      <c r="A14" s="18" t="s">
        <v>712</v>
      </c>
      <c r="B14" s="19" t="s">
        <v>719</v>
      </c>
      <c r="C14" s="19" t="s">
        <v>720</v>
      </c>
      <c r="D14" s="20">
        <v>465326.28</v>
      </c>
      <c r="E14" s="20">
        <v>395226.28</v>
      </c>
      <c r="F14" s="20">
        <v>20000</v>
      </c>
      <c r="G14" s="20">
        <v>21134</v>
      </c>
      <c r="H14" s="20"/>
      <c r="I14" s="20">
        <v>21132.34</v>
      </c>
      <c r="J14" s="21">
        <f t="shared" si="0"/>
        <v>99.9921453581906</v>
      </c>
      <c r="K14" s="20"/>
      <c r="L14" s="20"/>
      <c r="M14" s="20">
        <v>0</v>
      </c>
      <c r="N14" s="22">
        <v>48966</v>
      </c>
    </row>
    <row r="15" spans="1:14" ht="11.25">
      <c r="A15" s="18" t="s">
        <v>712</v>
      </c>
      <c r="B15" s="19" t="s">
        <v>721</v>
      </c>
      <c r="C15" s="19" t="s">
        <v>722</v>
      </c>
      <c r="D15" s="20">
        <v>402509.6</v>
      </c>
      <c r="E15" s="20">
        <v>50209.6</v>
      </c>
      <c r="F15" s="20">
        <v>2200</v>
      </c>
      <c r="G15" s="20">
        <v>2200</v>
      </c>
      <c r="H15" s="20"/>
      <c r="I15" s="20">
        <v>2148.73</v>
      </c>
      <c r="J15" s="21">
        <f t="shared" si="0"/>
        <v>97.66954545454546</v>
      </c>
      <c r="K15" s="20"/>
      <c r="L15" s="20"/>
      <c r="M15" s="20">
        <v>0</v>
      </c>
      <c r="N15" s="22">
        <v>350100</v>
      </c>
    </row>
    <row r="16" spans="1:14" ht="11.25">
      <c r="A16" s="18" t="s">
        <v>712</v>
      </c>
      <c r="B16" s="19" t="s">
        <v>723</v>
      </c>
      <c r="C16" s="19" t="s">
        <v>724</v>
      </c>
      <c r="D16" s="20">
        <v>38500</v>
      </c>
      <c r="E16" s="20">
        <v>0</v>
      </c>
      <c r="F16" s="20">
        <v>23500</v>
      </c>
      <c r="G16" s="20">
        <v>1261</v>
      </c>
      <c r="H16" s="20"/>
      <c r="I16" s="20">
        <v>0</v>
      </c>
      <c r="J16" s="21">
        <f t="shared" si="0"/>
        <v>0</v>
      </c>
      <c r="K16" s="20"/>
      <c r="L16" s="20"/>
      <c r="M16" s="20">
        <v>0</v>
      </c>
      <c r="N16" s="22">
        <v>37239</v>
      </c>
    </row>
    <row r="17" spans="1:14" ht="11.25">
      <c r="A17" s="18" t="s">
        <v>712</v>
      </c>
      <c r="B17" s="19" t="s">
        <v>725</v>
      </c>
      <c r="C17" s="19" t="s">
        <v>726</v>
      </c>
      <c r="D17" s="20">
        <v>1950000</v>
      </c>
      <c r="E17" s="20">
        <v>774133.68</v>
      </c>
      <c r="F17" s="20">
        <v>50000</v>
      </c>
      <c r="G17" s="20">
        <v>107100</v>
      </c>
      <c r="H17" s="20"/>
      <c r="I17" s="20">
        <v>107100</v>
      </c>
      <c r="J17" s="21">
        <f t="shared" si="0"/>
        <v>100</v>
      </c>
      <c r="K17" s="20"/>
      <c r="L17" s="20"/>
      <c r="M17" s="20">
        <v>0</v>
      </c>
      <c r="N17" s="22">
        <v>1068766.32</v>
      </c>
    </row>
    <row r="18" spans="1:14" ht="11.25">
      <c r="A18" s="18" t="s">
        <v>712</v>
      </c>
      <c r="B18" s="19" t="s">
        <v>727</v>
      </c>
      <c r="C18" s="19" t="s">
        <v>728</v>
      </c>
      <c r="D18" s="20">
        <v>162000</v>
      </c>
      <c r="E18" s="20">
        <v>11787.28</v>
      </c>
      <c r="F18" s="20">
        <v>86900</v>
      </c>
      <c r="G18" s="20">
        <v>65000</v>
      </c>
      <c r="H18" s="20"/>
      <c r="I18" s="20">
        <v>64999.99</v>
      </c>
      <c r="J18" s="21">
        <f t="shared" si="0"/>
        <v>99.99998461538462</v>
      </c>
      <c r="K18" s="20"/>
      <c r="L18" s="20"/>
      <c r="M18" s="20">
        <v>0</v>
      </c>
      <c r="N18" s="22">
        <v>85212.72</v>
      </c>
    </row>
    <row r="19" spans="1:14" ht="11.25">
      <c r="A19" s="18" t="s">
        <v>712</v>
      </c>
      <c r="B19" s="19" t="s">
        <v>729</v>
      </c>
      <c r="C19" s="19" t="s">
        <v>730</v>
      </c>
      <c r="D19" s="20">
        <v>14482</v>
      </c>
      <c r="E19" s="20">
        <v>14480</v>
      </c>
      <c r="F19" s="20">
        <v>0</v>
      </c>
      <c r="G19" s="20">
        <v>2</v>
      </c>
      <c r="H19" s="20"/>
      <c r="I19" s="20">
        <v>1.19</v>
      </c>
      <c r="J19" s="21">
        <f t="shared" si="0"/>
        <v>59.5</v>
      </c>
      <c r="K19" s="20"/>
      <c r="L19" s="20"/>
      <c r="M19" s="20">
        <v>0</v>
      </c>
      <c r="N19" s="22">
        <v>0</v>
      </c>
    </row>
    <row r="20" spans="1:14" ht="11.25">
      <c r="A20" s="18" t="s">
        <v>712</v>
      </c>
      <c r="B20" s="19" t="s">
        <v>731</v>
      </c>
      <c r="C20" s="19" t="s">
        <v>732</v>
      </c>
      <c r="D20" s="20">
        <v>9361</v>
      </c>
      <c r="E20" s="20">
        <v>9360</v>
      </c>
      <c r="F20" s="20">
        <v>0</v>
      </c>
      <c r="G20" s="20">
        <v>1</v>
      </c>
      <c r="H20" s="20"/>
      <c r="I20" s="20">
        <v>1</v>
      </c>
      <c r="J20" s="21">
        <f t="shared" si="0"/>
        <v>100</v>
      </c>
      <c r="K20" s="20"/>
      <c r="L20" s="20"/>
      <c r="M20" s="20">
        <v>0</v>
      </c>
      <c r="N20" s="22">
        <v>0</v>
      </c>
    </row>
    <row r="21" spans="1:14" ht="11.25">
      <c r="A21" s="18" t="s">
        <v>712</v>
      </c>
      <c r="B21" s="19" t="s">
        <v>733</v>
      </c>
      <c r="C21" s="19" t="s">
        <v>734</v>
      </c>
      <c r="D21" s="20">
        <v>36000</v>
      </c>
      <c r="E21" s="20">
        <v>11953.67</v>
      </c>
      <c r="F21" s="20">
        <v>15000</v>
      </c>
      <c r="G21" s="20">
        <v>9940</v>
      </c>
      <c r="H21" s="20"/>
      <c r="I21" s="20">
        <v>9939.88</v>
      </c>
      <c r="J21" s="21">
        <f t="shared" si="0"/>
        <v>99.99879275653922</v>
      </c>
      <c r="K21" s="20"/>
      <c r="L21" s="20"/>
      <c r="M21" s="20">
        <v>0</v>
      </c>
      <c r="N21" s="22">
        <v>14106.33</v>
      </c>
    </row>
    <row r="22" spans="1:14" ht="11.25">
      <c r="A22" s="18" t="s">
        <v>712</v>
      </c>
      <c r="B22" s="19" t="s">
        <v>735</v>
      </c>
      <c r="C22" s="19" t="s">
        <v>736</v>
      </c>
      <c r="D22" s="20">
        <v>85000</v>
      </c>
      <c r="E22" s="20">
        <v>35969.27</v>
      </c>
      <c r="F22" s="20">
        <v>9970</v>
      </c>
      <c r="G22" s="20">
        <v>19970</v>
      </c>
      <c r="H22" s="20"/>
      <c r="I22" s="20">
        <v>19970</v>
      </c>
      <c r="J22" s="21">
        <f t="shared" si="0"/>
        <v>100</v>
      </c>
      <c r="K22" s="20"/>
      <c r="L22" s="20"/>
      <c r="M22" s="20">
        <v>0</v>
      </c>
      <c r="N22" s="22">
        <v>29060.73</v>
      </c>
    </row>
    <row r="23" spans="1:14" ht="11.25">
      <c r="A23" s="18" t="s">
        <v>712</v>
      </c>
      <c r="B23" s="19" t="s">
        <v>221</v>
      </c>
      <c r="C23" s="19" t="s">
        <v>222</v>
      </c>
      <c r="D23" s="20">
        <v>940000</v>
      </c>
      <c r="E23" s="20">
        <v>6221.57</v>
      </c>
      <c r="F23" s="20">
        <v>0</v>
      </c>
      <c r="G23" s="20">
        <v>0</v>
      </c>
      <c r="H23" s="20"/>
      <c r="I23" s="20">
        <v>0</v>
      </c>
      <c r="J23" s="21" t="str">
        <f t="shared" si="0"/>
        <v>***</v>
      </c>
      <c r="K23" s="20"/>
      <c r="L23" s="20"/>
      <c r="M23" s="20">
        <v>0</v>
      </c>
      <c r="N23" s="22">
        <v>933778.44</v>
      </c>
    </row>
    <row r="24" spans="1:14" ht="11.25">
      <c r="A24" s="18" t="s">
        <v>712</v>
      </c>
      <c r="B24" s="19" t="s">
        <v>737</v>
      </c>
      <c r="C24" s="19" t="s">
        <v>738</v>
      </c>
      <c r="D24" s="20">
        <v>236000</v>
      </c>
      <c r="E24" s="20">
        <v>26259.68</v>
      </c>
      <c r="F24" s="20">
        <v>0</v>
      </c>
      <c r="G24" s="20">
        <v>1523</v>
      </c>
      <c r="H24" s="20"/>
      <c r="I24" s="20">
        <v>1522.01</v>
      </c>
      <c r="J24" s="21">
        <f t="shared" si="0"/>
        <v>99.93499671700592</v>
      </c>
      <c r="K24" s="20"/>
      <c r="L24" s="20"/>
      <c r="M24" s="20">
        <v>0</v>
      </c>
      <c r="N24" s="22">
        <v>208217.32</v>
      </c>
    </row>
    <row r="25" spans="1:14" ht="11.25">
      <c r="A25" s="18" t="s">
        <v>712</v>
      </c>
      <c r="B25" s="19" t="s">
        <v>739</v>
      </c>
      <c r="C25" s="19" t="s">
        <v>740</v>
      </c>
      <c r="D25" s="20">
        <v>115729.55</v>
      </c>
      <c r="E25" s="20">
        <v>74216.27</v>
      </c>
      <c r="F25" s="20">
        <v>2500</v>
      </c>
      <c r="G25" s="20">
        <v>11102</v>
      </c>
      <c r="H25" s="20"/>
      <c r="I25" s="20">
        <v>11101.28</v>
      </c>
      <c r="J25" s="21">
        <f t="shared" si="0"/>
        <v>99.99351468203928</v>
      </c>
      <c r="K25" s="20"/>
      <c r="L25" s="20"/>
      <c r="M25" s="20">
        <v>0</v>
      </c>
      <c r="N25" s="22">
        <v>30411.28</v>
      </c>
    </row>
    <row r="26" spans="1:14" ht="11.25">
      <c r="A26" s="18" t="s">
        <v>712</v>
      </c>
      <c r="B26" s="19" t="s">
        <v>741</v>
      </c>
      <c r="C26" s="19" t="s">
        <v>742</v>
      </c>
      <c r="D26" s="20">
        <v>119599.35</v>
      </c>
      <c r="E26" s="20">
        <v>38332.35</v>
      </c>
      <c r="F26" s="20">
        <v>30000</v>
      </c>
      <c r="G26" s="20">
        <v>70740</v>
      </c>
      <c r="H26" s="20"/>
      <c r="I26" s="20">
        <v>70739.83</v>
      </c>
      <c r="J26" s="21">
        <f t="shared" si="0"/>
        <v>99.99975968334746</v>
      </c>
      <c r="K26" s="20"/>
      <c r="L26" s="20"/>
      <c r="M26" s="20">
        <v>0</v>
      </c>
      <c r="N26" s="22">
        <v>10527</v>
      </c>
    </row>
    <row r="27" spans="1:14" ht="11.25">
      <c r="A27" s="18" t="s">
        <v>712</v>
      </c>
      <c r="B27" s="19" t="s">
        <v>743</v>
      </c>
      <c r="C27" s="19" t="s">
        <v>744</v>
      </c>
      <c r="D27" s="20">
        <v>73576</v>
      </c>
      <c r="E27" s="20">
        <v>2072.1</v>
      </c>
      <c r="F27" s="20">
        <v>41700</v>
      </c>
      <c r="G27" s="20">
        <v>1100</v>
      </c>
      <c r="H27" s="20"/>
      <c r="I27" s="20">
        <v>1099.7</v>
      </c>
      <c r="J27" s="21">
        <f t="shared" si="0"/>
        <v>99.97272727272727</v>
      </c>
      <c r="K27" s="20"/>
      <c r="L27" s="20"/>
      <c r="M27" s="20">
        <v>0</v>
      </c>
      <c r="N27" s="22">
        <v>70403.9</v>
      </c>
    </row>
    <row r="28" spans="1:14" ht="11.25">
      <c r="A28" s="18" t="s">
        <v>712</v>
      </c>
      <c r="B28" s="19" t="s">
        <v>745</v>
      </c>
      <c r="C28" s="19" t="s">
        <v>746</v>
      </c>
      <c r="D28" s="20">
        <v>980000</v>
      </c>
      <c r="E28" s="20">
        <v>4093.7</v>
      </c>
      <c r="F28" s="20">
        <v>4000</v>
      </c>
      <c r="G28" s="20">
        <v>4000</v>
      </c>
      <c r="H28" s="20"/>
      <c r="I28" s="20">
        <v>3891.78</v>
      </c>
      <c r="J28" s="21">
        <f t="shared" si="0"/>
        <v>97.2945</v>
      </c>
      <c r="K28" s="20"/>
      <c r="L28" s="20"/>
      <c r="M28" s="20">
        <v>783.45</v>
      </c>
      <c r="N28" s="22">
        <v>971122.85</v>
      </c>
    </row>
    <row r="29" spans="1:14" ht="11.25">
      <c r="A29" s="18" t="s">
        <v>712</v>
      </c>
      <c r="B29" s="19" t="s">
        <v>747</v>
      </c>
      <c r="C29" s="19" t="s">
        <v>748</v>
      </c>
      <c r="D29" s="20">
        <v>7987.99</v>
      </c>
      <c r="E29" s="20">
        <v>1177.99</v>
      </c>
      <c r="F29" s="20">
        <v>5180</v>
      </c>
      <c r="G29" s="20">
        <v>3502</v>
      </c>
      <c r="H29" s="20"/>
      <c r="I29" s="20">
        <v>3501.36</v>
      </c>
      <c r="J29" s="21">
        <f t="shared" si="0"/>
        <v>99.98172472872645</v>
      </c>
      <c r="K29" s="20"/>
      <c r="L29" s="20"/>
      <c r="M29" s="20">
        <v>39.15</v>
      </c>
      <c r="N29" s="22">
        <v>3268.85</v>
      </c>
    </row>
    <row r="30" spans="1:14" ht="11.25">
      <c r="A30" s="18" t="s">
        <v>712</v>
      </c>
      <c r="B30" s="19" t="s">
        <v>749</v>
      </c>
      <c r="C30" s="19" t="s">
        <v>750</v>
      </c>
      <c r="D30" s="20">
        <v>65000</v>
      </c>
      <c r="E30" s="20">
        <v>0</v>
      </c>
      <c r="F30" s="20">
        <v>0</v>
      </c>
      <c r="G30" s="20">
        <v>287</v>
      </c>
      <c r="H30" s="20"/>
      <c r="I30" s="20">
        <v>285.91</v>
      </c>
      <c r="J30" s="21">
        <f t="shared" si="0"/>
        <v>99.62020905923346</v>
      </c>
      <c r="K30" s="20"/>
      <c r="L30" s="20"/>
      <c r="M30" s="20">
        <v>0</v>
      </c>
      <c r="N30" s="22">
        <v>64713</v>
      </c>
    </row>
    <row r="31" spans="1:14" ht="11.25">
      <c r="A31" s="18" t="s">
        <v>712</v>
      </c>
      <c r="B31" s="19" t="s">
        <v>751</v>
      </c>
      <c r="C31" s="19" t="s">
        <v>752</v>
      </c>
      <c r="D31" s="20">
        <v>55918.5</v>
      </c>
      <c r="E31" s="20">
        <v>31393.52</v>
      </c>
      <c r="F31" s="20">
        <v>11480</v>
      </c>
      <c r="G31" s="20">
        <v>22080</v>
      </c>
      <c r="H31" s="20"/>
      <c r="I31" s="20">
        <v>22000.87</v>
      </c>
      <c r="J31" s="21">
        <f t="shared" si="0"/>
        <v>99.6416213768116</v>
      </c>
      <c r="K31" s="20"/>
      <c r="L31" s="20"/>
      <c r="M31" s="20">
        <v>0</v>
      </c>
      <c r="N31" s="22">
        <v>2444.98</v>
      </c>
    </row>
    <row r="32" spans="1:14" ht="11.25">
      <c r="A32" s="18" t="s">
        <v>712</v>
      </c>
      <c r="B32" s="19" t="s">
        <v>753</v>
      </c>
      <c r="C32" s="19" t="s">
        <v>754</v>
      </c>
      <c r="D32" s="20">
        <v>183410</v>
      </c>
      <c r="E32" s="20">
        <v>1774.45</v>
      </c>
      <c r="F32" s="20">
        <v>900</v>
      </c>
      <c r="G32" s="20">
        <v>150</v>
      </c>
      <c r="H32" s="20"/>
      <c r="I32" s="20">
        <v>150</v>
      </c>
      <c r="J32" s="21">
        <f t="shared" si="0"/>
        <v>100</v>
      </c>
      <c r="K32" s="20"/>
      <c r="L32" s="20"/>
      <c r="M32" s="20">
        <v>0</v>
      </c>
      <c r="N32" s="22">
        <v>181485.55</v>
      </c>
    </row>
    <row r="33" spans="1:14" ht="11.25">
      <c r="A33" s="18" t="s">
        <v>712</v>
      </c>
      <c r="B33" s="19" t="s">
        <v>755</v>
      </c>
      <c r="C33" s="19" t="s">
        <v>756</v>
      </c>
      <c r="D33" s="20">
        <v>582675</v>
      </c>
      <c r="E33" s="20">
        <v>320.8</v>
      </c>
      <c r="F33" s="20">
        <v>2600</v>
      </c>
      <c r="G33" s="20">
        <v>33</v>
      </c>
      <c r="H33" s="20"/>
      <c r="I33" s="20">
        <v>32.55</v>
      </c>
      <c r="J33" s="21">
        <f t="shared" si="0"/>
        <v>98.63636363636363</v>
      </c>
      <c r="K33" s="20"/>
      <c r="L33" s="20"/>
      <c r="M33" s="20">
        <v>1150.62</v>
      </c>
      <c r="N33" s="22">
        <v>581170.58</v>
      </c>
    </row>
    <row r="34" spans="1:14" ht="11.25">
      <c r="A34" s="18" t="s">
        <v>712</v>
      </c>
      <c r="B34" s="19" t="s">
        <v>757</v>
      </c>
      <c r="C34" s="19" t="s">
        <v>758</v>
      </c>
      <c r="D34" s="20">
        <v>88000</v>
      </c>
      <c r="E34" s="20">
        <v>10917.09</v>
      </c>
      <c r="F34" s="20">
        <v>44000</v>
      </c>
      <c r="G34" s="20">
        <v>44000</v>
      </c>
      <c r="H34" s="20"/>
      <c r="I34" s="20">
        <v>44000</v>
      </c>
      <c r="J34" s="21">
        <f t="shared" si="0"/>
        <v>100</v>
      </c>
      <c r="K34" s="20"/>
      <c r="L34" s="20"/>
      <c r="M34" s="20">
        <v>0</v>
      </c>
      <c r="N34" s="22">
        <v>33082.91</v>
      </c>
    </row>
    <row r="35" spans="1:14" ht="11.25">
      <c r="A35" s="18" t="s">
        <v>712</v>
      </c>
      <c r="B35" s="19" t="s">
        <v>759</v>
      </c>
      <c r="C35" s="19" t="s">
        <v>760</v>
      </c>
      <c r="D35" s="20">
        <v>47000</v>
      </c>
      <c r="E35" s="20">
        <v>2400.08</v>
      </c>
      <c r="F35" s="20">
        <v>0</v>
      </c>
      <c r="G35" s="20">
        <v>10000</v>
      </c>
      <c r="H35" s="20"/>
      <c r="I35" s="20">
        <v>9999.97</v>
      </c>
      <c r="J35" s="21">
        <f t="shared" si="0"/>
        <v>99.99969999999999</v>
      </c>
      <c r="K35" s="20"/>
      <c r="L35" s="20"/>
      <c r="M35" s="20">
        <v>0</v>
      </c>
      <c r="N35" s="22">
        <v>34599.93</v>
      </c>
    </row>
    <row r="36" spans="1:14" ht="11.25">
      <c r="A36" s="18" t="s">
        <v>712</v>
      </c>
      <c r="B36" s="19" t="s">
        <v>761</v>
      </c>
      <c r="C36" s="19" t="s">
        <v>762</v>
      </c>
      <c r="D36" s="20">
        <v>48800</v>
      </c>
      <c r="E36" s="20">
        <v>5672.3</v>
      </c>
      <c r="F36" s="20">
        <v>22500</v>
      </c>
      <c r="G36" s="20">
        <v>18060</v>
      </c>
      <c r="H36" s="20"/>
      <c r="I36" s="20">
        <v>17737.53</v>
      </c>
      <c r="J36" s="21">
        <f t="shared" si="0"/>
        <v>98.21445182724253</v>
      </c>
      <c r="K36" s="20"/>
      <c r="L36" s="20"/>
      <c r="M36" s="20">
        <v>0</v>
      </c>
      <c r="N36" s="22">
        <v>25067.7</v>
      </c>
    </row>
    <row r="37" spans="1:14" ht="11.25">
      <c r="A37" s="18" t="s">
        <v>712</v>
      </c>
      <c r="B37" s="19" t="s">
        <v>763</v>
      </c>
      <c r="C37" s="19" t="s">
        <v>764</v>
      </c>
      <c r="D37" s="20">
        <v>721390</v>
      </c>
      <c r="E37" s="20">
        <v>5940.98</v>
      </c>
      <c r="F37" s="20">
        <v>50000</v>
      </c>
      <c r="G37" s="20">
        <v>507379</v>
      </c>
      <c r="H37" s="20"/>
      <c r="I37" s="20">
        <v>502000.71</v>
      </c>
      <c r="J37" s="21">
        <f t="shared" si="0"/>
        <v>98.93998569116972</v>
      </c>
      <c r="K37" s="20"/>
      <c r="L37" s="20"/>
      <c r="M37" s="20">
        <v>0</v>
      </c>
      <c r="N37" s="22">
        <v>208070.03</v>
      </c>
    </row>
    <row r="38" spans="1:14" ht="11.25">
      <c r="A38" s="18" t="s">
        <v>712</v>
      </c>
      <c r="B38" s="19" t="s">
        <v>765</v>
      </c>
      <c r="C38" s="19" t="s">
        <v>766</v>
      </c>
      <c r="D38" s="20">
        <v>89683.66</v>
      </c>
      <c r="E38" s="20">
        <v>89263.66</v>
      </c>
      <c r="F38" s="20">
        <v>2820</v>
      </c>
      <c r="G38" s="20">
        <v>420</v>
      </c>
      <c r="H38" s="20"/>
      <c r="I38" s="20">
        <v>0</v>
      </c>
      <c r="J38" s="21">
        <f t="shared" si="0"/>
        <v>0</v>
      </c>
      <c r="K38" s="20"/>
      <c r="L38" s="20"/>
      <c r="M38" s="20">
        <v>0</v>
      </c>
      <c r="N38" s="22">
        <v>0</v>
      </c>
    </row>
    <row r="39" spans="1:14" ht="11.25">
      <c r="A39" s="18" t="s">
        <v>712</v>
      </c>
      <c r="B39" s="19" t="s">
        <v>767</v>
      </c>
      <c r="C39" s="19" t="s">
        <v>768</v>
      </c>
      <c r="D39" s="20">
        <v>255000</v>
      </c>
      <c r="E39" s="20">
        <v>0</v>
      </c>
      <c r="F39" s="20">
        <v>5000</v>
      </c>
      <c r="G39" s="20">
        <v>0</v>
      </c>
      <c r="H39" s="20"/>
      <c r="I39" s="20">
        <v>0</v>
      </c>
      <c r="J39" s="21" t="str">
        <f t="shared" si="0"/>
        <v>***</v>
      </c>
      <c r="K39" s="20"/>
      <c r="L39" s="20"/>
      <c r="M39" s="20">
        <v>0</v>
      </c>
      <c r="N39" s="22">
        <v>255000</v>
      </c>
    </row>
    <row r="40" spans="1:14" ht="11.25">
      <c r="A40" s="18" t="s">
        <v>712</v>
      </c>
      <c r="B40" s="19" t="s">
        <v>769</v>
      </c>
      <c r="C40" s="19" t="s">
        <v>770</v>
      </c>
      <c r="D40" s="20">
        <v>85000</v>
      </c>
      <c r="E40" s="20">
        <v>0</v>
      </c>
      <c r="F40" s="20">
        <v>0</v>
      </c>
      <c r="G40" s="20">
        <v>241</v>
      </c>
      <c r="H40" s="20"/>
      <c r="I40" s="20">
        <v>239.43</v>
      </c>
      <c r="J40" s="21">
        <f t="shared" si="0"/>
        <v>99.34854771784232</v>
      </c>
      <c r="K40" s="20"/>
      <c r="L40" s="20"/>
      <c r="M40" s="20">
        <v>0</v>
      </c>
      <c r="N40" s="22">
        <v>84759</v>
      </c>
    </row>
    <row r="41" spans="1:14" ht="11.25">
      <c r="A41" s="18" t="s">
        <v>712</v>
      </c>
      <c r="B41" s="19" t="s">
        <v>771</v>
      </c>
      <c r="C41" s="19" t="s">
        <v>772</v>
      </c>
      <c r="D41" s="20">
        <v>147000</v>
      </c>
      <c r="E41" s="20">
        <v>19999.97</v>
      </c>
      <c r="F41" s="20">
        <v>0</v>
      </c>
      <c r="G41" s="20">
        <v>85000</v>
      </c>
      <c r="H41" s="20"/>
      <c r="I41" s="20">
        <v>85000</v>
      </c>
      <c r="J41" s="21">
        <f t="shared" si="0"/>
        <v>100</v>
      </c>
      <c r="K41" s="20"/>
      <c r="L41" s="20"/>
      <c r="M41" s="20">
        <v>43065.97</v>
      </c>
      <c r="N41" s="22">
        <v>-1065.94</v>
      </c>
    </row>
    <row r="42" spans="1:14" ht="11.25">
      <c r="A42" s="18" t="s">
        <v>712</v>
      </c>
      <c r="B42" s="19" t="s">
        <v>773</v>
      </c>
      <c r="C42" s="19" t="s">
        <v>774</v>
      </c>
      <c r="D42" s="20">
        <v>138000</v>
      </c>
      <c r="E42" s="20">
        <v>2466.85</v>
      </c>
      <c r="F42" s="20">
        <v>0</v>
      </c>
      <c r="G42" s="20">
        <v>659</v>
      </c>
      <c r="H42" s="20"/>
      <c r="I42" s="20">
        <v>658.07</v>
      </c>
      <c r="J42" s="21">
        <f t="shared" si="0"/>
        <v>99.85887708649469</v>
      </c>
      <c r="K42" s="20"/>
      <c r="L42" s="20"/>
      <c r="M42" s="20">
        <v>0</v>
      </c>
      <c r="N42" s="22">
        <v>134874.15</v>
      </c>
    </row>
    <row r="43" spans="1:14" ht="11.25">
      <c r="A43" s="18" t="s">
        <v>712</v>
      </c>
      <c r="B43" s="19" t="s">
        <v>775</v>
      </c>
      <c r="C43" s="19" t="s">
        <v>776</v>
      </c>
      <c r="D43" s="20">
        <v>1600000</v>
      </c>
      <c r="E43" s="20">
        <v>9863.63</v>
      </c>
      <c r="F43" s="20">
        <v>15000</v>
      </c>
      <c r="G43" s="20">
        <v>2300</v>
      </c>
      <c r="H43" s="20"/>
      <c r="I43" s="20">
        <v>2300</v>
      </c>
      <c r="J43" s="21">
        <f t="shared" si="0"/>
        <v>100</v>
      </c>
      <c r="K43" s="20"/>
      <c r="L43" s="20"/>
      <c r="M43" s="20">
        <v>0</v>
      </c>
      <c r="N43" s="22">
        <v>1587836.37</v>
      </c>
    </row>
    <row r="44" spans="1:14" ht="11.25">
      <c r="A44" s="18" t="s">
        <v>712</v>
      </c>
      <c r="B44" s="19" t="s">
        <v>223</v>
      </c>
      <c r="C44" s="19" t="s">
        <v>224</v>
      </c>
      <c r="D44" s="20">
        <v>715000</v>
      </c>
      <c r="E44" s="20">
        <v>2002.52</v>
      </c>
      <c r="F44" s="20">
        <v>0</v>
      </c>
      <c r="G44" s="20">
        <v>0</v>
      </c>
      <c r="H44" s="20"/>
      <c r="I44" s="20">
        <v>0</v>
      </c>
      <c r="J44" s="21" t="str">
        <f t="shared" si="0"/>
        <v>***</v>
      </c>
      <c r="K44" s="20"/>
      <c r="L44" s="20"/>
      <c r="M44" s="20">
        <v>0</v>
      </c>
      <c r="N44" s="22">
        <v>712997.48</v>
      </c>
    </row>
    <row r="45" spans="1:14" ht="11.25">
      <c r="A45" s="18" t="s">
        <v>712</v>
      </c>
      <c r="B45" s="19" t="s">
        <v>777</v>
      </c>
      <c r="C45" s="19" t="s">
        <v>778</v>
      </c>
      <c r="D45" s="20">
        <v>1120000</v>
      </c>
      <c r="E45" s="20">
        <v>101.69</v>
      </c>
      <c r="F45" s="20">
        <v>4800</v>
      </c>
      <c r="G45" s="20">
        <v>800</v>
      </c>
      <c r="H45" s="20"/>
      <c r="I45" s="20">
        <v>329.63</v>
      </c>
      <c r="J45" s="21">
        <f t="shared" si="0"/>
        <v>41.20375</v>
      </c>
      <c r="K45" s="20"/>
      <c r="L45" s="20"/>
      <c r="M45" s="20">
        <v>0</v>
      </c>
      <c r="N45" s="22">
        <v>1119098.31</v>
      </c>
    </row>
    <row r="46" spans="1:14" ht="11.25">
      <c r="A46" s="18" t="s">
        <v>712</v>
      </c>
      <c r="B46" s="19" t="s">
        <v>779</v>
      </c>
      <c r="C46" s="19" t="s">
        <v>780</v>
      </c>
      <c r="D46" s="20">
        <v>62700</v>
      </c>
      <c r="E46" s="20">
        <v>517.04</v>
      </c>
      <c r="F46" s="20">
        <v>1800</v>
      </c>
      <c r="G46" s="20">
        <v>1350</v>
      </c>
      <c r="H46" s="20"/>
      <c r="I46" s="20">
        <v>1301.03</v>
      </c>
      <c r="J46" s="21">
        <f t="shared" si="0"/>
        <v>96.3725925925926</v>
      </c>
      <c r="K46" s="20"/>
      <c r="L46" s="20"/>
      <c r="M46" s="20">
        <v>0</v>
      </c>
      <c r="N46" s="22">
        <v>60832.96</v>
      </c>
    </row>
    <row r="47" spans="1:14" ht="11.25">
      <c r="A47" s="18" t="s">
        <v>712</v>
      </c>
      <c r="B47" s="19" t="s">
        <v>781</v>
      </c>
      <c r="C47" s="19" t="s">
        <v>782</v>
      </c>
      <c r="D47" s="20">
        <v>61200</v>
      </c>
      <c r="E47" s="20">
        <v>32000</v>
      </c>
      <c r="F47" s="20">
        <v>10000</v>
      </c>
      <c r="G47" s="20">
        <v>25000</v>
      </c>
      <c r="H47" s="20"/>
      <c r="I47" s="20">
        <v>25000</v>
      </c>
      <c r="J47" s="21">
        <f t="shared" si="0"/>
        <v>100</v>
      </c>
      <c r="K47" s="20"/>
      <c r="L47" s="20"/>
      <c r="M47" s="20">
        <v>0</v>
      </c>
      <c r="N47" s="22">
        <v>4200</v>
      </c>
    </row>
    <row r="48" spans="1:14" ht="11.25">
      <c r="A48" s="18" t="s">
        <v>712</v>
      </c>
      <c r="B48" s="19" t="s">
        <v>783</v>
      </c>
      <c r="C48" s="19" t="s">
        <v>784</v>
      </c>
      <c r="D48" s="20">
        <v>96750</v>
      </c>
      <c r="E48" s="20">
        <v>0</v>
      </c>
      <c r="F48" s="20">
        <v>30000</v>
      </c>
      <c r="G48" s="20">
        <v>38598</v>
      </c>
      <c r="H48" s="20"/>
      <c r="I48" s="20">
        <v>38597.64</v>
      </c>
      <c r="J48" s="21">
        <f t="shared" si="0"/>
        <v>99.999067309187</v>
      </c>
      <c r="K48" s="20"/>
      <c r="L48" s="20"/>
      <c r="M48" s="20">
        <v>122.08</v>
      </c>
      <c r="N48" s="22">
        <v>58029.92</v>
      </c>
    </row>
    <row r="49" spans="1:14" ht="11.25">
      <c r="A49" s="18" t="s">
        <v>712</v>
      </c>
      <c r="B49" s="19" t="s">
        <v>785</v>
      </c>
      <c r="C49" s="19" t="s">
        <v>786</v>
      </c>
      <c r="D49" s="20">
        <v>236000</v>
      </c>
      <c r="E49" s="20">
        <v>0</v>
      </c>
      <c r="F49" s="20">
        <v>1000</v>
      </c>
      <c r="G49" s="20">
        <v>1000</v>
      </c>
      <c r="H49" s="20"/>
      <c r="I49" s="20">
        <v>0</v>
      </c>
      <c r="J49" s="21">
        <f t="shared" si="0"/>
        <v>0</v>
      </c>
      <c r="K49" s="20"/>
      <c r="L49" s="20"/>
      <c r="M49" s="20">
        <v>95.08</v>
      </c>
      <c r="N49" s="22">
        <v>234904.92</v>
      </c>
    </row>
    <row r="50" spans="1:14" ht="11.25">
      <c r="A50" s="18" t="s">
        <v>712</v>
      </c>
      <c r="B50" s="19" t="s">
        <v>787</v>
      </c>
      <c r="C50" s="19" t="s">
        <v>788</v>
      </c>
      <c r="D50" s="20">
        <v>36000</v>
      </c>
      <c r="E50" s="20">
        <v>0</v>
      </c>
      <c r="F50" s="20">
        <v>30000</v>
      </c>
      <c r="G50" s="20">
        <v>15000</v>
      </c>
      <c r="H50" s="20"/>
      <c r="I50" s="20">
        <v>14999.65</v>
      </c>
      <c r="J50" s="21">
        <f t="shared" si="0"/>
        <v>99.99766666666666</v>
      </c>
      <c r="K50" s="20"/>
      <c r="L50" s="20"/>
      <c r="M50" s="20">
        <v>531.95</v>
      </c>
      <c r="N50" s="22">
        <v>20468.05</v>
      </c>
    </row>
    <row r="51" spans="1:14" ht="11.25">
      <c r="A51" s="18" t="s">
        <v>712</v>
      </c>
      <c r="B51" s="19" t="s">
        <v>789</v>
      </c>
      <c r="C51" s="19" t="s">
        <v>790</v>
      </c>
      <c r="D51" s="20">
        <v>60000</v>
      </c>
      <c r="E51" s="20">
        <v>0</v>
      </c>
      <c r="F51" s="20">
        <v>50000</v>
      </c>
      <c r="G51" s="20">
        <v>17500</v>
      </c>
      <c r="H51" s="20"/>
      <c r="I51" s="20">
        <v>12583</v>
      </c>
      <c r="J51" s="21">
        <f t="shared" si="0"/>
        <v>71.90285714285714</v>
      </c>
      <c r="K51" s="20"/>
      <c r="L51" s="20"/>
      <c r="M51" s="20">
        <v>0</v>
      </c>
      <c r="N51" s="22">
        <v>42500</v>
      </c>
    </row>
    <row r="52" spans="1:14" ht="11.25">
      <c r="A52" s="18" t="s">
        <v>712</v>
      </c>
      <c r="B52" s="19" t="s">
        <v>791</v>
      </c>
      <c r="C52" s="19" t="s">
        <v>792</v>
      </c>
      <c r="D52" s="20">
        <v>820000</v>
      </c>
      <c r="E52" s="20">
        <v>0</v>
      </c>
      <c r="F52" s="20">
        <v>5000</v>
      </c>
      <c r="G52" s="20">
        <v>2500</v>
      </c>
      <c r="H52" s="20"/>
      <c r="I52" s="20">
        <v>2500</v>
      </c>
      <c r="J52" s="21">
        <f t="shared" si="0"/>
        <v>100</v>
      </c>
      <c r="K52" s="20"/>
      <c r="L52" s="20"/>
      <c r="M52" s="20">
        <v>0</v>
      </c>
      <c r="N52" s="22">
        <v>817500</v>
      </c>
    </row>
    <row r="53" spans="1:14" ht="11.25">
      <c r="A53" s="18" t="s">
        <v>712</v>
      </c>
      <c r="B53" s="19" t="s">
        <v>793</v>
      </c>
      <c r="C53" s="19" t="s">
        <v>794</v>
      </c>
      <c r="D53" s="20">
        <v>809586</v>
      </c>
      <c r="E53" s="20">
        <v>0</v>
      </c>
      <c r="F53" s="20">
        <v>30000</v>
      </c>
      <c r="G53" s="20">
        <v>2500</v>
      </c>
      <c r="H53" s="20"/>
      <c r="I53" s="20">
        <v>2142</v>
      </c>
      <c r="J53" s="21">
        <f t="shared" si="0"/>
        <v>85.68</v>
      </c>
      <c r="K53" s="20"/>
      <c r="L53" s="20"/>
      <c r="M53" s="20">
        <v>0</v>
      </c>
      <c r="N53" s="22">
        <v>807086</v>
      </c>
    </row>
    <row r="54" spans="1:14" ht="11.25">
      <c r="A54" s="18" t="s">
        <v>712</v>
      </c>
      <c r="B54" s="19" t="s">
        <v>795</v>
      </c>
      <c r="C54" s="19" t="s">
        <v>796</v>
      </c>
      <c r="D54" s="20">
        <v>240000</v>
      </c>
      <c r="E54" s="20">
        <v>0</v>
      </c>
      <c r="F54" s="20">
        <v>40000</v>
      </c>
      <c r="G54" s="20">
        <v>15000</v>
      </c>
      <c r="H54" s="20"/>
      <c r="I54" s="20">
        <v>14677.45</v>
      </c>
      <c r="J54" s="21">
        <f t="shared" si="0"/>
        <v>97.84966666666666</v>
      </c>
      <c r="K54" s="20"/>
      <c r="L54" s="20"/>
      <c r="M54" s="20">
        <v>0</v>
      </c>
      <c r="N54" s="22">
        <v>225000</v>
      </c>
    </row>
    <row r="55" spans="1:14" ht="11.25">
      <c r="A55" s="18" t="s">
        <v>712</v>
      </c>
      <c r="B55" s="19" t="s">
        <v>797</v>
      </c>
      <c r="C55" s="19" t="s">
        <v>798</v>
      </c>
      <c r="D55" s="20">
        <v>48000</v>
      </c>
      <c r="E55" s="20">
        <v>0</v>
      </c>
      <c r="F55" s="20">
        <v>10000</v>
      </c>
      <c r="G55" s="20">
        <v>6000</v>
      </c>
      <c r="H55" s="20"/>
      <c r="I55" s="20">
        <v>5707.24</v>
      </c>
      <c r="J55" s="21">
        <f t="shared" si="0"/>
        <v>95.12066666666666</v>
      </c>
      <c r="K55" s="20"/>
      <c r="L55" s="20"/>
      <c r="M55" s="20">
        <v>0</v>
      </c>
      <c r="N55" s="22">
        <v>42000</v>
      </c>
    </row>
    <row r="56" spans="1:14" ht="11.25">
      <c r="A56" s="18" t="s">
        <v>712</v>
      </c>
      <c r="B56" s="19" t="s">
        <v>799</v>
      </c>
      <c r="C56" s="19" t="s">
        <v>800</v>
      </c>
      <c r="D56" s="20">
        <v>365480</v>
      </c>
      <c r="E56" s="20">
        <v>0</v>
      </c>
      <c r="F56" s="20">
        <v>0</v>
      </c>
      <c r="G56" s="20">
        <v>253</v>
      </c>
      <c r="H56" s="20"/>
      <c r="I56" s="20">
        <v>251.91</v>
      </c>
      <c r="J56" s="21">
        <f t="shared" si="0"/>
        <v>99.56916996047431</v>
      </c>
      <c r="K56" s="20"/>
      <c r="L56" s="20"/>
      <c r="M56" s="20">
        <v>0</v>
      </c>
      <c r="N56" s="22">
        <v>365227</v>
      </c>
    </row>
    <row r="57" spans="1:14" ht="11.25">
      <c r="A57" s="18" t="s">
        <v>712</v>
      </c>
      <c r="B57" s="19" t="s">
        <v>801</v>
      </c>
      <c r="C57" s="19" t="s">
        <v>802</v>
      </c>
      <c r="D57" s="20">
        <v>180000</v>
      </c>
      <c r="E57" s="20">
        <v>0</v>
      </c>
      <c r="F57" s="20">
        <v>0</v>
      </c>
      <c r="G57" s="20">
        <v>816</v>
      </c>
      <c r="H57" s="20"/>
      <c r="I57" s="20">
        <v>815.63</v>
      </c>
      <c r="J57" s="21">
        <f t="shared" si="0"/>
        <v>99.9546568627451</v>
      </c>
      <c r="K57" s="20"/>
      <c r="L57" s="20"/>
      <c r="M57" s="20">
        <v>0</v>
      </c>
      <c r="N57" s="22">
        <v>179184</v>
      </c>
    </row>
    <row r="58" spans="1:14" ht="11.25">
      <c r="A58" s="18" t="s">
        <v>712</v>
      </c>
      <c r="B58" s="19" t="s">
        <v>803</v>
      </c>
      <c r="C58" s="19" t="s">
        <v>804</v>
      </c>
      <c r="D58" s="20">
        <v>86000</v>
      </c>
      <c r="E58" s="20">
        <v>0</v>
      </c>
      <c r="F58" s="20">
        <v>0</v>
      </c>
      <c r="G58" s="20">
        <v>512</v>
      </c>
      <c r="H58" s="20"/>
      <c r="I58" s="20">
        <v>511.7</v>
      </c>
      <c r="J58" s="21">
        <f t="shared" si="0"/>
        <v>99.94140625</v>
      </c>
      <c r="K58" s="20"/>
      <c r="L58" s="20"/>
      <c r="M58" s="20">
        <v>0</v>
      </c>
      <c r="N58" s="22">
        <v>85488</v>
      </c>
    </row>
    <row r="59" spans="1:14" ht="11.25">
      <c r="A59" s="18" t="s">
        <v>712</v>
      </c>
      <c r="B59" s="19" t="s">
        <v>805</v>
      </c>
      <c r="C59" s="19" t="s">
        <v>806</v>
      </c>
      <c r="D59" s="20">
        <v>525</v>
      </c>
      <c r="E59" s="20">
        <v>0</v>
      </c>
      <c r="F59" s="20">
        <v>0</v>
      </c>
      <c r="G59" s="20">
        <v>525</v>
      </c>
      <c r="H59" s="20"/>
      <c r="I59" s="20">
        <v>525</v>
      </c>
      <c r="J59" s="21">
        <f t="shared" si="0"/>
        <v>100</v>
      </c>
      <c r="K59" s="20"/>
      <c r="L59" s="20"/>
      <c r="M59" s="20">
        <v>0</v>
      </c>
      <c r="N59" s="22">
        <v>0</v>
      </c>
    </row>
    <row r="60" spans="1:14" ht="11.25">
      <c r="A60" s="18" t="s">
        <v>712</v>
      </c>
      <c r="B60" s="19" t="s">
        <v>807</v>
      </c>
      <c r="C60" s="19" t="s">
        <v>808</v>
      </c>
      <c r="D60" s="20">
        <v>120000</v>
      </c>
      <c r="E60" s="20">
        <v>0</v>
      </c>
      <c r="F60" s="20">
        <v>0</v>
      </c>
      <c r="G60" s="20">
        <v>381</v>
      </c>
      <c r="H60" s="20"/>
      <c r="I60" s="20">
        <v>380.15</v>
      </c>
      <c r="J60" s="21">
        <f t="shared" si="0"/>
        <v>99.7769028871391</v>
      </c>
      <c r="K60" s="20"/>
      <c r="L60" s="20"/>
      <c r="M60" s="20">
        <v>0</v>
      </c>
      <c r="N60" s="22">
        <v>119619</v>
      </c>
    </row>
    <row r="61" spans="1:14" ht="11.25">
      <c r="A61" s="18" t="s">
        <v>712</v>
      </c>
      <c r="B61" s="19" t="s">
        <v>809</v>
      </c>
      <c r="C61" s="19" t="s">
        <v>810</v>
      </c>
      <c r="D61" s="20">
        <v>540108</v>
      </c>
      <c r="E61" s="20">
        <v>80091.83</v>
      </c>
      <c r="F61" s="20">
        <v>36000</v>
      </c>
      <c r="G61" s="20">
        <v>0</v>
      </c>
      <c r="H61" s="20"/>
      <c r="I61" s="20">
        <v>0</v>
      </c>
      <c r="J61" s="21" t="str">
        <f t="shared" si="0"/>
        <v>***</v>
      </c>
      <c r="K61" s="20"/>
      <c r="L61" s="20"/>
      <c r="M61" s="20">
        <v>0</v>
      </c>
      <c r="N61" s="22">
        <v>460016.17</v>
      </c>
    </row>
    <row r="62" spans="1:14" ht="11.25">
      <c r="A62" s="18" t="s">
        <v>712</v>
      </c>
      <c r="B62" s="19" t="s">
        <v>811</v>
      </c>
      <c r="C62" s="19" t="s">
        <v>812</v>
      </c>
      <c r="D62" s="20">
        <v>790640</v>
      </c>
      <c r="E62" s="20">
        <v>527786.74</v>
      </c>
      <c r="F62" s="20">
        <v>0</v>
      </c>
      <c r="G62" s="20">
        <v>50825</v>
      </c>
      <c r="H62" s="20"/>
      <c r="I62" s="20">
        <v>50825</v>
      </c>
      <c r="J62" s="21">
        <f t="shared" si="0"/>
        <v>100</v>
      </c>
      <c r="K62" s="20"/>
      <c r="L62" s="20"/>
      <c r="M62" s="20">
        <v>0</v>
      </c>
      <c r="N62" s="22">
        <v>212028.26</v>
      </c>
    </row>
    <row r="63" spans="1:14" ht="11.25">
      <c r="A63" s="18" t="s">
        <v>712</v>
      </c>
      <c r="B63" s="19" t="s">
        <v>813</v>
      </c>
      <c r="C63" s="19" t="s">
        <v>814</v>
      </c>
      <c r="D63" s="20">
        <v>2812588</v>
      </c>
      <c r="E63" s="20">
        <v>1530775.46</v>
      </c>
      <c r="F63" s="20">
        <v>254000</v>
      </c>
      <c r="G63" s="20">
        <v>354000</v>
      </c>
      <c r="H63" s="20"/>
      <c r="I63" s="20">
        <v>354000</v>
      </c>
      <c r="J63" s="21">
        <f t="shared" si="0"/>
        <v>100</v>
      </c>
      <c r="K63" s="20"/>
      <c r="L63" s="20"/>
      <c r="M63" s="20">
        <v>0</v>
      </c>
      <c r="N63" s="22">
        <v>927812.54</v>
      </c>
    </row>
    <row r="64" spans="1:14" ht="11.25">
      <c r="A64" s="18" t="s">
        <v>712</v>
      </c>
      <c r="B64" s="19" t="s">
        <v>815</v>
      </c>
      <c r="C64" s="19" t="s">
        <v>816</v>
      </c>
      <c r="D64" s="20">
        <v>224670</v>
      </c>
      <c r="E64" s="20">
        <v>102001.09</v>
      </c>
      <c r="F64" s="20">
        <v>19990</v>
      </c>
      <c r="G64" s="20">
        <v>2109</v>
      </c>
      <c r="H64" s="20"/>
      <c r="I64" s="20">
        <v>2108.91</v>
      </c>
      <c r="J64" s="21">
        <f t="shared" si="0"/>
        <v>99.99573257467995</v>
      </c>
      <c r="K64" s="20"/>
      <c r="L64" s="20"/>
      <c r="M64" s="20">
        <v>0</v>
      </c>
      <c r="N64" s="22">
        <v>120559.91</v>
      </c>
    </row>
    <row r="65" spans="1:14" ht="11.25">
      <c r="A65" s="18" t="s">
        <v>817</v>
      </c>
      <c r="B65" s="19" t="s">
        <v>818</v>
      </c>
      <c r="C65" s="19" t="s">
        <v>819</v>
      </c>
      <c r="D65" s="20">
        <v>35000</v>
      </c>
      <c r="E65" s="20">
        <v>0</v>
      </c>
      <c r="F65" s="20">
        <v>35000</v>
      </c>
      <c r="G65" s="20">
        <v>0</v>
      </c>
      <c r="H65" s="20"/>
      <c r="I65" s="20">
        <v>0</v>
      </c>
      <c r="J65" s="21" t="str">
        <f t="shared" si="0"/>
        <v>***</v>
      </c>
      <c r="K65" s="20"/>
      <c r="L65" s="20"/>
      <c r="M65" s="20">
        <v>0</v>
      </c>
      <c r="N65" s="22">
        <v>35000</v>
      </c>
    </row>
    <row r="66" spans="1:14" ht="11.25">
      <c r="A66" s="18" t="s">
        <v>817</v>
      </c>
      <c r="B66" s="19" t="s">
        <v>820</v>
      </c>
      <c r="C66" s="19" t="s">
        <v>821</v>
      </c>
      <c r="D66" s="20">
        <v>40000</v>
      </c>
      <c r="E66" s="20">
        <v>0</v>
      </c>
      <c r="F66" s="20">
        <v>0</v>
      </c>
      <c r="G66" s="20">
        <v>0</v>
      </c>
      <c r="H66" s="20"/>
      <c r="I66" s="20">
        <v>0</v>
      </c>
      <c r="J66" s="21" t="str">
        <f t="shared" si="0"/>
        <v>***</v>
      </c>
      <c r="K66" s="20"/>
      <c r="L66" s="20"/>
      <c r="M66" s="20">
        <v>0</v>
      </c>
      <c r="N66" s="22">
        <v>40000</v>
      </c>
    </row>
    <row r="67" spans="1:14" ht="11.25">
      <c r="A67" s="18" t="s">
        <v>822</v>
      </c>
      <c r="B67" s="19" t="s">
        <v>225</v>
      </c>
      <c r="C67" s="19" t="s">
        <v>226</v>
      </c>
      <c r="D67" s="20">
        <v>113</v>
      </c>
      <c r="E67" s="20">
        <v>113</v>
      </c>
      <c r="F67" s="20">
        <v>0</v>
      </c>
      <c r="G67" s="20">
        <v>0</v>
      </c>
      <c r="H67" s="20">
        <v>0</v>
      </c>
      <c r="I67" s="20">
        <v>0</v>
      </c>
      <c r="J67" s="21" t="str">
        <f t="shared" si="0"/>
        <v>***</v>
      </c>
      <c r="K67" s="20">
        <v>0</v>
      </c>
      <c r="L67" s="20">
        <v>0</v>
      </c>
      <c r="M67" s="20">
        <v>0</v>
      </c>
      <c r="N67" s="22">
        <v>0</v>
      </c>
    </row>
    <row r="68" spans="1:14" ht="11.25">
      <c r="A68" s="18" t="s">
        <v>822</v>
      </c>
      <c r="B68" s="19" t="s">
        <v>227</v>
      </c>
      <c r="C68" s="19" t="s">
        <v>228</v>
      </c>
      <c r="D68" s="20">
        <v>1400</v>
      </c>
      <c r="E68" s="20">
        <v>1399.46</v>
      </c>
      <c r="F68" s="20">
        <v>0</v>
      </c>
      <c r="G68" s="20">
        <v>0</v>
      </c>
      <c r="H68" s="20">
        <v>0</v>
      </c>
      <c r="I68" s="20">
        <v>0</v>
      </c>
      <c r="J68" s="21" t="str">
        <f t="shared" si="0"/>
        <v>***</v>
      </c>
      <c r="K68" s="20">
        <v>0</v>
      </c>
      <c r="L68" s="20">
        <v>0</v>
      </c>
      <c r="M68" s="20">
        <v>0</v>
      </c>
      <c r="N68" s="22">
        <v>0.54</v>
      </c>
    </row>
    <row r="69" spans="1:14" ht="11.25">
      <c r="A69" s="18" t="s">
        <v>822</v>
      </c>
      <c r="B69" s="19" t="s">
        <v>823</v>
      </c>
      <c r="C69" s="19" t="s">
        <v>824</v>
      </c>
      <c r="D69" s="20">
        <v>428</v>
      </c>
      <c r="E69" s="20">
        <v>0</v>
      </c>
      <c r="F69" s="20">
        <v>0</v>
      </c>
      <c r="G69" s="20">
        <v>428</v>
      </c>
      <c r="H69" s="20">
        <v>428</v>
      </c>
      <c r="I69" s="20">
        <v>428</v>
      </c>
      <c r="J69" s="21">
        <f t="shared" si="0"/>
        <v>100</v>
      </c>
      <c r="K69" s="20">
        <v>0</v>
      </c>
      <c r="L69" s="20">
        <v>0</v>
      </c>
      <c r="M69" s="20">
        <v>0</v>
      </c>
      <c r="N69" s="22">
        <v>0</v>
      </c>
    </row>
    <row r="70" spans="1:14" ht="11.25">
      <c r="A70" s="18" t="s">
        <v>822</v>
      </c>
      <c r="B70" s="19" t="s">
        <v>825</v>
      </c>
      <c r="C70" s="19" t="s">
        <v>826</v>
      </c>
      <c r="D70" s="20">
        <v>440</v>
      </c>
      <c r="E70" s="20">
        <v>0</v>
      </c>
      <c r="F70" s="20">
        <v>0</v>
      </c>
      <c r="G70" s="20">
        <v>440</v>
      </c>
      <c r="H70" s="20">
        <v>440</v>
      </c>
      <c r="I70" s="20">
        <v>439.64</v>
      </c>
      <c r="J70" s="21">
        <f t="shared" si="0"/>
        <v>99.91818181818182</v>
      </c>
      <c r="K70" s="20">
        <v>0</v>
      </c>
      <c r="L70" s="20">
        <v>0</v>
      </c>
      <c r="M70" s="20">
        <v>0</v>
      </c>
      <c r="N70" s="22">
        <v>0</v>
      </c>
    </row>
    <row r="71" spans="1:14" ht="11.25">
      <c r="A71" s="18" t="s">
        <v>822</v>
      </c>
      <c r="B71" s="19" t="s">
        <v>827</v>
      </c>
      <c r="C71" s="19" t="s">
        <v>828</v>
      </c>
      <c r="D71" s="20">
        <v>633</v>
      </c>
      <c r="E71" s="20">
        <v>0</v>
      </c>
      <c r="F71" s="20">
        <v>0</v>
      </c>
      <c r="G71" s="20">
        <v>633</v>
      </c>
      <c r="H71" s="20">
        <v>633</v>
      </c>
      <c r="I71" s="20">
        <v>632.88</v>
      </c>
      <c r="J71" s="21">
        <f t="shared" si="0"/>
        <v>99.98104265402844</v>
      </c>
      <c r="K71" s="20">
        <v>0</v>
      </c>
      <c r="L71" s="20">
        <v>0</v>
      </c>
      <c r="M71" s="20">
        <v>0</v>
      </c>
      <c r="N71" s="22">
        <v>0</v>
      </c>
    </row>
    <row r="72" spans="1:14" ht="11.25">
      <c r="A72" s="18" t="s">
        <v>829</v>
      </c>
      <c r="B72" s="19" t="s">
        <v>830</v>
      </c>
      <c r="C72" s="19" t="s">
        <v>831</v>
      </c>
      <c r="D72" s="20">
        <v>10244.5</v>
      </c>
      <c r="E72" s="20">
        <v>244.5</v>
      </c>
      <c r="F72" s="20">
        <v>4000</v>
      </c>
      <c r="G72" s="20">
        <v>4000</v>
      </c>
      <c r="H72" s="20">
        <v>0</v>
      </c>
      <c r="I72" s="20">
        <v>0</v>
      </c>
      <c r="J72" s="21">
        <f t="shared" si="0"/>
        <v>0</v>
      </c>
      <c r="K72" s="20">
        <v>0</v>
      </c>
      <c r="L72" s="20">
        <v>0</v>
      </c>
      <c r="M72" s="20">
        <v>0</v>
      </c>
      <c r="N72" s="22">
        <v>6000</v>
      </c>
    </row>
    <row r="73" spans="1:14" ht="11.25">
      <c r="A73" s="18" t="s">
        <v>829</v>
      </c>
      <c r="B73" s="19" t="s">
        <v>832</v>
      </c>
      <c r="C73" s="19" t="s">
        <v>833</v>
      </c>
      <c r="D73" s="20">
        <v>3300</v>
      </c>
      <c r="E73" s="20">
        <v>0</v>
      </c>
      <c r="F73" s="20">
        <v>3300</v>
      </c>
      <c r="G73" s="20">
        <v>3300</v>
      </c>
      <c r="H73" s="20">
        <v>3300</v>
      </c>
      <c r="I73" s="20">
        <v>3181.83</v>
      </c>
      <c r="J73" s="21">
        <f t="shared" si="0"/>
        <v>96.41909090909091</v>
      </c>
      <c r="K73" s="20">
        <v>0</v>
      </c>
      <c r="L73" s="20">
        <v>0</v>
      </c>
      <c r="M73" s="20">
        <v>0</v>
      </c>
      <c r="N73" s="22">
        <v>0</v>
      </c>
    </row>
    <row r="74" spans="1:14" ht="11.25">
      <c r="A74" s="18" t="s">
        <v>829</v>
      </c>
      <c r="B74" s="19" t="s">
        <v>834</v>
      </c>
      <c r="C74" s="19" t="s">
        <v>835</v>
      </c>
      <c r="D74" s="20">
        <v>2100</v>
      </c>
      <c r="E74" s="20">
        <v>0</v>
      </c>
      <c r="F74" s="20">
        <v>2100</v>
      </c>
      <c r="G74" s="20">
        <v>2100</v>
      </c>
      <c r="H74" s="20">
        <v>2100</v>
      </c>
      <c r="I74" s="20">
        <v>2009.66</v>
      </c>
      <c r="J74" s="21">
        <f>IF(G74=0,"***",100*I74/G74)</f>
        <v>95.69809523809523</v>
      </c>
      <c r="K74" s="20">
        <v>0</v>
      </c>
      <c r="L74" s="20">
        <v>0</v>
      </c>
      <c r="M74" s="20">
        <v>0</v>
      </c>
      <c r="N74" s="22">
        <v>0</v>
      </c>
    </row>
    <row r="75" spans="1:14" ht="12" thickBot="1">
      <c r="A75" s="18" t="s">
        <v>829</v>
      </c>
      <c r="B75" s="19" t="s">
        <v>836</v>
      </c>
      <c r="C75" s="19" t="s">
        <v>837</v>
      </c>
      <c r="D75" s="20">
        <v>3400</v>
      </c>
      <c r="E75" s="20">
        <v>0</v>
      </c>
      <c r="F75" s="20">
        <v>3400</v>
      </c>
      <c r="G75" s="20">
        <v>3400</v>
      </c>
      <c r="H75" s="20">
        <v>3400</v>
      </c>
      <c r="I75" s="20">
        <v>3372.45</v>
      </c>
      <c r="J75" s="21">
        <f>IF(G75=0,"***",100*I75/G75)</f>
        <v>99.18970588235294</v>
      </c>
      <c r="K75" s="20">
        <v>0</v>
      </c>
      <c r="L75" s="20">
        <v>0</v>
      </c>
      <c r="M75" s="20">
        <v>0</v>
      </c>
      <c r="N75" s="22">
        <v>0</v>
      </c>
    </row>
    <row r="76" spans="1:14" ht="12" thickBot="1">
      <c r="A76" s="27" t="s">
        <v>838</v>
      </c>
      <c r="B76" s="28"/>
      <c r="C76" s="28"/>
      <c r="D76" s="30">
        <f aca="true" t="shared" si="1" ref="D76:N76">SUM(D10:D75)</f>
        <v>20897728.43</v>
      </c>
      <c r="E76" s="30">
        <f t="shared" si="1"/>
        <v>4566394.850000001</v>
      </c>
      <c r="F76" s="30">
        <f t="shared" si="1"/>
        <v>1646640</v>
      </c>
      <c r="G76" s="30">
        <f t="shared" si="1"/>
        <v>2027617</v>
      </c>
      <c r="H76" s="30">
        <f t="shared" si="1"/>
        <v>10301</v>
      </c>
      <c r="I76" s="30">
        <f t="shared" si="1"/>
        <v>2003583.919999999</v>
      </c>
      <c r="J76" s="31">
        <f t="shared" si="1"/>
        <v>5006.332956795687</v>
      </c>
      <c r="K76" s="30">
        <f t="shared" si="1"/>
        <v>0</v>
      </c>
      <c r="L76" s="30">
        <f t="shared" si="1"/>
        <v>0</v>
      </c>
      <c r="M76" s="30">
        <f t="shared" si="1"/>
        <v>43720</v>
      </c>
      <c r="N76" s="32">
        <f t="shared" si="1"/>
        <v>14259996.630000003</v>
      </c>
    </row>
    <row r="77" spans="1:14" ht="16.5" thickBo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" thickBot="1">
      <c r="A78" s="17" t="s">
        <v>839</v>
      </c>
      <c r="B78" s="4"/>
      <c r="C78" s="4"/>
      <c r="D78" s="29">
        <v>20875669.93</v>
      </c>
      <c r="E78" s="29">
        <v>4564637.89</v>
      </c>
      <c r="F78" s="29">
        <v>1633840</v>
      </c>
      <c r="G78" s="29">
        <v>2013316</v>
      </c>
      <c r="H78" s="29"/>
      <c r="I78" s="29">
        <v>1993519.46</v>
      </c>
      <c r="J78" s="33">
        <f>IF(G78=0,"***",100*I78/G78)</f>
        <v>99.01671968036811</v>
      </c>
      <c r="K78" s="29">
        <v>0</v>
      </c>
      <c r="L78" s="29">
        <v>0</v>
      </c>
      <c r="M78" s="29">
        <v>43720</v>
      </c>
      <c r="N78" s="32">
        <v>14253996.06</v>
      </c>
    </row>
    <row r="79" spans="1:14" ht="12" thickBot="1">
      <c r="A79" s="17" t="s">
        <v>840</v>
      </c>
      <c r="B79" s="4"/>
      <c r="C79" s="4"/>
      <c r="D79" s="37">
        <v>22058.5</v>
      </c>
      <c r="E79" s="37">
        <v>1756.96</v>
      </c>
      <c r="F79" s="37">
        <v>12800</v>
      </c>
      <c r="G79" s="37">
        <v>14301</v>
      </c>
      <c r="H79" s="37">
        <v>10301</v>
      </c>
      <c r="I79" s="37">
        <v>10064.46</v>
      </c>
      <c r="J79" s="38">
        <f>IF(G79=0,"***",100*I79/G79)</f>
        <v>70.37591776798824</v>
      </c>
      <c r="K79" s="37">
        <v>0</v>
      </c>
      <c r="L79" s="37">
        <v>0</v>
      </c>
      <c r="M79" s="37">
        <v>0</v>
      </c>
      <c r="N79" s="39">
        <v>6000.54</v>
      </c>
    </row>
    <row r="80" spans="1:14" ht="12" thickBot="1">
      <c r="A80" s="17" t="s">
        <v>843</v>
      </c>
      <c r="B80" s="4"/>
      <c r="C80" s="4"/>
      <c r="D80" s="58"/>
      <c r="E80" s="30"/>
      <c r="F80" s="30">
        <v>36500</v>
      </c>
      <c r="G80" s="30"/>
      <c r="H80" s="30"/>
      <c r="I80" s="30"/>
      <c r="J80" s="31"/>
      <c r="K80" s="30"/>
      <c r="L80" s="30"/>
      <c r="M80" s="30"/>
      <c r="N80" s="32"/>
    </row>
    <row r="81" spans="1:14" ht="16.5" thickBot="1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" thickBot="1">
      <c r="A82" s="17" t="s">
        <v>841</v>
      </c>
      <c r="B82" s="4"/>
      <c r="C82" s="4"/>
      <c r="D82" s="29">
        <f>D78+D79</f>
        <v>20897728.43</v>
      </c>
      <c r="E82" s="29">
        <v>4566394.87</v>
      </c>
      <c r="F82" s="29">
        <f>SUM(F78:F81)</f>
        <v>1683140</v>
      </c>
      <c r="G82" s="29">
        <v>2027617</v>
      </c>
      <c r="H82" s="29">
        <v>10301</v>
      </c>
      <c r="I82" s="29">
        <f>I78+I79</f>
        <v>2003583.92</v>
      </c>
      <c r="J82" s="33">
        <f>IF(G82=0,"***",100*I82/G82)</f>
        <v>98.81471303505543</v>
      </c>
      <c r="K82" s="29">
        <v>0</v>
      </c>
      <c r="L82" s="29">
        <v>0</v>
      </c>
      <c r="M82" s="29">
        <v>43720.01</v>
      </c>
      <c r="N82" s="32">
        <f>N78+N79</f>
        <v>14259996.6</v>
      </c>
    </row>
    <row r="83" spans="1:14" ht="16.5" thickBot="1">
      <c r="A83" s="1"/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0" ht="12" thickBot="1">
      <c r="A84" s="17" t="s">
        <v>842</v>
      </c>
      <c r="B84" s="4"/>
      <c r="C84" s="4"/>
      <c r="D84" s="29"/>
      <c r="E84" s="29"/>
      <c r="F84" s="29"/>
      <c r="G84" s="29"/>
      <c r="H84" s="29"/>
      <c r="I84" s="29">
        <f>I78+H79</f>
        <v>2003820.46</v>
      </c>
      <c r="J84" s="32">
        <f>100*(I84/G82)</f>
        <v>98.82637894631974</v>
      </c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2362204724409449" top="0.5905511811023623" bottom="0.472440944881889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workbookViewId="0" topLeftCell="A1">
      <selection activeCell="C17" sqref="C17"/>
    </sheetView>
  </sheetViews>
  <sheetFormatPr defaultColWidth="9.00390625" defaultRowHeight="12.75"/>
  <cols>
    <col min="1" max="1" width="16.125" style="41" customWidth="1"/>
    <col min="2" max="2" width="4.625" style="41" customWidth="1"/>
    <col min="3" max="3" width="22.125" style="41" customWidth="1"/>
    <col min="4" max="4" width="11.125" style="26" customWidth="1"/>
    <col min="5" max="5" width="10.00390625" style="26" customWidth="1"/>
    <col min="6" max="6" width="9.875" style="26" customWidth="1"/>
    <col min="7" max="8" width="9.75390625" style="26" customWidth="1"/>
    <col min="9" max="9" width="10.625" style="26" customWidth="1"/>
    <col min="10" max="10" width="6.875" style="26" customWidth="1"/>
    <col min="11" max="12" width="8.375" style="26" customWidth="1"/>
    <col min="13" max="13" width="7.625" style="26" customWidth="1"/>
    <col min="14" max="14" width="10.75390625" style="26" customWidth="1"/>
    <col min="15" max="15" width="9.125" style="26" customWidth="1"/>
    <col min="16" max="16384" width="9.125" style="41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680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thickBot="1">
      <c r="A4" s="3" t="s">
        <v>845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3.5" customHeight="1" thickBot="1">
      <c r="A5" s="7"/>
      <c r="B5" s="8"/>
      <c r="C5" s="9" t="s">
        <v>682</v>
      </c>
      <c r="D5" s="98" t="s">
        <v>683</v>
      </c>
      <c r="E5" s="99"/>
      <c r="F5" s="98" t="s">
        <v>684</v>
      </c>
      <c r="G5" s="102"/>
      <c r="H5" s="102"/>
      <c r="I5" s="102"/>
      <c r="J5" s="99"/>
      <c r="K5" s="98" t="s">
        <v>685</v>
      </c>
      <c r="L5" s="99"/>
      <c r="M5" s="98" t="s">
        <v>683</v>
      </c>
      <c r="N5" s="99"/>
    </row>
    <row r="6" spans="1:14" ht="12" thickBot="1">
      <c r="A6" s="10" t="s">
        <v>686</v>
      </c>
      <c r="B6" s="10" t="s">
        <v>687</v>
      </c>
      <c r="C6" s="10" t="s">
        <v>688</v>
      </c>
      <c r="D6" s="11" t="s">
        <v>689</v>
      </c>
      <c r="E6" s="11" t="s">
        <v>690</v>
      </c>
      <c r="F6" s="12" t="s">
        <v>691</v>
      </c>
      <c r="G6" s="12" t="s">
        <v>692</v>
      </c>
      <c r="H6" s="11" t="s">
        <v>693</v>
      </c>
      <c r="I6" s="11" t="s">
        <v>694</v>
      </c>
      <c r="J6" s="11" t="s">
        <v>695</v>
      </c>
      <c r="K6" s="11" t="s">
        <v>696</v>
      </c>
      <c r="L6" s="11" t="s">
        <v>697</v>
      </c>
      <c r="M6" s="11" t="s">
        <v>698</v>
      </c>
      <c r="N6" s="13" t="s">
        <v>699</v>
      </c>
    </row>
    <row r="7" spans="1:14" ht="11.25">
      <c r="A7" s="10"/>
      <c r="B7" s="10" t="s">
        <v>700</v>
      </c>
      <c r="C7" s="10"/>
      <c r="D7" s="11" t="s">
        <v>700</v>
      </c>
      <c r="E7" s="11" t="s">
        <v>701</v>
      </c>
      <c r="F7" s="100" t="s">
        <v>702</v>
      </c>
      <c r="G7" s="101"/>
      <c r="H7" s="11" t="s">
        <v>703</v>
      </c>
      <c r="I7" s="11" t="s">
        <v>704</v>
      </c>
      <c r="J7" s="11" t="s">
        <v>705</v>
      </c>
      <c r="K7" s="11"/>
      <c r="L7" s="11"/>
      <c r="M7" s="11" t="s">
        <v>706</v>
      </c>
      <c r="N7" s="13" t="s">
        <v>707</v>
      </c>
    </row>
    <row r="8" spans="1:14" ht="12" thickBot="1">
      <c r="A8" s="14"/>
      <c r="B8" s="14"/>
      <c r="C8" s="14"/>
      <c r="D8" s="12" t="s">
        <v>708</v>
      </c>
      <c r="E8" s="12"/>
      <c r="F8" s="12"/>
      <c r="G8" s="15"/>
      <c r="H8" s="12" t="s">
        <v>709</v>
      </c>
      <c r="I8" s="12" t="s">
        <v>709</v>
      </c>
      <c r="J8" s="12"/>
      <c r="K8" s="12" t="s">
        <v>702</v>
      </c>
      <c r="L8" s="12" t="s">
        <v>709</v>
      </c>
      <c r="M8" s="12" t="s">
        <v>710</v>
      </c>
      <c r="N8" s="16" t="s">
        <v>708</v>
      </c>
    </row>
    <row r="9" spans="1:14" ht="12" thickBot="1">
      <c r="A9" s="17" t="s">
        <v>711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1.25">
      <c r="A10" s="18" t="s">
        <v>712</v>
      </c>
      <c r="B10" s="19" t="s">
        <v>846</v>
      </c>
      <c r="C10" s="19" t="s">
        <v>847</v>
      </c>
      <c r="D10" s="20">
        <v>3246000</v>
      </c>
      <c r="E10" s="20">
        <v>697627.02</v>
      </c>
      <c r="F10" s="20">
        <v>587600</v>
      </c>
      <c r="G10" s="20">
        <v>886466</v>
      </c>
      <c r="H10" s="20"/>
      <c r="I10" s="20">
        <v>886452</v>
      </c>
      <c r="J10" s="21">
        <f>IF(G10=0,"***",100*I10/G10)</f>
        <v>99.99842069520997</v>
      </c>
      <c r="K10" s="20"/>
      <c r="L10" s="20"/>
      <c r="M10" s="20">
        <v>0</v>
      </c>
      <c r="N10" s="22">
        <v>1661906.98</v>
      </c>
    </row>
    <row r="11" spans="1:14" ht="11.25">
      <c r="A11" s="18" t="s">
        <v>712</v>
      </c>
      <c r="B11" s="19" t="s">
        <v>848</v>
      </c>
      <c r="C11" s="19" t="s">
        <v>849</v>
      </c>
      <c r="D11" s="20">
        <v>214798</v>
      </c>
      <c r="E11" s="20">
        <v>45774.09</v>
      </c>
      <c r="F11" s="20">
        <v>7030</v>
      </c>
      <c r="G11" s="20">
        <v>1786</v>
      </c>
      <c r="H11" s="20"/>
      <c r="I11" s="20">
        <v>1785</v>
      </c>
      <c r="J11" s="21">
        <f>IF(G11=0,"***",100*I11/G11)</f>
        <v>99.94400895856663</v>
      </c>
      <c r="K11" s="20"/>
      <c r="L11" s="20"/>
      <c r="M11" s="20">
        <v>0</v>
      </c>
      <c r="N11" s="22">
        <v>167237.91</v>
      </c>
    </row>
    <row r="12" spans="1:14" ht="11.25">
      <c r="A12" s="18" t="s">
        <v>712</v>
      </c>
      <c r="B12" s="19" t="s">
        <v>850</v>
      </c>
      <c r="C12" s="19" t="s">
        <v>851</v>
      </c>
      <c r="D12" s="20">
        <v>112412.55</v>
      </c>
      <c r="E12" s="20">
        <v>0</v>
      </c>
      <c r="F12" s="20">
        <v>0</v>
      </c>
      <c r="G12" s="20">
        <v>8000</v>
      </c>
      <c r="H12" s="20"/>
      <c r="I12" s="20">
        <v>7998.32</v>
      </c>
      <c r="J12" s="21">
        <f>IF(G12=0,"***",100*I12/G12)</f>
        <v>99.979</v>
      </c>
      <c r="K12" s="20"/>
      <c r="L12" s="20"/>
      <c r="M12" s="20">
        <v>0</v>
      </c>
      <c r="N12" s="22">
        <v>104412.55</v>
      </c>
    </row>
    <row r="13" spans="1:14" ht="12" thickBot="1">
      <c r="A13" s="18" t="s">
        <v>712</v>
      </c>
      <c r="B13" s="19" t="s">
        <v>852</v>
      </c>
      <c r="C13" s="19" t="s">
        <v>853</v>
      </c>
      <c r="D13" s="20">
        <v>4877.1</v>
      </c>
      <c r="E13" s="20">
        <v>0</v>
      </c>
      <c r="F13" s="20">
        <v>0</v>
      </c>
      <c r="G13" s="20">
        <v>4877.1</v>
      </c>
      <c r="H13" s="20"/>
      <c r="I13" s="20">
        <v>0</v>
      </c>
      <c r="J13" s="21">
        <f>IF(G13=0,"***",100*I13/G13)</f>
        <v>0</v>
      </c>
      <c r="K13" s="20"/>
      <c r="L13" s="20"/>
      <c r="M13" s="20">
        <v>0</v>
      </c>
      <c r="N13" s="22">
        <v>0</v>
      </c>
    </row>
    <row r="14" spans="1:14" ht="12" thickBot="1">
      <c r="A14" s="27" t="s">
        <v>838</v>
      </c>
      <c r="B14" s="28"/>
      <c r="C14" s="28"/>
      <c r="D14" s="30">
        <v>3578087.65</v>
      </c>
      <c r="E14" s="30">
        <v>743401.11</v>
      </c>
      <c r="F14" s="30">
        <v>594630</v>
      </c>
      <c r="G14" s="30">
        <v>901129.1</v>
      </c>
      <c r="H14" s="30">
        <v>0</v>
      </c>
      <c r="I14" s="30">
        <v>896235.32</v>
      </c>
      <c r="J14" s="31">
        <f>IF(G14=0,"***",100*I14/G14)</f>
        <v>99.45692798068556</v>
      </c>
      <c r="K14" s="30">
        <v>0</v>
      </c>
      <c r="L14" s="30">
        <v>0</v>
      </c>
      <c r="M14" s="30">
        <v>0</v>
      </c>
      <c r="N14" s="32">
        <v>1933557.43</v>
      </c>
    </row>
    <row r="15" spans="1:14" ht="16.5" thickBot="1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" thickBot="1">
      <c r="A16" s="17" t="s">
        <v>854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1.25">
      <c r="A17" s="18" t="s">
        <v>712</v>
      </c>
      <c r="B17" s="19" t="s">
        <v>855</v>
      </c>
      <c r="C17" s="19" t="s">
        <v>856</v>
      </c>
      <c r="D17" s="20">
        <v>593820</v>
      </c>
      <c r="E17" s="20">
        <v>161941.24</v>
      </c>
      <c r="F17" s="20">
        <v>20000</v>
      </c>
      <c r="G17" s="20">
        <v>22200</v>
      </c>
      <c r="H17" s="20"/>
      <c r="I17" s="20">
        <v>21902.66</v>
      </c>
      <c r="J17" s="21">
        <f aca="true" t="shared" si="0" ref="J17:J69">IF(G17=0,"***",100*I17/G17)</f>
        <v>98.66063063063064</v>
      </c>
      <c r="K17" s="20"/>
      <c r="L17" s="20"/>
      <c r="M17" s="20">
        <v>0</v>
      </c>
      <c r="N17" s="22">
        <v>409678.76</v>
      </c>
    </row>
    <row r="18" spans="1:14" ht="11.25">
      <c r="A18" s="18" t="s">
        <v>712</v>
      </c>
      <c r="B18" s="19" t="s">
        <v>857</v>
      </c>
      <c r="C18" s="19" t="s">
        <v>858</v>
      </c>
      <c r="D18" s="20">
        <v>163871</v>
      </c>
      <c r="E18" s="20">
        <v>72137.73</v>
      </c>
      <c r="F18" s="20">
        <v>10000</v>
      </c>
      <c r="G18" s="20">
        <v>10000</v>
      </c>
      <c r="H18" s="20"/>
      <c r="I18" s="20">
        <v>10000</v>
      </c>
      <c r="J18" s="21">
        <f t="shared" si="0"/>
        <v>100</v>
      </c>
      <c r="K18" s="20"/>
      <c r="L18" s="20"/>
      <c r="M18" s="20">
        <v>0</v>
      </c>
      <c r="N18" s="22">
        <v>81733.27</v>
      </c>
    </row>
    <row r="19" spans="1:14" ht="11.25">
      <c r="A19" s="18" t="s">
        <v>712</v>
      </c>
      <c r="B19" s="19" t="s">
        <v>859</v>
      </c>
      <c r="C19" s="19" t="s">
        <v>860</v>
      </c>
      <c r="D19" s="20">
        <v>515460</v>
      </c>
      <c r="E19" s="20">
        <v>230307.07</v>
      </c>
      <c r="F19" s="20">
        <v>35000</v>
      </c>
      <c r="G19" s="20">
        <v>62880</v>
      </c>
      <c r="H19" s="20"/>
      <c r="I19" s="20">
        <v>62880</v>
      </c>
      <c r="J19" s="21">
        <f t="shared" si="0"/>
        <v>100</v>
      </c>
      <c r="K19" s="20"/>
      <c r="L19" s="20"/>
      <c r="M19" s="20">
        <v>0</v>
      </c>
      <c r="N19" s="22">
        <v>222272.93</v>
      </c>
    </row>
    <row r="20" spans="1:14" ht="11.25">
      <c r="A20" s="18" t="s">
        <v>712</v>
      </c>
      <c r="B20" s="19" t="s">
        <v>861</v>
      </c>
      <c r="C20" s="19" t="s">
        <v>862</v>
      </c>
      <c r="D20" s="20">
        <v>278100</v>
      </c>
      <c r="E20" s="20">
        <v>78198.91</v>
      </c>
      <c r="F20" s="20">
        <v>12000</v>
      </c>
      <c r="G20" s="20">
        <v>12000</v>
      </c>
      <c r="H20" s="20"/>
      <c r="I20" s="20">
        <v>12000</v>
      </c>
      <c r="J20" s="21">
        <f t="shared" si="0"/>
        <v>100</v>
      </c>
      <c r="K20" s="20"/>
      <c r="L20" s="20"/>
      <c r="M20" s="20">
        <v>0</v>
      </c>
      <c r="N20" s="22">
        <v>187901.09</v>
      </c>
    </row>
    <row r="21" spans="1:14" ht="11.25">
      <c r="A21" s="18" t="s">
        <v>712</v>
      </c>
      <c r="B21" s="19" t="s">
        <v>863</v>
      </c>
      <c r="C21" s="19" t="s">
        <v>864</v>
      </c>
      <c r="D21" s="20">
        <v>476800</v>
      </c>
      <c r="E21" s="20">
        <v>228892.1</v>
      </c>
      <c r="F21" s="20">
        <v>41254</v>
      </c>
      <c r="G21" s="20">
        <v>41254</v>
      </c>
      <c r="H21" s="20"/>
      <c r="I21" s="20">
        <v>41253.88</v>
      </c>
      <c r="J21" s="21">
        <f t="shared" si="0"/>
        <v>99.9997091191157</v>
      </c>
      <c r="K21" s="20"/>
      <c r="L21" s="20"/>
      <c r="M21" s="20">
        <v>0</v>
      </c>
      <c r="N21" s="22">
        <v>206653.91</v>
      </c>
    </row>
    <row r="22" spans="1:14" ht="11.25">
      <c r="A22" s="18" t="s">
        <v>712</v>
      </c>
      <c r="B22" s="19" t="s">
        <v>865</v>
      </c>
      <c r="C22" s="19" t="s">
        <v>866</v>
      </c>
      <c r="D22" s="20">
        <v>523300</v>
      </c>
      <c r="E22" s="20">
        <v>232167.98</v>
      </c>
      <c r="F22" s="20">
        <v>35000</v>
      </c>
      <c r="G22" s="20">
        <v>40000</v>
      </c>
      <c r="H22" s="20"/>
      <c r="I22" s="20">
        <v>39999.15</v>
      </c>
      <c r="J22" s="21">
        <f t="shared" si="0"/>
        <v>99.997875</v>
      </c>
      <c r="K22" s="20"/>
      <c r="L22" s="20"/>
      <c r="M22" s="20">
        <v>0</v>
      </c>
      <c r="N22" s="22">
        <v>251132.02</v>
      </c>
    </row>
    <row r="23" spans="1:14" ht="11.25">
      <c r="A23" s="18" t="s">
        <v>712</v>
      </c>
      <c r="B23" s="19" t="s">
        <v>867</v>
      </c>
      <c r="C23" s="19" t="s">
        <v>868</v>
      </c>
      <c r="D23" s="20">
        <v>328700</v>
      </c>
      <c r="E23" s="20">
        <v>95432.28</v>
      </c>
      <c r="F23" s="20">
        <v>21480</v>
      </c>
      <c r="G23" s="20">
        <v>11000</v>
      </c>
      <c r="H23" s="20"/>
      <c r="I23" s="20">
        <v>11000</v>
      </c>
      <c r="J23" s="21">
        <f t="shared" si="0"/>
        <v>100</v>
      </c>
      <c r="K23" s="20"/>
      <c r="L23" s="20"/>
      <c r="M23" s="20">
        <v>0</v>
      </c>
      <c r="N23" s="22">
        <v>222267.72</v>
      </c>
    </row>
    <row r="24" spans="1:14" ht="11.25">
      <c r="A24" s="18" t="s">
        <v>712</v>
      </c>
      <c r="B24" s="19" t="s">
        <v>869</v>
      </c>
      <c r="C24" s="19" t="s">
        <v>870</v>
      </c>
      <c r="D24" s="20">
        <v>255500</v>
      </c>
      <c r="E24" s="20">
        <v>66719.43</v>
      </c>
      <c r="F24" s="20">
        <v>1320</v>
      </c>
      <c r="G24" s="20">
        <v>60</v>
      </c>
      <c r="H24" s="20"/>
      <c r="I24" s="20">
        <v>56.27</v>
      </c>
      <c r="J24" s="21">
        <f t="shared" si="0"/>
        <v>93.78333333333333</v>
      </c>
      <c r="K24" s="20"/>
      <c r="L24" s="20"/>
      <c r="M24" s="20">
        <v>0</v>
      </c>
      <c r="N24" s="22">
        <v>188720.57</v>
      </c>
    </row>
    <row r="25" spans="1:14" ht="11.25">
      <c r="A25" s="18" t="s">
        <v>712</v>
      </c>
      <c r="B25" s="19" t="s">
        <v>871</v>
      </c>
      <c r="C25" s="19" t="s">
        <v>872</v>
      </c>
      <c r="D25" s="20">
        <v>244900</v>
      </c>
      <c r="E25" s="20">
        <v>136509.98</v>
      </c>
      <c r="F25" s="20">
        <v>12000</v>
      </c>
      <c r="G25" s="20">
        <v>15800</v>
      </c>
      <c r="H25" s="20"/>
      <c r="I25" s="20">
        <v>15799.93</v>
      </c>
      <c r="J25" s="21">
        <f t="shared" si="0"/>
        <v>99.99955696202532</v>
      </c>
      <c r="K25" s="20"/>
      <c r="L25" s="20"/>
      <c r="M25" s="20">
        <v>0</v>
      </c>
      <c r="N25" s="22">
        <v>92590.02</v>
      </c>
    </row>
    <row r="26" spans="1:14" ht="11.25">
      <c r="A26" s="18" t="s">
        <v>712</v>
      </c>
      <c r="B26" s="19" t="s">
        <v>873</v>
      </c>
      <c r="C26" s="19" t="s">
        <v>874</v>
      </c>
      <c r="D26" s="20">
        <v>310200</v>
      </c>
      <c r="E26" s="20">
        <v>127338.37</v>
      </c>
      <c r="F26" s="20">
        <v>10000</v>
      </c>
      <c r="G26" s="20">
        <v>18000</v>
      </c>
      <c r="H26" s="20"/>
      <c r="I26" s="20">
        <v>18000</v>
      </c>
      <c r="J26" s="21">
        <f t="shared" si="0"/>
        <v>100</v>
      </c>
      <c r="K26" s="20"/>
      <c r="L26" s="20"/>
      <c r="M26" s="20">
        <v>0</v>
      </c>
      <c r="N26" s="22">
        <v>164861.63</v>
      </c>
    </row>
    <row r="27" spans="1:14" ht="11.25">
      <c r="A27" s="18" t="s">
        <v>712</v>
      </c>
      <c r="B27" s="19" t="s">
        <v>875</v>
      </c>
      <c r="C27" s="19" t="s">
        <v>876</v>
      </c>
      <c r="D27" s="20">
        <v>226450</v>
      </c>
      <c r="E27" s="20">
        <v>97426.89</v>
      </c>
      <c r="F27" s="20">
        <v>12000</v>
      </c>
      <c r="G27" s="20">
        <v>2500</v>
      </c>
      <c r="H27" s="20"/>
      <c r="I27" s="20">
        <v>2497.3</v>
      </c>
      <c r="J27" s="21">
        <f t="shared" si="0"/>
        <v>99.89200000000001</v>
      </c>
      <c r="K27" s="20"/>
      <c r="L27" s="20"/>
      <c r="M27" s="20">
        <v>0</v>
      </c>
      <c r="N27" s="22">
        <v>126523.11</v>
      </c>
    </row>
    <row r="28" spans="1:14" ht="11.25">
      <c r="A28" s="18" t="s">
        <v>712</v>
      </c>
      <c r="B28" s="19" t="s">
        <v>877</v>
      </c>
      <c r="C28" s="19" t="s">
        <v>878</v>
      </c>
      <c r="D28" s="20">
        <v>31750</v>
      </c>
      <c r="E28" s="20">
        <v>2676.85</v>
      </c>
      <c r="F28" s="20">
        <v>5000</v>
      </c>
      <c r="G28" s="20">
        <v>3469</v>
      </c>
      <c r="H28" s="20"/>
      <c r="I28" s="20">
        <v>3467.75</v>
      </c>
      <c r="J28" s="21">
        <f t="shared" si="0"/>
        <v>99.96396656096857</v>
      </c>
      <c r="K28" s="20"/>
      <c r="L28" s="20"/>
      <c r="M28" s="20">
        <v>0</v>
      </c>
      <c r="N28" s="22">
        <v>25604.15</v>
      </c>
    </row>
    <row r="29" spans="1:14" ht="11.25">
      <c r="A29" s="18" t="s">
        <v>712</v>
      </c>
      <c r="B29" s="19" t="s">
        <v>879</v>
      </c>
      <c r="C29" s="19" t="s">
        <v>880</v>
      </c>
      <c r="D29" s="20">
        <v>374700</v>
      </c>
      <c r="E29" s="20">
        <v>9895.93</v>
      </c>
      <c r="F29" s="20">
        <v>18240</v>
      </c>
      <c r="G29" s="20">
        <v>18240</v>
      </c>
      <c r="H29" s="20"/>
      <c r="I29" s="20">
        <v>18240</v>
      </c>
      <c r="J29" s="21">
        <f t="shared" si="0"/>
        <v>100</v>
      </c>
      <c r="K29" s="20"/>
      <c r="L29" s="20"/>
      <c r="M29" s="20">
        <v>0</v>
      </c>
      <c r="N29" s="22">
        <v>346564.08</v>
      </c>
    </row>
    <row r="30" spans="1:14" ht="11.25">
      <c r="A30" s="18" t="s">
        <v>712</v>
      </c>
      <c r="B30" s="19" t="s">
        <v>881</v>
      </c>
      <c r="C30" s="19" t="s">
        <v>882</v>
      </c>
      <c r="D30" s="20">
        <v>153900</v>
      </c>
      <c r="E30" s="20">
        <v>56776.44</v>
      </c>
      <c r="F30" s="20">
        <v>12995</v>
      </c>
      <c r="G30" s="20">
        <v>13995</v>
      </c>
      <c r="H30" s="20"/>
      <c r="I30" s="20">
        <v>13995</v>
      </c>
      <c r="J30" s="21">
        <f t="shared" si="0"/>
        <v>100</v>
      </c>
      <c r="K30" s="20"/>
      <c r="L30" s="20"/>
      <c r="M30" s="20">
        <v>0</v>
      </c>
      <c r="N30" s="22">
        <v>83128.56</v>
      </c>
    </row>
    <row r="31" spans="1:14" ht="11.25">
      <c r="A31" s="18" t="s">
        <v>712</v>
      </c>
      <c r="B31" s="19" t="s">
        <v>883</v>
      </c>
      <c r="C31" s="19" t="s">
        <v>884</v>
      </c>
      <c r="D31" s="20">
        <v>272500</v>
      </c>
      <c r="E31" s="20">
        <v>100251.47</v>
      </c>
      <c r="F31" s="20">
        <v>20000</v>
      </c>
      <c r="G31" s="20">
        <v>37000</v>
      </c>
      <c r="H31" s="20"/>
      <c r="I31" s="20">
        <v>37000</v>
      </c>
      <c r="J31" s="21">
        <f t="shared" si="0"/>
        <v>100</v>
      </c>
      <c r="K31" s="20"/>
      <c r="L31" s="20"/>
      <c r="M31" s="20">
        <v>0</v>
      </c>
      <c r="N31" s="22">
        <v>135248.53</v>
      </c>
    </row>
    <row r="32" spans="1:14" ht="10.5" customHeight="1">
      <c r="A32" s="18" t="s">
        <v>712</v>
      </c>
      <c r="B32" s="19" t="s">
        <v>885</v>
      </c>
      <c r="C32" s="19" t="s">
        <v>886</v>
      </c>
      <c r="D32" s="20">
        <v>305889.5</v>
      </c>
      <c r="E32" s="20">
        <v>227699.5</v>
      </c>
      <c r="F32" s="20">
        <v>69000</v>
      </c>
      <c r="G32" s="20">
        <v>78190</v>
      </c>
      <c r="H32" s="20"/>
      <c r="I32" s="20">
        <v>78190</v>
      </c>
      <c r="J32" s="21">
        <f t="shared" si="0"/>
        <v>100</v>
      </c>
      <c r="K32" s="20"/>
      <c r="L32" s="20"/>
      <c r="M32" s="20">
        <v>0</v>
      </c>
      <c r="N32" s="22">
        <v>0</v>
      </c>
    </row>
    <row r="33" spans="1:14" ht="11.25">
      <c r="A33" s="18" t="s">
        <v>712</v>
      </c>
      <c r="B33" s="19" t="s">
        <v>887</v>
      </c>
      <c r="C33" s="19" t="s">
        <v>888</v>
      </c>
      <c r="D33" s="20">
        <v>825900</v>
      </c>
      <c r="E33" s="20">
        <v>287466.04</v>
      </c>
      <c r="F33" s="20">
        <v>60522.7</v>
      </c>
      <c r="G33" s="20">
        <v>85522.7</v>
      </c>
      <c r="H33" s="20"/>
      <c r="I33" s="20">
        <v>85522.62</v>
      </c>
      <c r="J33" s="21">
        <f t="shared" si="0"/>
        <v>99.99990645758378</v>
      </c>
      <c r="K33" s="20"/>
      <c r="L33" s="20"/>
      <c r="M33" s="20">
        <v>0</v>
      </c>
      <c r="N33" s="22">
        <v>452911.26</v>
      </c>
    </row>
    <row r="34" spans="1:14" ht="11.25">
      <c r="A34" s="18" t="s">
        <v>712</v>
      </c>
      <c r="B34" s="19" t="s">
        <v>889</v>
      </c>
      <c r="C34" s="19" t="s">
        <v>890</v>
      </c>
      <c r="D34" s="20">
        <v>112100</v>
      </c>
      <c r="E34" s="20">
        <v>54107.14</v>
      </c>
      <c r="F34" s="20">
        <v>12000</v>
      </c>
      <c r="G34" s="20">
        <v>28000</v>
      </c>
      <c r="H34" s="20"/>
      <c r="I34" s="20">
        <v>27999.24</v>
      </c>
      <c r="J34" s="21">
        <f t="shared" si="0"/>
        <v>99.99728571428571</v>
      </c>
      <c r="K34" s="20"/>
      <c r="L34" s="20"/>
      <c r="M34" s="20">
        <v>0</v>
      </c>
      <c r="N34" s="22">
        <v>29992.86</v>
      </c>
    </row>
    <row r="35" spans="1:14" ht="11.25">
      <c r="A35" s="18" t="s">
        <v>712</v>
      </c>
      <c r="B35" s="19" t="s">
        <v>891</v>
      </c>
      <c r="C35" s="19" t="s">
        <v>892</v>
      </c>
      <c r="D35" s="20">
        <v>227900</v>
      </c>
      <c r="E35" s="20">
        <v>84875.29</v>
      </c>
      <c r="F35" s="20">
        <v>35000</v>
      </c>
      <c r="G35" s="20">
        <v>45000</v>
      </c>
      <c r="H35" s="20"/>
      <c r="I35" s="20">
        <v>45000</v>
      </c>
      <c r="J35" s="21">
        <f t="shared" si="0"/>
        <v>100</v>
      </c>
      <c r="K35" s="20"/>
      <c r="L35" s="20"/>
      <c r="M35" s="20">
        <v>994.67</v>
      </c>
      <c r="N35" s="22">
        <v>97030.03</v>
      </c>
    </row>
    <row r="36" spans="1:14" ht="11.25">
      <c r="A36" s="18" t="s">
        <v>712</v>
      </c>
      <c r="B36" s="19" t="s">
        <v>893</v>
      </c>
      <c r="C36" s="19" t="s">
        <v>894</v>
      </c>
      <c r="D36" s="20">
        <v>357200</v>
      </c>
      <c r="E36" s="20">
        <v>67719.19</v>
      </c>
      <c r="F36" s="20">
        <v>15000</v>
      </c>
      <c r="G36" s="20">
        <v>15000</v>
      </c>
      <c r="H36" s="20"/>
      <c r="I36" s="20">
        <v>15000</v>
      </c>
      <c r="J36" s="21">
        <f t="shared" si="0"/>
        <v>100</v>
      </c>
      <c r="K36" s="20"/>
      <c r="L36" s="20"/>
      <c r="M36" s="20">
        <v>0</v>
      </c>
      <c r="N36" s="22">
        <v>274480.81</v>
      </c>
    </row>
    <row r="37" spans="1:14" ht="11.25">
      <c r="A37" s="18" t="s">
        <v>712</v>
      </c>
      <c r="B37" s="19" t="s">
        <v>895</v>
      </c>
      <c r="C37" s="19" t="s">
        <v>896</v>
      </c>
      <c r="D37" s="20">
        <v>289100</v>
      </c>
      <c r="E37" s="20">
        <v>46368.65</v>
      </c>
      <c r="F37" s="20">
        <v>2000</v>
      </c>
      <c r="G37" s="20">
        <v>4400</v>
      </c>
      <c r="H37" s="20"/>
      <c r="I37" s="20">
        <v>4400</v>
      </c>
      <c r="J37" s="21">
        <f t="shared" si="0"/>
        <v>100</v>
      </c>
      <c r="K37" s="20"/>
      <c r="L37" s="20"/>
      <c r="M37" s="20">
        <v>0</v>
      </c>
      <c r="N37" s="22">
        <v>238331.35</v>
      </c>
    </row>
    <row r="38" spans="1:14" ht="11.25">
      <c r="A38" s="18" t="s">
        <v>712</v>
      </c>
      <c r="B38" s="19" t="s">
        <v>897</v>
      </c>
      <c r="C38" s="19" t="s">
        <v>898</v>
      </c>
      <c r="D38" s="20">
        <v>108476.91</v>
      </c>
      <c r="E38" s="20">
        <v>58176.91</v>
      </c>
      <c r="F38" s="20">
        <v>43300</v>
      </c>
      <c r="G38" s="20">
        <v>26200</v>
      </c>
      <c r="H38" s="20"/>
      <c r="I38" s="20">
        <v>26200</v>
      </c>
      <c r="J38" s="21">
        <f t="shared" si="0"/>
        <v>100</v>
      </c>
      <c r="K38" s="20"/>
      <c r="L38" s="20"/>
      <c r="M38" s="20">
        <v>0</v>
      </c>
      <c r="N38" s="22">
        <v>24100</v>
      </c>
    </row>
    <row r="39" spans="1:14" ht="11.25">
      <c r="A39" s="18" t="s">
        <v>712</v>
      </c>
      <c r="B39" s="19" t="s">
        <v>899</v>
      </c>
      <c r="C39" s="19" t="s">
        <v>900</v>
      </c>
      <c r="D39" s="20">
        <v>45000</v>
      </c>
      <c r="E39" s="20">
        <v>1019.81</v>
      </c>
      <c r="F39" s="20">
        <v>38980</v>
      </c>
      <c r="G39" s="20">
        <v>400</v>
      </c>
      <c r="H39" s="20"/>
      <c r="I39" s="20">
        <v>399.64</v>
      </c>
      <c r="J39" s="21">
        <f t="shared" si="0"/>
        <v>99.91</v>
      </c>
      <c r="K39" s="20"/>
      <c r="L39" s="20"/>
      <c r="M39" s="20">
        <v>0</v>
      </c>
      <c r="N39" s="22">
        <v>43580.19</v>
      </c>
    </row>
    <row r="40" spans="1:14" ht="11.25">
      <c r="A40" s="18" t="s">
        <v>712</v>
      </c>
      <c r="B40" s="19" t="s">
        <v>901</v>
      </c>
      <c r="C40" s="19" t="s">
        <v>902</v>
      </c>
      <c r="D40" s="20">
        <v>167501</v>
      </c>
      <c r="E40" s="20">
        <v>0</v>
      </c>
      <c r="F40" s="20">
        <v>0</v>
      </c>
      <c r="G40" s="20">
        <v>12213</v>
      </c>
      <c r="H40" s="20"/>
      <c r="I40" s="20">
        <v>0</v>
      </c>
      <c r="J40" s="21">
        <f t="shared" si="0"/>
        <v>0</v>
      </c>
      <c r="K40" s="20"/>
      <c r="L40" s="20"/>
      <c r="M40" s="20">
        <v>0</v>
      </c>
      <c r="N40" s="22">
        <v>155288</v>
      </c>
    </row>
    <row r="41" spans="1:14" ht="11.25">
      <c r="A41" s="18" t="s">
        <v>712</v>
      </c>
      <c r="B41" s="19" t="s">
        <v>903</v>
      </c>
      <c r="C41" s="19" t="s">
        <v>904</v>
      </c>
      <c r="D41" s="20">
        <v>967900</v>
      </c>
      <c r="E41" s="20">
        <v>717999.14</v>
      </c>
      <c r="F41" s="20">
        <v>87880</v>
      </c>
      <c r="G41" s="20">
        <v>71880</v>
      </c>
      <c r="H41" s="20"/>
      <c r="I41" s="20">
        <v>71749.03</v>
      </c>
      <c r="J41" s="21">
        <f t="shared" si="0"/>
        <v>99.81779354479688</v>
      </c>
      <c r="K41" s="20"/>
      <c r="L41" s="20"/>
      <c r="M41" s="20">
        <v>0</v>
      </c>
      <c r="N41" s="22">
        <v>178020.86</v>
      </c>
    </row>
    <row r="42" spans="1:14" ht="11.25">
      <c r="A42" s="18" t="s">
        <v>712</v>
      </c>
      <c r="B42" s="19" t="s">
        <v>905</v>
      </c>
      <c r="C42" s="19" t="s">
        <v>906</v>
      </c>
      <c r="D42" s="20">
        <v>803300</v>
      </c>
      <c r="E42" s="20">
        <v>122226.93</v>
      </c>
      <c r="F42" s="20">
        <v>18000</v>
      </c>
      <c r="G42" s="20">
        <v>23000</v>
      </c>
      <c r="H42" s="20"/>
      <c r="I42" s="20">
        <v>23000</v>
      </c>
      <c r="J42" s="21">
        <f t="shared" si="0"/>
        <v>100</v>
      </c>
      <c r="K42" s="20"/>
      <c r="L42" s="20"/>
      <c r="M42" s="20">
        <v>0</v>
      </c>
      <c r="N42" s="22">
        <v>658073.07</v>
      </c>
    </row>
    <row r="43" spans="1:14" ht="11.25">
      <c r="A43" s="18" t="s">
        <v>712</v>
      </c>
      <c r="B43" s="19" t="s">
        <v>907</v>
      </c>
      <c r="C43" s="19" t="s">
        <v>908</v>
      </c>
      <c r="D43" s="20">
        <v>195500</v>
      </c>
      <c r="E43" s="20">
        <v>133926.01</v>
      </c>
      <c r="F43" s="20">
        <v>20000</v>
      </c>
      <c r="G43" s="20">
        <v>20000</v>
      </c>
      <c r="H43" s="20"/>
      <c r="I43" s="20">
        <v>19114.81</v>
      </c>
      <c r="J43" s="21">
        <f t="shared" si="0"/>
        <v>95.57405000000001</v>
      </c>
      <c r="K43" s="20"/>
      <c r="L43" s="20"/>
      <c r="M43" s="20">
        <v>0</v>
      </c>
      <c r="N43" s="22">
        <v>41573.99</v>
      </c>
    </row>
    <row r="44" spans="1:14" ht="11.25">
      <c r="A44" s="18" t="s">
        <v>712</v>
      </c>
      <c r="B44" s="19" t="s">
        <v>909</v>
      </c>
      <c r="C44" s="19" t="s">
        <v>910</v>
      </c>
      <c r="D44" s="20">
        <v>614500</v>
      </c>
      <c r="E44" s="20">
        <v>161951.8</v>
      </c>
      <c r="F44" s="20">
        <v>17000</v>
      </c>
      <c r="G44" s="20">
        <v>17000</v>
      </c>
      <c r="H44" s="20"/>
      <c r="I44" s="20">
        <v>17000</v>
      </c>
      <c r="J44" s="21">
        <f t="shared" si="0"/>
        <v>100</v>
      </c>
      <c r="K44" s="20"/>
      <c r="L44" s="20"/>
      <c r="M44" s="20">
        <v>0</v>
      </c>
      <c r="N44" s="22">
        <v>435548.2</v>
      </c>
    </row>
    <row r="45" spans="1:14" ht="11.25">
      <c r="A45" s="18" t="s">
        <v>712</v>
      </c>
      <c r="B45" s="19" t="s">
        <v>911</v>
      </c>
      <c r="C45" s="19" t="s">
        <v>912</v>
      </c>
      <c r="D45" s="20">
        <v>439400</v>
      </c>
      <c r="E45" s="20">
        <v>222709.28</v>
      </c>
      <c r="F45" s="20">
        <v>20000</v>
      </c>
      <c r="G45" s="20">
        <v>33000</v>
      </c>
      <c r="H45" s="20"/>
      <c r="I45" s="20">
        <v>33000</v>
      </c>
      <c r="J45" s="21">
        <f t="shared" si="0"/>
        <v>100</v>
      </c>
      <c r="K45" s="20"/>
      <c r="L45" s="20"/>
      <c r="M45" s="20">
        <v>0</v>
      </c>
      <c r="N45" s="22">
        <v>183690.73</v>
      </c>
    </row>
    <row r="46" spans="1:14" ht="11.25">
      <c r="A46" s="18" t="s">
        <v>712</v>
      </c>
      <c r="B46" s="19" t="s">
        <v>913</v>
      </c>
      <c r="C46" s="19" t="s">
        <v>914</v>
      </c>
      <c r="D46" s="20">
        <v>80500</v>
      </c>
      <c r="E46" s="20">
        <v>54606.95</v>
      </c>
      <c r="F46" s="20">
        <v>4000</v>
      </c>
      <c r="G46" s="20">
        <v>3350</v>
      </c>
      <c r="H46" s="20"/>
      <c r="I46" s="20">
        <v>3350</v>
      </c>
      <c r="J46" s="21">
        <f t="shared" si="0"/>
        <v>100</v>
      </c>
      <c r="K46" s="20"/>
      <c r="L46" s="20"/>
      <c r="M46" s="20">
        <v>0</v>
      </c>
      <c r="N46" s="22">
        <v>22543.06</v>
      </c>
    </row>
    <row r="47" spans="1:14" ht="11.25">
      <c r="A47" s="18" t="s">
        <v>712</v>
      </c>
      <c r="B47" s="19" t="s">
        <v>915</v>
      </c>
      <c r="C47" s="19" t="s">
        <v>916</v>
      </c>
      <c r="D47" s="20">
        <v>1201400</v>
      </c>
      <c r="E47" s="20">
        <v>239308.27</v>
      </c>
      <c r="F47" s="20">
        <v>80000</v>
      </c>
      <c r="G47" s="20">
        <v>105000</v>
      </c>
      <c r="H47" s="20"/>
      <c r="I47" s="20">
        <v>105008.55</v>
      </c>
      <c r="J47" s="21">
        <f t="shared" si="0"/>
        <v>100.00814285714286</v>
      </c>
      <c r="K47" s="20"/>
      <c r="L47" s="20"/>
      <c r="M47" s="20">
        <v>0</v>
      </c>
      <c r="N47" s="22">
        <v>857091.73</v>
      </c>
    </row>
    <row r="48" spans="1:14" ht="11.25">
      <c r="A48" s="18" t="s">
        <v>712</v>
      </c>
      <c r="B48" s="19" t="s">
        <v>917</v>
      </c>
      <c r="C48" s="19" t="s">
        <v>918</v>
      </c>
      <c r="D48" s="20">
        <v>200000</v>
      </c>
      <c r="E48" s="20">
        <v>158800.73</v>
      </c>
      <c r="F48" s="20">
        <v>23177</v>
      </c>
      <c r="G48" s="20">
        <v>9067</v>
      </c>
      <c r="H48" s="20"/>
      <c r="I48" s="20">
        <v>9067</v>
      </c>
      <c r="J48" s="21">
        <f t="shared" si="0"/>
        <v>100</v>
      </c>
      <c r="K48" s="20"/>
      <c r="L48" s="20"/>
      <c r="M48" s="20">
        <v>0</v>
      </c>
      <c r="N48" s="22">
        <v>32132.27</v>
      </c>
    </row>
    <row r="49" spans="1:14" ht="11.25">
      <c r="A49" s="18" t="s">
        <v>712</v>
      </c>
      <c r="B49" s="19" t="s">
        <v>919</v>
      </c>
      <c r="C49" s="19" t="s">
        <v>920</v>
      </c>
      <c r="D49" s="20">
        <v>287100</v>
      </c>
      <c r="E49" s="20">
        <v>90421.86</v>
      </c>
      <c r="F49" s="20">
        <v>39114</v>
      </c>
      <c r="G49" s="20">
        <v>39114</v>
      </c>
      <c r="H49" s="20"/>
      <c r="I49" s="20">
        <v>39114</v>
      </c>
      <c r="J49" s="21">
        <f t="shared" si="0"/>
        <v>100</v>
      </c>
      <c r="K49" s="20"/>
      <c r="L49" s="20"/>
      <c r="M49" s="20">
        <v>0</v>
      </c>
      <c r="N49" s="22">
        <v>157564.14</v>
      </c>
    </row>
    <row r="50" spans="1:14" ht="11.25">
      <c r="A50" s="18" t="s">
        <v>712</v>
      </c>
      <c r="B50" s="19" t="s">
        <v>921</v>
      </c>
      <c r="C50" s="19" t="s">
        <v>922</v>
      </c>
      <c r="D50" s="20">
        <v>785900</v>
      </c>
      <c r="E50" s="20">
        <v>317788.97</v>
      </c>
      <c r="F50" s="20">
        <v>50000</v>
      </c>
      <c r="G50" s="20">
        <v>58234</v>
      </c>
      <c r="H50" s="20"/>
      <c r="I50" s="20">
        <v>58234</v>
      </c>
      <c r="J50" s="21">
        <f t="shared" si="0"/>
        <v>100</v>
      </c>
      <c r="K50" s="20"/>
      <c r="L50" s="20"/>
      <c r="M50" s="20">
        <v>0</v>
      </c>
      <c r="N50" s="22">
        <v>409877.03</v>
      </c>
    </row>
    <row r="51" spans="1:14" ht="11.25">
      <c r="A51" s="18" t="s">
        <v>712</v>
      </c>
      <c r="B51" s="19" t="s">
        <v>923</v>
      </c>
      <c r="C51" s="19" t="s">
        <v>924</v>
      </c>
      <c r="D51" s="20">
        <v>185800</v>
      </c>
      <c r="E51" s="20">
        <v>166354.05</v>
      </c>
      <c r="F51" s="20">
        <v>3000</v>
      </c>
      <c r="G51" s="20">
        <v>3000</v>
      </c>
      <c r="H51" s="20"/>
      <c r="I51" s="20">
        <v>3000</v>
      </c>
      <c r="J51" s="21">
        <f t="shared" si="0"/>
        <v>100</v>
      </c>
      <c r="K51" s="20"/>
      <c r="L51" s="20"/>
      <c r="M51" s="20">
        <v>0</v>
      </c>
      <c r="N51" s="22">
        <v>16445.95</v>
      </c>
    </row>
    <row r="52" spans="1:14" ht="11.25">
      <c r="A52" s="18" t="s">
        <v>712</v>
      </c>
      <c r="B52" s="19" t="s">
        <v>925</v>
      </c>
      <c r="C52" s="19" t="s">
        <v>926</v>
      </c>
      <c r="D52" s="20">
        <v>49000</v>
      </c>
      <c r="E52" s="20">
        <v>19522.79</v>
      </c>
      <c r="F52" s="20">
        <v>1300</v>
      </c>
      <c r="G52" s="20">
        <v>600</v>
      </c>
      <c r="H52" s="20"/>
      <c r="I52" s="20">
        <v>600</v>
      </c>
      <c r="J52" s="21">
        <f t="shared" si="0"/>
        <v>100</v>
      </c>
      <c r="K52" s="20"/>
      <c r="L52" s="20"/>
      <c r="M52" s="20">
        <v>0</v>
      </c>
      <c r="N52" s="22">
        <v>28877.21</v>
      </c>
    </row>
    <row r="53" spans="1:14" ht="11.25">
      <c r="A53" s="18" t="s">
        <v>712</v>
      </c>
      <c r="B53" s="19" t="s">
        <v>927</v>
      </c>
      <c r="C53" s="19" t="s">
        <v>928</v>
      </c>
      <c r="D53" s="20">
        <v>380700</v>
      </c>
      <c r="E53" s="20">
        <v>126291.8</v>
      </c>
      <c r="F53" s="20">
        <v>18676</v>
      </c>
      <c r="G53" s="20">
        <v>18676</v>
      </c>
      <c r="H53" s="20"/>
      <c r="I53" s="20">
        <v>18676</v>
      </c>
      <c r="J53" s="21">
        <f t="shared" si="0"/>
        <v>100</v>
      </c>
      <c r="K53" s="20"/>
      <c r="L53" s="20"/>
      <c r="M53" s="20">
        <v>0</v>
      </c>
      <c r="N53" s="22">
        <v>235732.2</v>
      </c>
    </row>
    <row r="54" spans="1:14" ht="11.25">
      <c r="A54" s="18" t="s">
        <v>712</v>
      </c>
      <c r="B54" s="19" t="s">
        <v>929</v>
      </c>
      <c r="C54" s="19" t="s">
        <v>930</v>
      </c>
      <c r="D54" s="20">
        <v>190400</v>
      </c>
      <c r="E54" s="20">
        <v>98345.37</v>
      </c>
      <c r="F54" s="20">
        <v>18000</v>
      </c>
      <c r="G54" s="20">
        <v>21200</v>
      </c>
      <c r="H54" s="20"/>
      <c r="I54" s="20">
        <v>20588.5</v>
      </c>
      <c r="J54" s="21">
        <f t="shared" si="0"/>
        <v>97.11556603773585</v>
      </c>
      <c r="K54" s="20"/>
      <c r="L54" s="20"/>
      <c r="M54" s="20">
        <v>0</v>
      </c>
      <c r="N54" s="22">
        <v>70854.63</v>
      </c>
    </row>
    <row r="55" spans="1:14" ht="11.25">
      <c r="A55" s="18" t="s">
        <v>712</v>
      </c>
      <c r="B55" s="19" t="s">
        <v>931</v>
      </c>
      <c r="C55" s="19" t="s">
        <v>932</v>
      </c>
      <c r="D55" s="20">
        <v>204900</v>
      </c>
      <c r="E55" s="20">
        <v>117826.91</v>
      </c>
      <c r="F55" s="20">
        <v>20000</v>
      </c>
      <c r="G55" s="20">
        <v>23880</v>
      </c>
      <c r="H55" s="20"/>
      <c r="I55" s="20">
        <v>23880</v>
      </c>
      <c r="J55" s="21">
        <f t="shared" si="0"/>
        <v>100</v>
      </c>
      <c r="K55" s="20"/>
      <c r="L55" s="20"/>
      <c r="M55" s="20">
        <v>0</v>
      </c>
      <c r="N55" s="22">
        <v>63193.09</v>
      </c>
    </row>
    <row r="56" spans="1:14" ht="11.25">
      <c r="A56" s="18" t="s">
        <v>712</v>
      </c>
      <c r="B56" s="19" t="s">
        <v>933</v>
      </c>
      <c r="C56" s="19" t="s">
        <v>934</v>
      </c>
      <c r="D56" s="20">
        <v>685500</v>
      </c>
      <c r="E56" s="20">
        <v>260409.56</v>
      </c>
      <c r="F56" s="20">
        <v>22500</v>
      </c>
      <c r="G56" s="20">
        <v>55500</v>
      </c>
      <c r="H56" s="20"/>
      <c r="I56" s="20">
        <v>55500</v>
      </c>
      <c r="J56" s="21">
        <f t="shared" si="0"/>
        <v>100</v>
      </c>
      <c r="K56" s="20"/>
      <c r="L56" s="20"/>
      <c r="M56" s="20">
        <v>0</v>
      </c>
      <c r="N56" s="22">
        <v>369590.44</v>
      </c>
    </row>
    <row r="57" spans="1:14" ht="11.25">
      <c r="A57" s="18" t="s">
        <v>712</v>
      </c>
      <c r="B57" s="19" t="s">
        <v>935</v>
      </c>
      <c r="C57" s="19" t="s">
        <v>936</v>
      </c>
      <c r="D57" s="20">
        <v>15360</v>
      </c>
      <c r="E57" s="20">
        <v>0</v>
      </c>
      <c r="F57" s="20">
        <v>9360</v>
      </c>
      <c r="G57" s="20">
        <v>0</v>
      </c>
      <c r="H57" s="20"/>
      <c r="I57" s="20">
        <v>0</v>
      </c>
      <c r="J57" s="21" t="str">
        <f t="shared" si="0"/>
        <v>***</v>
      </c>
      <c r="K57" s="20"/>
      <c r="L57" s="20"/>
      <c r="M57" s="20">
        <v>0</v>
      </c>
      <c r="N57" s="22">
        <v>15360</v>
      </c>
    </row>
    <row r="58" spans="1:14" ht="11.25">
      <c r="A58" s="18" t="s">
        <v>712</v>
      </c>
      <c r="B58" s="19" t="s">
        <v>937</v>
      </c>
      <c r="C58" s="19" t="s">
        <v>936</v>
      </c>
      <c r="D58" s="20">
        <v>20491</v>
      </c>
      <c r="E58" s="20">
        <v>491.21</v>
      </c>
      <c r="F58" s="20">
        <v>780</v>
      </c>
      <c r="G58" s="20">
        <v>0</v>
      </c>
      <c r="H58" s="20"/>
      <c r="I58" s="20">
        <v>0</v>
      </c>
      <c r="J58" s="21" t="str">
        <f t="shared" si="0"/>
        <v>***</v>
      </c>
      <c r="K58" s="20"/>
      <c r="L58" s="20"/>
      <c r="M58" s="20">
        <v>0</v>
      </c>
      <c r="N58" s="22">
        <v>19999.79</v>
      </c>
    </row>
    <row r="59" spans="1:14" ht="11.25">
      <c r="A59" s="18" t="s">
        <v>712</v>
      </c>
      <c r="B59" s="19" t="s">
        <v>938</v>
      </c>
      <c r="C59" s="19" t="s">
        <v>939</v>
      </c>
      <c r="D59" s="20">
        <v>165000</v>
      </c>
      <c r="E59" s="20">
        <v>64890.45</v>
      </c>
      <c r="F59" s="20">
        <v>51240</v>
      </c>
      <c r="G59" s="20">
        <v>58240</v>
      </c>
      <c r="H59" s="20"/>
      <c r="I59" s="20">
        <v>58240</v>
      </c>
      <c r="J59" s="21">
        <f t="shared" si="0"/>
        <v>100</v>
      </c>
      <c r="K59" s="20"/>
      <c r="L59" s="20"/>
      <c r="M59" s="20">
        <v>0</v>
      </c>
      <c r="N59" s="22">
        <v>41869.55</v>
      </c>
    </row>
    <row r="60" spans="1:14" ht="11.25">
      <c r="A60" s="18" t="s">
        <v>712</v>
      </c>
      <c r="B60" s="19" t="s">
        <v>940</v>
      </c>
      <c r="C60" s="19" t="s">
        <v>941</v>
      </c>
      <c r="D60" s="20">
        <v>367000</v>
      </c>
      <c r="E60" s="20">
        <v>908.61</v>
      </c>
      <c r="F60" s="20">
        <v>14000</v>
      </c>
      <c r="G60" s="20">
        <v>7000</v>
      </c>
      <c r="H60" s="20"/>
      <c r="I60" s="20">
        <v>4620.05</v>
      </c>
      <c r="J60" s="21">
        <f t="shared" si="0"/>
        <v>66.00071428571428</v>
      </c>
      <c r="K60" s="20"/>
      <c r="L60" s="20"/>
      <c r="M60" s="20">
        <v>0</v>
      </c>
      <c r="N60" s="22">
        <v>359091.39</v>
      </c>
    </row>
    <row r="61" spans="1:14" ht="11.25">
      <c r="A61" s="18" t="s">
        <v>712</v>
      </c>
      <c r="B61" s="19" t="s">
        <v>942</v>
      </c>
      <c r="C61" s="19" t="s">
        <v>943</v>
      </c>
      <c r="D61" s="20">
        <v>33469</v>
      </c>
      <c r="E61" s="20">
        <v>10468.72</v>
      </c>
      <c r="F61" s="20">
        <v>8000</v>
      </c>
      <c r="G61" s="20">
        <v>7760</v>
      </c>
      <c r="H61" s="20"/>
      <c r="I61" s="20">
        <v>7733.02</v>
      </c>
      <c r="J61" s="21">
        <f t="shared" si="0"/>
        <v>99.65231958762887</v>
      </c>
      <c r="K61" s="20"/>
      <c r="L61" s="20"/>
      <c r="M61" s="20">
        <v>0.4</v>
      </c>
      <c r="N61" s="22">
        <v>15239.89</v>
      </c>
    </row>
    <row r="62" spans="1:14" ht="11.25">
      <c r="A62" s="18" t="s">
        <v>712</v>
      </c>
      <c r="B62" s="19" t="s">
        <v>944</v>
      </c>
      <c r="C62" s="19" t="s">
        <v>945</v>
      </c>
      <c r="D62" s="20">
        <v>84000</v>
      </c>
      <c r="E62" s="20">
        <v>0</v>
      </c>
      <c r="F62" s="20">
        <v>5000</v>
      </c>
      <c r="G62" s="20">
        <v>5000</v>
      </c>
      <c r="H62" s="20"/>
      <c r="I62" s="20">
        <v>4999.87</v>
      </c>
      <c r="J62" s="21">
        <f t="shared" si="0"/>
        <v>99.9974</v>
      </c>
      <c r="K62" s="20"/>
      <c r="L62" s="20"/>
      <c r="M62" s="20">
        <v>369.68</v>
      </c>
      <c r="N62" s="22">
        <v>78630.32</v>
      </c>
    </row>
    <row r="63" spans="1:14" ht="11.25">
      <c r="A63" s="18" t="s">
        <v>712</v>
      </c>
      <c r="B63" s="19" t="s">
        <v>946</v>
      </c>
      <c r="C63" s="19" t="s">
        <v>947</v>
      </c>
      <c r="D63" s="20">
        <v>150000</v>
      </c>
      <c r="E63" s="20">
        <v>0</v>
      </c>
      <c r="F63" s="20">
        <v>35000</v>
      </c>
      <c r="G63" s="20">
        <v>4567</v>
      </c>
      <c r="H63" s="20"/>
      <c r="I63" s="20">
        <v>4567</v>
      </c>
      <c r="J63" s="21">
        <f t="shared" si="0"/>
        <v>100</v>
      </c>
      <c r="K63" s="20"/>
      <c r="L63" s="20"/>
      <c r="M63" s="20">
        <v>2365.56</v>
      </c>
      <c r="N63" s="22">
        <v>143067.44</v>
      </c>
    </row>
    <row r="64" spans="1:14" ht="11.25">
      <c r="A64" s="18" t="s">
        <v>712</v>
      </c>
      <c r="B64" s="19" t="s">
        <v>948</v>
      </c>
      <c r="C64" s="19" t="s">
        <v>949</v>
      </c>
      <c r="D64" s="20">
        <v>94000</v>
      </c>
      <c r="E64" s="20">
        <v>0</v>
      </c>
      <c r="F64" s="20">
        <v>0</v>
      </c>
      <c r="G64" s="20">
        <v>5950</v>
      </c>
      <c r="H64" s="20"/>
      <c r="I64" s="20">
        <v>5950</v>
      </c>
      <c r="J64" s="21">
        <f t="shared" si="0"/>
        <v>100</v>
      </c>
      <c r="K64" s="20"/>
      <c r="L64" s="20"/>
      <c r="M64" s="20">
        <v>0</v>
      </c>
      <c r="N64" s="22">
        <v>88050</v>
      </c>
    </row>
    <row r="65" spans="1:14" ht="11.25">
      <c r="A65" s="18" t="s">
        <v>712</v>
      </c>
      <c r="B65" s="19" t="s">
        <v>950</v>
      </c>
      <c r="C65" s="19" t="s">
        <v>951</v>
      </c>
      <c r="D65" s="20">
        <v>540879</v>
      </c>
      <c r="E65" s="20">
        <v>461135.57</v>
      </c>
      <c r="F65" s="20">
        <v>53000</v>
      </c>
      <c r="G65" s="20">
        <v>39400</v>
      </c>
      <c r="H65" s="20"/>
      <c r="I65" s="20">
        <v>39380.16</v>
      </c>
      <c r="J65" s="21">
        <f t="shared" si="0"/>
        <v>99.94964467005077</v>
      </c>
      <c r="K65" s="20"/>
      <c r="L65" s="20"/>
      <c r="M65" s="20">
        <v>0</v>
      </c>
      <c r="N65" s="22">
        <v>40343.43</v>
      </c>
    </row>
    <row r="66" spans="1:14" ht="11.25">
      <c r="A66" s="18" t="s">
        <v>952</v>
      </c>
      <c r="B66" s="19" t="s">
        <v>953</v>
      </c>
      <c r="C66" s="19" t="s">
        <v>954</v>
      </c>
      <c r="D66" s="20">
        <v>25340</v>
      </c>
      <c r="E66" s="20">
        <v>18239.97</v>
      </c>
      <c r="F66" s="20">
        <v>7100</v>
      </c>
      <c r="G66" s="20">
        <v>7100</v>
      </c>
      <c r="H66" s="20"/>
      <c r="I66" s="20">
        <v>7009.22</v>
      </c>
      <c r="J66" s="21">
        <f t="shared" si="0"/>
        <v>98.72140845070423</v>
      </c>
      <c r="K66" s="20"/>
      <c r="L66" s="20"/>
      <c r="M66" s="20">
        <v>0</v>
      </c>
      <c r="N66" s="22">
        <v>0</v>
      </c>
    </row>
    <row r="67" spans="1:14" ht="11.25">
      <c r="A67" s="18" t="s">
        <v>952</v>
      </c>
      <c r="B67" s="19" t="s">
        <v>955</v>
      </c>
      <c r="C67" s="19" t="s">
        <v>956</v>
      </c>
      <c r="D67" s="20">
        <v>30916.67</v>
      </c>
      <c r="E67" s="20">
        <v>2266.67</v>
      </c>
      <c r="F67" s="20">
        <v>21000</v>
      </c>
      <c r="G67" s="20">
        <v>21000</v>
      </c>
      <c r="H67" s="20"/>
      <c r="I67" s="20">
        <v>18260.92</v>
      </c>
      <c r="J67" s="21">
        <f t="shared" si="0"/>
        <v>86.95676190476189</v>
      </c>
      <c r="K67" s="20"/>
      <c r="L67" s="20"/>
      <c r="M67" s="20">
        <v>0</v>
      </c>
      <c r="N67" s="22">
        <v>7650</v>
      </c>
    </row>
    <row r="68" spans="1:14" ht="12" thickBot="1">
      <c r="A68" s="18" t="s">
        <v>952</v>
      </c>
      <c r="B68" s="19" t="s">
        <v>957</v>
      </c>
      <c r="C68" s="19" t="s">
        <v>958</v>
      </c>
      <c r="D68" s="20">
        <v>2300</v>
      </c>
      <c r="E68" s="20">
        <v>0</v>
      </c>
      <c r="F68" s="20">
        <v>2300</v>
      </c>
      <c r="G68" s="20">
        <v>2300</v>
      </c>
      <c r="H68" s="20"/>
      <c r="I68" s="20">
        <v>1925.42</v>
      </c>
      <c r="J68" s="21">
        <f t="shared" si="0"/>
        <v>83.71391304347826</v>
      </c>
      <c r="K68" s="20"/>
      <c r="L68" s="20"/>
      <c r="M68" s="20">
        <v>0</v>
      </c>
      <c r="N68" s="22">
        <v>0</v>
      </c>
    </row>
    <row r="69" spans="1:14" ht="12" thickBot="1">
      <c r="A69" s="27" t="s">
        <v>959</v>
      </c>
      <c r="B69" s="28"/>
      <c r="C69" s="28"/>
      <c r="D69" s="30">
        <v>15989574.08</v>
      </c>
      <c r="E69" s="30">
        <v>6090996.81</v>
      </c>
      <c r="F69" s="30">
        <v>1191518.7</v>
      </c>
      <c r="G69" s="30">
        <v>1264141.7</v>
      </c>
      <c r="H69" s="30">
        <v>0</v>
      </c>
      <c r="I69" s="30">
        <v>1244371</v>
      </c>
      <c r="J69" s="31">
        <f t="shared" si="0"/>
        <v>98.43603766887843</v>
      </c>
      <c r="K69" s="30">
        <v>0</v>
      </c>
      <c r="L69" s="30">
        <v>0</v>
      </c>
      <c r="M69" s="30">
        <v>3730.31</v>
      </c>
      <c r="N69" s="32">
        <f>SUM(N17:N68)</f>
        <v>8630705.26</v>
      </c>
    </row>
    <row r="70" spans="1:14" ht="16.5" thickBot="1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" thickBot="1">
      <c r="A71" s="17" t="s">
        <v>960</v>
      </c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</row>
    <row r="72" spans="1:14" ht="11.25">
      <c r="A72" s="18" t="s">
        <v>712</v>
      </c>
      <c r="B72" s="19" t="s">
        <v>961</v>
      </c>
      <c r="C72" s="19" t="s">
        <v>962</v>
      </c>
      <c r="D72" s="20">
        <v>75445</v>
      </c>
      <c r="E72" s="20">
        <v>46895.91</v>
      </c>
      <c r="F72" s="20">
        <v>10000</v>
      </c>
      <c r="G72" s="20">
        <v>16547.9</v>
      </c>
      <c r="H72" s="20"/>
      <c r="I72" s="20">
        <v>10146.73</v>
      </c>
      <c r="J72" s="21">
        <f aca="true" t="shared" si="1" ref="J72:J135">IF(G72=0,"***",100*I72/G72)</f>
        <v>61.31732727415563</v>
      </c>
      <c r="K72" s="20"/>
      <c r="L72" s="20"/>
      <c r="M72" s="20">
        <v>0</v>
      </c>
      <c r="N72" s="22">
        <v>12001.19</v>
      </c>
    </row>
    <row r="73" spans="1:14" ht="11.25">
      <c r="A73" s="18" t="s">
        <v>712</v>
      </c>
      <c r="B73" s="19" t="s">
        <v>963</v>
      </c>
      <c r="C73" s="19" t="s">
        <v>964</v>
      </c>
      <c r="D73" s="20">
        <v>777000</v>
      </c>
      <c r="E73" s="20">
        <v>34244.13</v>
      </c>
      <c r="F73" s="20">
        <v>33640</v>
      </c>
      <c r="G73" s="20">
        <v>33640</v>
      </c>
      <c r="H73" s="20"/>
      <c r="I73" s="20">
        <v>33640</v>
      </c>
      <c r="J73" s="21">
        <f t="shared" si="1"/>
        <v>100</v>
      </c>
      <c r="K73" s="20"/>
      <c r="L73" s="20"/>
      <c r="M73" s="20">
        <v>0</v>
      </c>
      <c r="N73" s="22">
        <v>709115.87</v>
      </c>
    </row>
    <row r="74" spans="1:14" ht="11.25">
      <c r="A74" s="18" t="s">
        <v>712</v>
      </c>
      <c r="B74" s="19" t="s">
        <v>965</v>
      </c>
      <c r="C74" s="19" t="s">
        <v>966</v>
      </c>
      <c r="D74" s="20">
        <v>323801.73</v>
      </c>
      <c r="E74" s="20">
        <v>283801.73</v>
      </c>
      <c r="F74" s="20">
        <v>0</v>
      </c>
      <c r="G74" s="20">
        <v>10000</v>
      </c>
      <c r="H74" s="20"/>
      <c r="I74" s="20">
        <v>10000</v>
      </c>
      <c r="J74" s="21">
        <f t="shared" si="1"/>
        <v>100</v>
      </c>
      <c r="K74" s="20"/>
      <c r="L74" s="20"/>
      <c r="M74" s="20">
        <v>0</v>
      </c>
      <c r="N74" s="22">
        <v>30000</v>
      </c>
    </row>
    <row r="75" spans="1:14" ht="11.25">
      <c r="A75" s="18" t="s">
        <v>712</v>
      </c>
      <c r="B75" s="19" t="s">
        <v>967</v>
      </c>
      <c r="C75" s="19" t="s">
        <v>968</v>
      </c>
      <c r="D75" s="20">
        <v>3664.5</v>
      </c>
      <c r="E75" s="20">
        <v>0</v>
      </c>
      <c r="F75" s="20">
        <v>0</v>
      </c>
      <c r="G75" s="20">
        <v>3664.5</v>
      </c>
      <c r="H75" s="20"/>
      <c r="I75" s="20">
        <v>0</v>
      </c>
      <c r="J75" s="21">
        <f t="shared" si="1"/>
        <v>0</v>
      </c>
      <c r="K75" s="20"/>
      <c r="L75" s="20"/>
      <c r="M75" s="20">
        <v>0</v>
      </c>
      <c r="N75" s="22">
        <v>0</v>
      </c>
    </row>
    <row r="76" spans="1:14" ht="11.25">
      <c r="A76" s="18" t="s">
        <v>712</v>
      </c>
      <c r="B76" s="19" t="s">
        <v>969</v>
      </c>
      <c r="C76" s="19" t="s">
        <v>970</v>
      </c>
      <c r="D76" s="20">
        <v>31406</v>
      </c>
      <c r="E76" s="20">
        <v>28530.6</v>
      </c>
      <c r="F76" s="20">
        <v>0</v>
      </c>
      <c r="G76" s="20">
        <v>295</v>
      </c>
      <c r="H76" s="20"/>
      <c r="I76" s="20">
        <v>205.34</v>
      </c>
      <c r="J76" s="21">
        <f t="shared" si="1"/>
        <v>69.60677966101694</v>
      </c>
      <c r="K76" s="20"/>
      <c r="L76" s="20"/>
      <c r="M76" s="20">
        <v>0</v>
      </c>
      <c r="N76" s="22">
        <v>2580.4</v>
      </c>
    </row>
    <row r="77" spans="1:14" ht="11.25">
      <c r="A77" s="18" t="s">
        <v>712</v>
      </c>
      <c r="B77" s="19" t="s">
        <v>971</v>
      </c>
      <c r="C77" s="19" t="s">
        <v>972</v>
      </c>
      <c r="D77" s="20">
        <v>8419043</v>
      </c>
      <c r="E77" s="20">
        <v>0</v>
      </c>
      <c r="F77" s="20">
        <v>17043</v>
      </c>
      <c r="G77" s="20">
        <v>51543</v>
      </c>
      <c r="H77" s="20"/>
      <c r="I77" s="20">
        <v>51041.86</v>
      </c>
      <c r="J77" s="21">
        <f t="shared" si="1"/>
        <v>99.02772442426712</v>
      </c>
      <c r="K77" s="20"/>
      <c r="L77" s="20"/>
      <c r="M77" s="20">
        <v>39834.48</v>
      </c>
      <c r="N77" s="22">
        <v>8327665.52</v>
      </c>
    </row>
    <row r="78" spans="1:14" ht="11.25">
      <c r="A78" s="18" t="s">
        <v>712</v>
      </c>
      <c r="B78" s="19" t="s">
        <v>973</v>
      </c>
      <c r="C78" s="19" t="s">
        <v>974</v>
      </c>
      <c r="D78" s="20">
        <v>133356</v>
      </c>
      <c r="E78" s="20">
        <v>23.81</v>
      </c>
      <c r="F78" s="20">
        <v>23950</v>
      </c>
      <c r="G78" s="20">
        <v>23950</v>
      </c>
      <c r="H78" s="20"/>
      <c r="I78" s="20">
        <v>23950</v>
      </c>
      <c r="J78" s="21">
        <f t="shared" si="1"/>
        <v>100</v>
      </c>
      <c r="K78" s="20"/>
      <c r="L78" s="20"/>
      <c r="M78" s="20">
        <v>0</v>
      </c>
      <c r="N78" s="22">
        <v>109382.19</v>
      </c>
    </row>
    <row r="79" spans="1:14" ht="11.25">
      <c r="A79" s="18" t="s">
        <v>712</v>
      </c>
      <c r="B79" s="19" t="s">
        <v>975</v>
      </c>
      <c r="C79" s="19" t="s">
        <v>976</v>
      </c>
      <c r="D79" s="20">
        <v>11500</v>
      </c>
      <c r="E79" s="20">
        <v>0</v>
      </c>
      <c r="F79" s="20">
        <v>1500</v>
      </c>
      <c r="G79" s="20">
        <v>330</v>
      </c>
      <c r="H79" s="20"/>
      <c r="I79" s="20">
        <v>249.83</v>
      </c>
      <c r="J79" s="21">
        <f t="shared" si="1"/>
        <v>75.7060606060606</v>
      </c>
      <c r="K79" s="20"/>
      <c r="L79" s="20"/>
      <c r="M79" s="20">
        <v>89.25</v>
      </c>
      <c r="N79" s="22">
        <v>11080.75</v>
      </c>
    </row>
    <row r="80" spans="1:14" ht="11.25">
      <c r="A80" s="18" t="s">
        <v>712</v>
      </c>
      <c r="B80" s="19" t="s">
        <v>977</v>
      </c>
      <c r="C80" s="19" t="s">
        <v>978</v>
      </c>
      <c r="D80" s="20">
        <v>35000</v>
      </c>
      <c r="E80" s="20">
        <v>0</v>
      </c>
      <c r="F80" s="20">
        <v>0</v>
      </c>
      <c r="G80" s="20">
        <v>900</v>
      </c>
      <c r="H80" s="20"/>
      <c r="I80" s="20">
        <v>394.99</v>
      </c>
      <c r="J80" s="21">
        <f t="shared" si="1"/>
        <v>43.88777777777778</v>
      </c>
      <c r="K80" s="20"/>
      <c r="L80" s="20"/>
      <c r="M80" s="20">
        <v>0</v>
      </c>
      <c r="N80" s="22">
        <v>34100</v>
      </c>
    </row>
    <row r="81" spans="1:14" ht="11.25">
      <c r="A81" s="18" t="s">
        <v>712</v>
      </c>
      <c r="B81" s="19" t="s">
        <v>979</v>
      </c>
      <c r="C81" s="19" t="s">
        <v>980</v>
      </c>
      <c r="D81" s="20">
        <v>23000</v>
      </c>
      <c r="E81" s="20">
        <v>0</v>
      </c>
      <c r="F81" s="20">
        <v>0</v>
      </c>
      <c r="G81" s="20">
        <v>260.6</v>
      </c>
      <c r="H81" s="20"/>
      <c r="I81" s="20">
        <v>0</v>
      </c>
      <c r="J81" s="21">
        <f t="shared" si="1"/>
        <v>0</v>
      </c>
      <c r="K81" s="20"/>
      <c r="L81" s="20"/>
      <c r="M81" s="20">
        <v>0</v>
      </c>
      <c r="N81" s="22">
        <v>22739.4</v>
      </c>
    </row>
    <row r="82" spans="1:14" ht="11.25">
      <c r="A82" s="18" t="s">
        <v>712</v>
      </c>
      <c r="B82" s="19" t="s">
        <v>981</v>
      </c>
      <c r="C82" s="19" t="s">
        <v>982</v>
      </c>
      <c r="D82" s="20">
        <v>150000</v>
      </c>
      <c r="E82" s="20">
        <v>0</v>
      </c>
      <c r="F82" s="20">
        <v>0</v>
      </c>
      <c r="G82" s="20">
        <v>650</v>
      </c>
      <c r="H82" s="20"/>
      <c r="I82" s="20">
        <v>634.25</v>
      </c>
      <c r="J82" s="21">
        <f t="shared" si="1"/>
        <v>97.57692307692308</v>
      </c>
      <c r="K82" s="20"/>
      <c r="L82" s="20"/>
      <c r="M82" s="20">
        <v>0</v>
      </c>
      <c r="N82" s="22">
        <v>149350</v>
      </c>
    </row>
    <row r="83" spans="1:14" ht="11.25">
      <c r="A83" s="18" t="s">
        <v>983</v>
      </c>
      <c r="B83" s="19" t="s">
        <v>984</v>
      </c>
      <c r="C83" s="19" t="s">
        <v>985</v>
      </c>
      <c r="D83" s="20">
        <v>166168.6</v>
      </c>
      <c r="E83" s="20">
        <v>3264.63</v>
      </c>
      <c r="F83" s="20">
        <v>15378.6</v>
      </c>
      <c r="G83" s="20">
        <v>104</v>
      </c>
      <c r="H83" s="20"/>
      <c r="I83" s="20">
        <v>0</v>
      </c>
      <c r="J83" s="21">
        <f t="shared" si="1"/>
        <v>0</v>
      </c>
      <c r="K83" s="20"/>
      <c r="L83" s="20"/>
      <c r="M83" s="20">
        <v>0</v>
      </c>
      <c r="N83" s="22">
        <v>162799.97</v>
      </c>
    </row>
    <row r="84" spans="1:14" ht="11.25">
      <c r="A84" s="18" t="s">
        <v>983</v>
      </c>
      <c r="B84" s="19" t="s">
        <v>986</v>
      </c>
      <c r="C84" s="19" t="s">
        <v>987</v>
      </c>
      <c r="D84" s="20">
        <v>45000</v>
      </c>
      <c r="E84" s="20">
        <v>0</v>
      </c>
      <c r="F84" s="20">
        <v>5000</v>
      </c>
      <c r="G84" s="20">
        <v>0</v>
      </c>
      <c r="H84" s="20"/>
      <c r="I84" s="20">
        <v>0</v>
      </c>
      <c r="J84" s="21" t="str">
        <f t="shared" si="1"/>
        <v>***</v>
      </c>
      <c r="K84" s="20"/>
      <c r="L84" s="20"/>
      <c r="M84" s="20">
        <v>0</v>
      </c>
      <c r="N84" s="22">
        <v>45000</v>
      </c>
    </row>
    <row r="85" spans="1:14" ht="11.25">
      <c r="A85" s="18" t="s">
        <v>983</v>
      </c>
      <c r="B85" s="19" t="s">
        <v>988</v>
      </c>
      <c r="C85" s="19" t="s">
        <v>989</v>
      </c>
      <c r="D85" s="20">
        <v>86.6</v>
      </c>
      <c r="E85" s="20">
        <v>0</v>
      </c>
      <c r="F85" s="20">
        <v>0</v>
      </c>
      <c r="G85" s="20">
        <v>86.6</v>
      </c>
      <c r="H85" s="20"/>
      <c r="I85" s="20">
        <v>0</v>
      </c>
      <c r="J85" s="21">
        <f t="shared" si="1"/>
        <v>0</v>
      </c>
      <c r="K85" s="20"/>
      <c r="L85" s="20"/>
      <c r="M85" s="20">
        <v>0</v>
      </c>
      <c r="N85" s="22">
        <v>0</v>
      </c>
    </row>
    <row r="86" spans="1:14" ht="11.25">
      <c r="A86" s="18" t="s">
        <v>990</v>
      </c>
      <c r="B86" s="19" t="s">
        <v>991</v>
      </c>
      <c r="C86" s="19" t="s">
        <v>992</v>
      </c>
      <c r="D86" s="20">
        <v>73549.04</v>
      </c>
      <c r="E86" s="20">
        <v>0</v>
      </c>
      <c r="F86" s="20">
        <v>0</v>
      </c>
      <c r="G86" s="20">
        <v>51874.5</v>
      </c>
      <c r="H86" s="20"/>
      <c r="I86" s="20">
        <v>32666.6</v>
      </c>
      <c r="J86" s="21">
        <f t="shared" si="1"/>
        <v>62.97236599870842</v>
      </c>
      <c r="K86" s="20"/>
      <c r="L86" s="20"/>
      <c r="M86" s="20">
        <v>0</v>
      </c>
      <c r="N86" s="22">
        <v>21674.54</v>
      </c>
    </row>
    <row r="87" spans="1:14" ht="11.25">
      <c r="A87" s="18" t="s">
        <v>990</v>
      </c>
      <c r="B87" s="19" t="s">
        <v>993</v>
      </c>
      <c r="C87" s="19" t="s">
        <v>994</v>
      </c>
      <c r="D87" s="20">
        <v>37131.2</v>
      </c>
      <c r="E87" s="20">
        <v>17999.12</v>
      </c>
      <c r="F87" s="20">
        <v>1000</v>
      </c>
      <c r="G87" s="20">
        <v>300</v>
      </c>
      <c r="H87" s="20"/>
      <c r="I87" s="20">
        <v>256.3</v>
      </c>
      <c r="J87" s="21">
        <f t="shared" si="1"/>
        <v>85.43333333333334</v>
      </c>
      <c r="K87" s="20"/>
      <c r="L87" s="20"/>
      <c r="M87" s="20">
        <v>0</v>
      </c>
      <c r="N87" s="22">
        <v>18832.09</v>
      </c>
    </row>
    <row r="88" spans="1:14" ht="11.25">
      <c r="A88" s="18" t="s">
        <v>990</v>
      </c>
      <c r="B88" s="19" t="s">
        <v>995</v>
      </c>
      <c r="C88" s="19" t="s">
        <v>996</v>
      </c>
      <c r="D88" s="20">
        <v>75082.83</v>
      </c>
      <c r="E88" s="20">
        <v>33309.88</v>
      </c>
      <c r="F88" s="20">
        <v>8700</v>
      </c>
      <c r="G88" s="20">
        <v>800</v>
      </c>
      <c r="H88" s="20"/>
      <c r="I88" s="20">
        <v>718.86</v>
      </c>
      <c r="J88" s="21">
        <f t="shared" si="1"/>
        <v>89.8575</v>
      </c>
      <c r="K88" s="20"/>
      <c r="L88" s="20"/>
      <c r="M88" s="20">
        <v>0</v>
      </c>
      <c r="N88" s="22">
        <v>40972.95</v>
      </c>
    </row>
    <row r="89" spans="1:14" ht="11.25">
      <c r="A89" s="18" t="s">
        <v>990</v>
      </c>
      <c r="B89" s="19" t="s">
        <v>997</v>
      </c>
      <c r="C89" s="19" t="s">
        <v>998</v>
      </c>
      <c r="D89" s="20">
        <v>215073.37</v>
      </c>
      <c r="E89" s="20">
        <v>84064.77</v>
      </c>
      <c r="F89" s="20">
        <v>10350</v>
      </c>
      <c r="G89" s="20">
        <v>2350</v>
      </c>
      <c r="H89" s="20"/>
      <c r="I89" s="20">
        <v>379.64</v>
      </c>
      <c r="J89" s="21">
        <f t="shared" si="1"/>
        <v>16.154893617021276</v>
      </c>
      <c r="K89" s="20"/>
      <c r="L89" s="20"/>
      <c r="M89" s="20">
        <v>0</v>
      </c>
      <c r="N89" s="22">
        <v>128658.61</v>
      </c>
    </row>
    <row r="90" spans="1:14" ht="11.25">
      <c r="A90" s="18" t="s">
        <v>990</v>
      </c>
      <c r="B90" s="19" t="s">
        <v>999</v>
      </c>
      <c r="C90" s="19" t="s">
        <v>1000</v>
      </c>
      <c r="D90" s="20">
        <v>136683.8</v>
      </c>
      <c r="E90" s="20">
        <v>23142.96</v>
      </c>
      <c r="F90" s="20">
        <v>36000</v>
      </c>
      <c r="G90" s="20">
        <v>11000</v>
      </c>
      <c r="H90" s="20"/>
      <c r="I90" s="20">
        <v>10305.4</v>
      </c>
      <c r="J90" s="21">
        <f t="shared" si="1"/>
        <v>93.68545454545455</v>
      </c>
      <c r="K90" s="20"/>
      <c r="L90" s="20"/>
      <c r="M90" s="20">
        <v>0</v>
      </c>
      <c r="N90" s="22">
        <v>102540.84</v>
      </c>
    </row>
    <row r="91" spans="1:14" ht="11.25">
      <c r="A91" s="18" t="s">
        <v>990</v>
      </c>
      <c r="B91" s="19" t="s">
        <v>1001</v>
      </c>
      <c r="C91" s="19" t="s">
        <v>1002</v>
      </c>
      <c r="D91" s="20">
        <v>17344.3</v>
      </c>
      <c r="E91" s="20">
        <v>6344.33</v>
      </c>
      <c r="F91" s="20">
        <v>1000</v>
      </c>
      <c r="G91" s="20">
        <v>0</v>
      </c>
      <c r="H91" s="20"/>
      <c r="I91" s="20">
        <v>0</v>
      </c>
      <c r="J91" s="21" t="str">
        <f t="shared" si="1"/>
        <v>***</v>
      </c>
      <c r="K91" s="20"/>
      <c r="L91" s="20"/>
      <c r="M91" s="20">
        <v>0</v>
      </c>
      <c r="N91" s="22">
        <v>10999.97</v>
      </c>
    </row>
    <row r="92" spans="1:14" ht="11.25">
      <c r="A92" s="18" t="s">
        <v>990</v>
      </c>
      <c r="B92" s="19" t="s">
        <v>1003</v>
      </c>
      <c r="C92" s="19" t="s">
        <v>1004</v>
      </c>
      <c r="D92" s="20">
        <v>57474.69</v>
      </c>
      <c r="E92" s="20">
        <v>22785.3</v>
      </c>
      <c r="F92" s="20">
        <v>10000</v>
      </c>
      <c r="G92" s="20">
        <v>5500</v>
      </c>
      <c r="H92" s="20"/>
      <c r="I92" s="20">
        <v>2397.15</v>
      </c>
      <c r="J92" s="21">
        <f t="shared" si="1"/>
        <v>43.584545454545456</v>
      </c>
      <c r="K92" s="20"/>
      <c r="L92" s="20"/>
      <c r="M92" s="20">
        <v>0</v>
      </c>
      <c r="N92" s="22">
        <v>29189.39</v>
      </c>
    </row>
    <row r="93" spans="1:14" ht="11.25">
      <c r="A93" s="18" t="s">
        <v>990</v>
      </c>
      <c r="B93" s="19" t="s">
        <v>1005</v>
      </c>
      <c r="C93" s="19" t="s">
        <v>1006</v>
      </c>
      <c r="D93" s="20">
        <v>20387.35</v>
      </c>
      <c r="E93" s="20">
        <v>855.75</v>
      </c>
      <c r="F93" s="20">
        <v>3000</v>
      </c>
      <c r="G93" s="20">
        <v>500</v>
      </c>
      <c r="H93" s="20"/>
      <c r="I93" s="20">
        <v>49.75</v>
      </c>
      <c r="J93" s="21">
        <f t="shared" si="1"/>
        <v>9.95</v>
      </c>
      <c r="K93" s="20"/>
      <c r="L93" s="20"/>
      <c r="M93" s="20">
        <v>0</v>
      </c>
      <c r="N93" s="22">
        <v>19031.6</v>
      </c>
    </row>
    <row r="94" spans="1:14" ht="11.25">
      <c r="A94" s="18" t="s">
        <v>990</v>
      </c>
      <c r="B94" s="19" t="s">
        <v>1007</v>
      </c>
      <c r="C94" s="19" t="s">
        <v>1008</v>
      </c>
      <c r="D94" s="20">
        <v>7460.07</v>
      </c>
      <c r="E94" s="20">
        <v>1460.07</v>
      </c>
      <c r="F94" s="20">
        <v>0</v>
      </c>
      <c r="G94" s="20">
        <v>6000</v>
      </c>
      <c r="H94" s="20"/>
      <c r="I94" s="20">
        <v>5939.53</v>
      </c>
      <c r="J94" s="21">
        <f t="shared" si="1"/>
        <v>98.99216666666666</v>
      </c>
      <c r="K94" s="20"/>
      <c r="L94" s="20"/>
      <c r="M94" s="20">
        <v>0</v>
      </c>
      <c r="N94" s="22">
        <v>0</v>
      </c>
    </row>
    <row r="95" spans="1:14" ht="11.25">
      <c r="A95" s="18" t="s">
        <v>990</v>
      </c>
      <c r="B95" s="19" t="s">
        <v>1009</v>
      </c>
      <c r="C95" s="19" t="s">
        <v>1010</v>
      </c>
      <c r="D95" s="20">
        <v>25000</v>
      </c>
      <c r="E95" s="20">
        <v>1512</v>
      </c>
      <c r="F95" s="20">
        <v>0</v>
      </c>
      <c r="G95" s="20">
        <v>6450</v>
      </c>
      <c r="H95" s="20"/>
      <c r="I95" s="20">
        <v>5601.68</v>
      </c>
      <c r="J95" s="21">
        <f t="shared" si="1"/>
        <v>86.8477519379845</v>
      </c>
      <c r="K95" s="20"/>
      <c r="L95" s="20"/>
      <c r="M95" s="20">
        <v>0</v>
      </c>
      <c r="N95" s="22">
        <v>17038</v>
      </c>
    </row>
    <row r="96" spans="1:14" ht="11.25">
      <c r="A96" s="18" t="s">
        <v>990</v>
      </c>
      <c r="B96" s="19" t="s">
        <v>1011</v>
      </c>
      <c r="C96" s="19" t="s">
        <v>1012</v>
      </c>
      <c r="D96" s="20">
        <v>27300</v>
      </c>
      <c r="E96" s="20">
        <v>569.86</v>
      </c>
      <c r="F96" s="20">
        <v>0</v>
      </c>
      <c r="G96" s="20">
        <v>50</v>
      </c>
      <c r="H96" s="20"/>
      <c r="I96" s="20">
        <v>45.46</v>
      </c>
      <c r="J96" s="21">
        <f t="shared" si="1"/>
        <v>90.92</v>
      </c>
      <c r="K96" s="20"/>
      <c r="L96" s="20"/>
      <c r="M96" s="20">
        <v>0</v>
      </c>
      <c r="N96" s="22">
        <v>26680.14</v>
      </c>
    </row>
    <row r="97" spans="1:14" ht="11.25">
      <c r="A97" s="18" t="s">
        <v>990</v>
      </c>
      <c r="B97" s="19" t="s">
        <v>1013</v>
      </c>
      <c r="C97" s="19" t="s">
        <v>1014</v>
      </c>
      <c r="D97" s="20">
        <v>5981.2</v>
      </c>
      <c r="E97" s="20">
        <v>0</v>
      </c>
      <c r="F97" s="20">
        <v>1000</v>
      </c>
      <c r="G97" s="20">
        <v>0</v>
      </c>
      <c r="H97" s="20"/>
      <c r="I97" s="20">
        <v>0</v>
      </c>
      <c r="J97" s="21" t="str">
        <f t="shared" si="1"/>
        <v>***</v>
      </c>
      <c r="K97" s="20"/>
      <c r="L97" s="20"/>
      <c r="M97" s="20">
        <v>0</v>
      </c>
      <c r="N97" s="22">
        <v>5981.2</v>
      </c>
    </row>
    <row r="98" spans="1:14" ht="11.25">
      <c r="A98" s="18" t="s">
        <v>990</v>
      </c>
      <c r="B98" s="19" t="s">
        <v>1015</v>
      </c>
      <c r="C98" s="19" t="s">
        <v>1016</v>
      </c>
      <c r="D98" s="20">
        <v>10000</v>
      </c>
      <c r="E98" s="20">
        <v>221.97</v>
      </c>
      <c r="F98" s="20">
        <v>0</v>
      </c>
      <c r="G98" s="20">
        <v>20</v>
      </c>
      <c r="H98" s="20"/>
      <c r="I98" s="20">
        <v>19.99</v>
      </c>
      <c r="J98" s="21">
        <f t="shared" si="1"/>
        <v>99.94999999999999</v>
      </c>
      <c r="K98" s="20"/>
      <c r="L98" s="20"/>
      <c r="M98" s="20">
        <v>0</v>
      </c>
      <c r="N98" s="22">
        <v>9758.03</v>
      </c>
    </row>
    <row r="99" spans="1:14" ht="11.25">
      <c r="A99" s="18" t="s">
        <v>990</v>
      </c>
      <c r="B99" s="19" t="s">
        <v>1017</v>
      </c>
      <c r="C99" s="19" t="s">
        <v>1018</v>
      </c>
      <c r="D99" s="20">
        <v>44990.78</v>
      </c>
      <c r="E99" s="20">
        <v>4135.46</v>
      </c>
      <c r="F99" s="20">
        <v>1500</v>
      </c>
      <c r="G99" s="20">
        <v>1500</v>
      </c>
      <c r="H99" s="20"/>
      <c r="I99" s="20">
        <v>1470.65</v>
      </c>
      <c r="J99" s="21">
        <f t="shared" si="1"/>
        <v>98.04333333333334</v>
      </c>
      <c r="K99" s="20"/>
      <c r="L99" s="20"/>
      <c r="M99" s="20">
        <v>0</v>
      </c>
      <c r="N99" s="22">
        <v>39355.32</v>
      </c>
    </row>
    <row r="100" spans="1:14" ht="11.25">
      <c r="A100" s="18" t="s">
        <v>990</v>
      </c>
      <c r="B100" s="19" t="s">
        <v>1019</v>
      </c>
      <c r="C100" s="19" t="s">
        <v>1020</v>
      </c>
      <c r="D100" s="20">
        <v>5630</v>
      </c>
      <c r="E100" s="20">
        <v>0</v>
      </c>
      <c r="F100" s="20">
        <v>1200</v>
      </c>
      <c r="G100" s="20">
        <v>2200</v>
      </c>
      <c r="H100" s="20"/>
      <c r="I100" s="20">
        <v>1945.04</v>
      </c>
      <c r="J100" s="21">
        <f t="shared" si="1"/>
        <v>88.41090909090909</v>
      </c>
      <c r="K100" s="20"/>
      <c r="L100" s="20"/>
      <c r="M100" s="20">
        <v>0</v>
      </c>
      <c r="N100" s="22">
        <v>3430</v>
      </c>
    </row>
    <row r="101" spans="1:14" ht="11.25">
      <c r="A101" s="18" t="s">
        <v>990</v>
      </c>
      <c r="B101" s="19" t="s">
        <v>1021</v>
      </c>
      <c r="C101" s="19" t="s">
        <v>1022</v>
      </c>
      <c r="D101" s="20">
        <v>7924</v>
      </c>
      <c r="E101" s="20">
        <v>0</v>
      </c>
      <c r="F101" s="20">
        <v>550</v>
      </c>
      <c r="G101" s="20">
        <v>550</v>
      </c>
      <c r="H101" s="20"/>
      <c r="I101" s="20">
        <v>9.52</v>
      </c>
      <c r="J101" s="21">
        <f t="shared" si="1"/>
        <v>1.730909090909091</v>
      </c>
      <c r="K101" s="20"/>
      <c r="L101" s="20"/>
      <c r="M101" s="20">
        <v>0</v>
      </c>
      <c r="N101" s="22">
        <v>7374</v>
      </c>
    </row>
    <row r="102" spans="1:14" ht="11.25">
      <c r="A102" s="18" t="s">
        <v>990</v>
      </c>
      <c r="B102" s="19" t="s">
        <v>1023</v>
      </c>
      <c r="C102" s="19" t="s">
        <v>1024</v>
      </c>
      <c r="D102" s="20">
        <v>20820.8</v>
      </c>
      <c r="E102" s="20">
        <v>7987.75</v>
      </c>
      <c r="F102" s="20">
        <v>300</v>
      </c>
      <c r="G102" s="20">
        <v>1800</v>
      </c>
      <c r="H102" s="20"/>
      <c r="I102" s="20">
        <v>635.84</v>
      </c>
      <c r="J102" s="21">
        <f t="shared" si="1"/>
        <v>35.324444444444445</v>
      </c>
      <c r="K102" s="20"/>
      <c r="L102" s="20"/>
      <c r="M102" s="20">
        <v>0</v>
      </c>
      <c r="N102" s="22">
        <v>11033.05</v>
      </c>
    </row>
    <row r="103" spans="1:14" ht="11.25">
      <c r="A103" s="18" t="s">
        <v>990</v>
      </c>
      <c r="B103" s="19" t="s">
        <v>1025</v>
      </c>
      <c r="C103" s="19" t="s">
        <v>1026</v>
      </c>
      <c r="D103" s="20">
        <v>11808.56</v>
      </c>
      <c r="E103" s="20">
        <v>1530.56</v>
      </c>
      <c r="F103" s="20">
        <v>6200</v>
      </c>
      <c r="G103" s="20">
        <v>4350</v>
      </c>
      <c r="H103" s="20"/>
      <c r="I103" s="20">
        <v>1208.11</v>
      </c>
      <c r="J103" s="21">
        <f t="shared" si="1"/>
        <v>27.772643678160915</v>
      </c>
      <c r="K103" s="20"/>
      <c r="L103" s="20"/>
      <c r="M103" s="20">
        <v>0</v>
      </c>
      <c r="N103" s="22">
        <v>5928</v>
      </c>
    </row>
    <row r="104" spans="1:14" ht="11.25">
      <c r="A104" s="18" t="s">
        <v>990</v>
      </c>
      <c r="B104" s="19" t="s">
        <v>1027</v>
      </c>
      <c r="C104" s="19" t="s">
        <v>1028</v>
      </c>
      <c r="D104" s="20">
        <v>20000</v>
      </c>
      <c r="E104" s="20">
        <v>0</v>
      </c>
      <c r="F104" s="20">
        <v>1000</v>
      </c>
      <c r="G104" s="20">
        <v>0</v>
      </c>
      <c r="H104" s="20"/>
      <c r="I104" s="20">
        <v>0</v>
      </c>
      <c r="J104" s="21" t="str">
        <f t="shared" si="1"/>
        <v>***</v>
      </c>
      <c r="K104" s="20"/>
      <c r="L104" s="20"/>
      <c r="M104" s="20">
        <v>0</v>
      </c>
      <c r="N104" s="22">
        <v>20000</v>
      </c>
    </row>
    <row r="105" spans="1:14" ht="11.25">
      <c r="A105" s="18" t="s">
        <v>990</v>
      </c>
      <c r="B105" s="19" t="s">
        <v>1029</v>
      </c>
      <c r="C105" s="19" t="s">
        <v>1030</v>
      </c>
      <c r="D105" s="20">
        <v>6000</v>
      </c>
      <c r="E105" s="20">
        <v>0</v>
      </c>
      <c r="F105" s="20">
        <v>500</v>
      </c>
      <c r="G105" s="20">
        <v>1400</v>
      </c>
      <c r="H105" s="20"/>
      <c r="I105" s="20">
        <v>1300.34</v>
      </c>
      <c r="J105" s="21">
        <f t="shared" si="1"/>
        <v>92.88142857142856</v>
      </c>
      <c r="K105" s="20"/>
      <c r="L105" s="20"/>
      <c r="M105" s="20">
        <v>0</v>
      </c>
      <c r="N105" s="22">
        <v>4600</v>
      </c>
    </row>
    <row r="106" spans="1:14" ht="11.25">
      <c r="A106" s="18" t="s">
        <v>990</v>
      </c>
      <c r="B106" s="19" t="s">
        <v>1031</v>
      </c>
      <c r="C106" s="19" t="s">
        <v>1032</v>
      </c>
      <c r="D106" s="20">
        <v>21520</v>
      </c>
      <c r="E106" s="20">
        <v>0</v>
      </c>
      <c r="F106" s="20">
        <v>1500</v>
      </c>
      <c r="G106" s="20">
        <v>700</v>
      </c>
      <c r="H106" s="20"/>
      <c r="I106" s="20">
        <v>142.8</v>
      </c>
      <c r="J106" s="21">
        <f t="shared" si="1"/>
        <v>20.400000000000002</v>
      </c>
      <c r="K106" s="20"/>
      <c r="L106" s="20"/>
      <c r="M106" s="20">
        <v>0</v>
      </c>
      <c r="N106" s="22">
        <v>20820</v>
      </c>
    </row>
    <row r="107" spans="1:14" ht="11.25">
      <c r="A107" s="18" t="s">
        <v>990</v>
      </c>
      <c r="B107" s="19" t="s">
        <v>1033</v>
      </c>
      <c r="C107" s="19" t="s">
        <v>1034</v>
      </c>
      <c r="D107" s="20">
        <v>31892</v>
      </c>
      <c r="E107" s="20">
        <v>0</v>
      </c>
      <c r="F107" s="20">
        <v>2000</v>
      </c>
      <c r="G107" s="20">
        <v>1000</v>
      </c>
      <c r="H107" s="20"/>
      <c r="I107" s="20">
        <v>232.05</v>
      </c>
      <c r="J107" s="21">
        <f t="shared" si="1"/>
        <v>23.205</v>
      </c>
      <c r="K107" s="20"/>
      <c r="L107" s="20"/>
      <c r="M107" s="20">
        <v>0</v>
      </c>
      <c r="N107" s="22">
        <v>30892</v>
      </c>
    </row>
    <row r="108" spans="1:14" ht="11.25">
      <c r="A108" s="18" t="s">
        <v>990</v>
      </c>
      <c r="B108" s="19" t="s">
        <v>1035</v>
      </c>
      <c r="C108" s="19" t="s">
        <v>1036</v>
      </c>
      <c r="D108" s="20">
        <v>53779</v>
      </c>
      <c r="E108" s="20">
        <v>838.88</v>
      </c>
      <c r="F108" s="20">
        <v>4500</v>
      </c>
      <c r="G108" s="20">
        <v>0</v>
      </c>
      <c r="H108" s="20"/>
      <c r="I108" s="20">
        <v>0</v>
      </c>
      <c r="J108" s="21" t="str">
        <f t="shared" si="1"/>
        <v>***</v>
      </c>
      <c r="K108" s="20"/>
      <c r="L108" s="20"/>
      <c r="M108" s="20">
        <v>0</v>
      </c>
      <c r="N108" s="22">
        <v>52940.12</v>
      </c>
    </row>
    <row r="109" spans="1:14" ht="11.25">
      <c r="A109" s="18" t="s">
        <v>990</v>
      </c>
      <c r="B109" s="19" t="s">
        <v>1037</v>
      </c>
      <c r="C109" s="19" t="s">
        <v>1038</v>
      </c>
      <c r="D109" s="20">
        <v>49000</v>
      </c>
      <c r="E109" s="20">
        <v>0</v>
      </c>
      <c r="F109" s="20">
        <v>7500</v>
      </c>
      <c r="G109" s="20">
        <v>2500</v>
      </c>
      <c r="H109" s="20"/>
      <c r="I109" s="20">
        <v>2110.66</v>
      </c>
      <c r="J109" s="21">
        <f t="shared" si="1"/>
        <v>84.4264</v>
      </c>
      <c r="K109" s="20"/>
      <c r="L109" s="20"/>
      <c r="M109" s="20">
        <v>0</v>
      </c>
      <c r="N109" s="22">
        <v>46500</v>
      </c>
    </row>
    <row r="110" spans="1:14" ht="11.25">
      <c r="A110" s="18" t="s">
        <v>990</v>
      </c>
      <c r="B110" s="19" t="s">
        <v>1039</v>
      </c>
      <c r="C110" s="19" t="s">
        <v>1040</v>
      </c>
      <c r="D110" s="20">
        <v>44000</v>
      </c>
      <c r="E110" s="20">
        <v>0</v>
      </c>
      <c r="F110" s="20">
        <v>300</v>
      </c>
      <c r="G110" s="20">
        <v>300</v>
      </c>
      <c r="H110" s="20"/>
      <c r="I110" s="20">
        <v>0</v>
      </c>
      <c r="J110" s="21">
        <f t="shared" si="1"/>
        <v>0</v>
      </c>
      <c r="K110" s="20"/>
      <c r="L110" s="20"/>
      <c r="M110" s="20">
        <v>0</v>
      </c>
      <c r="N110" s="22">
        <v>43700</v>
      </c>
    </row>
    <row r="111" spans="1:14" ht="11.25">
      <c r="A111" s="18" t="s">
        <v>990</v>
      </c>
      <c r="B111" s="19" t="s">
        <v>1041</v>
      </c>
      <c r="C111" s="19" t="s">
        <v>1042</v>
      </c>
      <c r="D111" s="20">
        <v>57000</v>
      </c>
      <c r="E111" s="20">
        <v>0</v>
      </c>
      <c r="F111" s="20">
        <v>0</v>
      </c>
      <c r="G111" s="20">
        <v>300</v>
      </c>
      <c r="H111" s="20"/>
      <c r="I111" s="20">
        <v>260</v>
      </c>
      <c r="J111" s="21">
        <f t="shared" si="1"/>
        <v>86.66666666666667</v>
      </c>
      <c r="K111" s="20"/>
      <c r="L111" s="20"/>
      <c r="M111" s="20">
        <v>0</v>
      </c>
      <c r="N111" s="22">
        <v>56700</v>
      </c>
    </row>
    <row r="112" spans="1:14" ht="11.25">
      <c r="A112" s="18" t="s">
        <v>990</v>
      </c>
      <c r="B112" s="19" t="s">
        <v>1043</v>
      </c>
      <c r="C112" s="19" t="s">
        <v>1044</v>
      </c>
      <c r="D112" s="20">
        <v>2000</v>
      </c>
      <c r="E112" s="20">
        <v>0</v>
      </c>
      <c r="F112" s="20">
        <v>0</v>
      </c>
      <c r="G112" s="20">
        <v>2000</v>
      </c>
      <c r="H112" s="20"/>
      <c r="I112" s="20">
        <v>1990</v>
      </c>
      <c r="J112" s="21">
        <f t="shared" si="1"/>
        <v>99.5</v>
      </c>
      <c r="K112" s="20"/>
      <c r="L112" s="20"/>
      <c r="M112" s="20">
        <v>0</v>
      </c>
      <c r="N112" s="22">
        <v>0</v>
      </c>
    </row>
    <row r="113" spans="1:14" ht="11.25">
      <c r="A113" s="18" t="s">
        <v>952</v>
      </c>
      <c r="B113" s="19" t="s">
        <v>1045</v>
      </c>
      <c r="C113" s="19" t="s">
        <v>1046</v>
      </c>
      <c r="D113" s="20">
        <v>2458.83</v>
      </c>
      <c r="E113" s="20">
        <v>2203.33</v>
      </c>
      <c r="F113" s="20">
        <v>300</v>
      </c>
      <c r="G113" s="20">
        <v>255.5</v>
      </c>
      <c r="H113" s="20"/>
      <c r="I113" s="20">
        <v>255.26</v>
      </c>
      <c r="J113" s="21">
        <f t="shared" si="1"/>
        <v>99.90606653620353</v>
      </c>
      <c r="K113" s="20"/>
      <c r="L113" s="20"/>
      <c r="M113" s="20">
        <v>0</v>
      </c>
      <c r="N113" s="22">
        <v>0</v>
      </c>
    </row>
    <row r="114" spans="1:14" ht="11.25">
      <c r="A114" s="18" t="s">
        <v>952</v>
      </c>
      <c r="B114" s="19" t="s">
        <v>1047</v>
      </c>
      <c r="C114" s="19" t="s">
        <v>1048</v>
      </c>
      <c r="D114" s="20">
        <v>29765</v>
      </c>
      <c r="E114" s="20">
        <v>758.99</v>
      </c>
      <c r="F114" s="20">
        <v>24380</v>
      </c>
      <c r="G114" s="20">
        <v>29006</v>
      </c>
      <c r="H114" s="20"/>
      <c r="I114" s="20">
        <v>29006</v>
      </c>
      <c r="J114" s="21">
        <f t="shared" si="1"/>
        <v>100</v>
      </c>
      <c r="K114" s="20"/>
      <c r="L114" s="20"/>
      <c r="M114" s="20">
        <v>0</v>
      </c>
      <c r="N114" s="22">
        <v>0.01</v>
      </c>
    </row>
    <row r="115" spans="1:14" ht="11.25">
      <c r="A115" s="18" t="s">
        <v>952</v>
      </c>
      <c r="B115" s="19" t="s">
        <v>1049</v>
      </c>
      <c r="C115" s="19" t="s">
        <v>1050</v>
      </c>
      <c r="D115" s="20">
        <v>15085</v>
      </c>
      <c r="E115" s="20">
        <v>7130.97</v>
      </c>
      <c r="F115" s="20">
        <v>8569</v>
      </c>
      <c r="G115" s="20">
        <v>7954</v>
      </c>
      <c r="H115" s="20"/>
      <c r="I115" s="20">
        <v>7953.27</v>
      </c>
      <c r="J115" s="21">
        <f t="shared" si="1"/>
        <v>99.9908222278099</v>
      </c>
      <c r="K115" s="20"/>
      <c r="L115" s="20"/>
      <c r="M115" s="20">
        <v>0</v>
      </c>
      <c r="N115" s="22">
        <v>0.03</v>
      </c>
    </row>
    <row r="116" spans="1:14" ht="11.25">
      <c r="A116" s="18" t="s">
        <v>952</v>
      </c>
      <c r="B116" s="19" t="s">
        <v>1051</v>
      </c>
      <c r="C116" s="19" t="s">
        <v>1052</v>
      </c>
      <c r="D116" s="20">
        <v>9759.9</v>
      </c>
      <c r="E116" s="20">
        <v>342.91</v>
      </c>
      <c r="F116" s="20">
        <v>8417</v>
      </c>
      <c r="G116" s="20">
        <v>196</v>
      </c>
      <c r="H116" s="20"/>
      <c r="I116" s="20">
        <v>96.09</v>
      </c>
      <c r="J116" s="21">
        <f t="shared" si="1"/>
        <v>49.025510204081634</v>
      </c>
      <c r="K116" s="20"/>
      <c r="L116" s="20"/>
      <c r="M116" s="20">
        <v>0</v>
      </c>
      <c r="N116" s="22">
        <v>9220.99</v>
      </c>
    </row>
    <row r="117" spans="1:14" ht="11.25">
      <c r="A117" s="18" t="s">
        <v>952</v>
      </c>
      <c r="B117" s="19" t="s">
        <v>1053</v>
      </c>
      <c r="C117" s="19" t="s">
        <v>1054</v>
      </c>
      <c r="D117" s="20">
        <v>6180</v>
      </c>
      <c r="E117" s="20">
        <v>241.98</v>
      </c>
      <c r="F117" s="20">
        <v>3938</v>
      </c>
      <c r="G117" s="20">
        <v>73</v>
      </c>
      <c r="H117" s="20"/>
      <c r="I117" s="20">
        <v>72.35</v>
      </c>
      <c r="J117" s="21">
        <f t="shared" si="1"/>
        <v>99.10958904109587</v>
      </c>
      <c r="K117" s="20"/>
      <c r="L117" s="20"/>
      <c r="M117" s="20">
        <v>0</v>
      </c>
      <c r="N117" s="22">
        <v>5865.02</v>
      </c>
    </row>
    <row r="118" spans="1:14" ht="11.25">
      <c r="A118" s="18" t="s">
        <v>952</v>
      </c>
      <c r="B118" s="19" t="s">
        <v>1055</v>
      </c>
      <c r="C118" s="19" t="s">
        <v>1056</v>
      </c>
      <c r="D118" s="20">
        <v>32674</v>
      </c>
      <c r="E118" s="20">
        <v>29041.74</v>
      </c>
      <c r="F118" s="20">
        <v>2994</v>
      </c>
      <c r="G118" s="20">
        <v>2994</v>
      </c>
      <c r="H118" s="20"/>
      <c r="I118" s="20">
        <v>2994</v>
      </c>
      <c r="J118" s="21">
        <f t="shared" si="1"/>
        <v>100</v>
      </c>
      <c r="K118" s="20"/>
      <c r="L118" s="20"/>
      <c r="M118" s="20">
        <v>0</v>
      </c>
      <c r="N118" s="22">
        <v>638.26</v>
      </c>
    </row>
    <row r="119" spans="1:14" ht="11.25">
      <c r="A119" s="18" t="s">
        <v>952</v>
      </c>
      <c r="B119" s="19" t="s">
        <v>1057</v>
      </c>
      <c r="C119" s="19" t="s">
        <v>1058</v>
      </c>
      <c r="D119" s="20">
        <v>319338.27</v>
      </c>
      <c r="E119" s="20">
        <v>33297.27</v>
      </c>
      <c r="F119" s="20">
        <v>16280</v>
      </c>
      <c r="G119" s="20">
        <v>16280</v>
      </c>
      <c r="H119" s="20"/>
      <c r="I119" s="20">
        <v>11406.44</v>
      </c>
      <c r="J119" s="21">
        <f t="shared" si="1"/>
        <v>70.06412776412776</v>
      </c>
      <c r="K119" s="20"/>
      <c r="L119" s="20"/>
      <c r="M119" s="20">
        <v>0</v>
      </c>
      <c r="N119" s="22">
        <v>269761</v>
      </c>
    </row>
    <row r="120" spans="1:14" ht="11.25">
      <c r="A120" s="18" t="s">
        <v>952</v>
      </c>
      <c r="B120" s="19" t="s">
        <v>1059</v>
      </c>
      <c r="C120" s="19" t="s">
        <v>1060</v>
      </c>
      <c r="D120" s="20">
        <v>57510</v>
      </c>
      <c r="E120" s="20">
        <v>25295.97</v>
      </c>
      <c r="F120" s="20">
        <v>6230</v>
      </c>
      <c r="G120" s="20">
        <v>6230</v>
      </c>
      <c r="H120" s="20"/>
      <c r="I120" s="20">
        <v>6230</v>
      </c>
      <c r="J120" s="21">
        <f t="shared" si="1"/>
        <v>100</v>
      </c>
      <c r="K120" s="20"/>
      <c r="L120" s="20"/>
      <c r="M120" s="20">
        <v>0</v>
      </c>
      <c r="N120" s="22">
        <v>25984.03</v>
      </c>
    </row>
    <row r="121" spans="1:14" ht="11.25">
      <c r="A121" s="18" t="s">
        <v>952</v>
      </c>
      <c r="B121" s="19" t="s">
        <v>1061</v>
      </c>
      <c r="C121" s="19" t="s">
        <v>1062</v>
      </c>
      <c r="D121" s="20">
        <v>17449.82</v>
      </c>
      <c r="E121" s="20">
        <v>1049.82</v>
      </c>
      <c r="F121" s="20">
        <v>10350</v>
      </c>
      <c r="G121" s="20">
        <v>16400</v>
      </c>
      <c r="H121" s="20"/>
      <c r="I121" s="20">
        <v>16400</v>
      </c>
      <c r="J121" s="21">
        <f t="shared" si="1"/>
        <v>100</v>
      </c>
      <c r="K121" s="20"/>
      <c r="L121" s="20"/>
      <c r="M121" s="20">
        <v>0</v>
      </c>
      <c r="N121" s="22">
        <v>0</v>
      </c>
    </row>
    <row r="122" spans="1:14" ht="11.25">
      <c r="A122" s="18" t="s">
        <v>952</v>
      </c>
      <c r="B122" s="19" t="s">
        <v>1063</v>
      </c>
      <c r="C122" s="19" t="s">
        <v>1064</v>
      </c>
      <c r="D122" s="20">
        <v>60470</v>
      </c>
      <c r="E122" s="20">
        <v>3499.8</v>
      </c>
      <c r="F122" s="20">
        <v>6500</v>
      </c>
      <c r="G122" s="20">
        <v>6500</v>
      </c>
      <c r="H122" s="20"/>
      <c r="I122" s="20">
        <v>6500</v>
      </c>
      <c r="J122" s="21">
        <f t="shared" si="1"/>
        <v>100</v>
      </c>
      <c r="K122" s="20"/>
      <c r="L122" s="20"/>
      <c r="M122" s="20">
        <v>0</v>
      </c>
      <c r="N122" s="22">
        <v>50470.2</v>
      </c>
    </row>
    <row r="123" spans="1:14" ht="11.25">
      <c r="A123" s="18" t="s">
        <v>952</v>
      </c>
      <c r="B123" s="19" t="s">
        <v>1065</v>
      </c>
      <c r="C123" s="19" t="s">
        <v>1066</v>
      </c>
      <c r="D123" s="20">
        <v>13386.86</v>
      </c>
      <c r="E123" s="20">
        <v>36.86</v>
      </c>
      <c r="F123" s="20">
        <v>25070</v>
      </c>
      <c r="G123" s="20">
        <v>13350</v>
      </c>
      <c r="H123" s="20"/>
      <c r="I123" s="20">
        <v>13350</v>
      </c>
      <c r="J123" s="21">
        <f t="shared" si="1"/>
        <v>100</v>
      </c>
      <c r="K123" s="20"/>
      <c r="L123" s="20"/>
      <c r="M123" s="20">
        <v>0</v>
      </c>
      <c r="N123" s="22">
        <v>0</v>
      </c>
    </row>
    <row r="124" spans="1:14" ht="11.25">
      <c r="A124" s="18" t="s">
        <v>952</v>
      </c>
      <c r="B124" s="19" t="s">
        <v>1067</v>
      </c>
      <c r="C124" s="19" t="s">
        <v>1068</v>
      </c>
      <c r="D124" s="20">
        <v>29795.8</v>
      </c>
      <c r="E124" s="20">
        <v>14315.8</v>
      </c>
      <c r="F124" s="20">
        <v>13140</v>
      </c>
      <c r="G124" s="20">
        <v>15480</v>
      </c>
      <c r="H124" s="20"/>
      <c r="I124" s="20">
        <v>15480</v>
      </c>
      <c r="J124" s="21">
        <f t="shared" si="1"/>
        <v>100</v>
      </c>
      <c r="K124" s="20"/>
      <c r="L124" s="20"/>
      <c r="M124" s="20">
        <v>0</v>
      </c>
      <c r="N124" s="22">
        <v>0</v>
      </c>
    </row>
    <row r="125" spans="1:14" ht="11.25">
      <c r="A125" s="18" t="s">
        <v>952</v>
      </c>
      <c r="B125" s="19" t="s">
        <v>1069</v>
      </c>
      <c r="C125" s="19" t="s">
        <v>1070</v>
      </c>
      <c r="D125" s="20">
        <v>77350.1</v>
      </c>
      <c r="E125" s="20">
        <v>107.1</v>
      </c>
      <c r="F125" s="20">
        <v>14520</v>
      </c>
      <c r="G125" s="20">
        <v>3950</v>
      </c>
      <c r="H125" s="20"/>
      <c r="I125" s="20">
        <v>3950</v>
      </c>
      <c r="J125" s="21">
        <f t="shared" si="1"/>
        <v>100</v>
      </c>
      <c r="K125" s="20"/>
      <c r="L125" s="20"/>
      <c r="M125" s="20">
        <v>0</v>
      </c>
      <c r="N125" s="22">
        <v>73293</v>
      </c>
    </row>
    <row r="126" spans="1:14" ht="11.25">
      <c r="A126" s="18" t="s">
        <v>952</v>
      </c>
      <c r="B126" s="19" t="s">
        <v>1071</v>
      </c>
      <c r="C126" s="19" t="s">
        <v>1072</v>
      </c>
      <c r="D126" s="20">
        <v>131100</v>
      </c>
      <c r="E126" s="20">
        <v>2152.88</v>
      </c>
      <c r="F126" s="20">
        <v>29240</v>
      </c>
      <c r="G126" s="20">
        <v>2420</v>
      </c>
      <c r="H126" s="20"/>
      <c r="I126" s="20">
        <v>2420</v>
      </c>
      <c r="J126" s="21">
        <f t="shared" si="1"/>
        <v>100</v>
      </c>
      <c r="K126" s="20"/>
      <c r="L126" s="20"/>
      <c r="M126" s="20">
        <v>0</v>
      </c>
      <c r="N126" s="22">
        <v>126527.12</v>
      </c>
    </row>
    <row r="127" spans="1:14" ht="11.25">
      <c r="A127" s="18" t="s">
        <v>952</v>
      </c>
      <c r="B127" s="19" t="s">
        <v>1073</v>
      </c>
      <c r="C127" s="19" t="s">
        <v>1074</v>
      </c>
      <c r="D127" s="20">
        <v>363.5</v>
      </c>
      <c r="E127" s="20">
        <v>0</v>
      </c>
      <c r="F127" s="20">
        <v>1000</v>
      </c>
      <c r="G127" s="20">
        <v>363.5</v>
      </c>
      <c r="H127" s="20"/>
      <c r="I127" s="20">
        <v>363.47</v>
      </c>
      <c r="J127" s="21">
        <f t="shared" si="1"/>
        <v>99.99174690508941</v>
      </c>
      <c r="K127" s="20"/>
      <c r="L127" s="20"/>
      <c r="M127" s="20">
        <v>0</v>
      </c>
      <c r="N127" s="22">
        <v>0</v>
      </c>
    </row>
    <row r="128" spans="1:14" ht="11.25">
      <c r="A128" s="18" t="s">
        <v>1075</v>
      </c>
      <c r="B128" s="19" t="s">
        <v>1076</v>
      </c>
      <c r="C128" s="19" t="s">
        <v>1077</v>
      </c>
      <c r="D128" s="20">
        <v>6515</v>
      </c>
      <c r="E128" s="20">
        <v>0</v>
      </c>
      <c r="F128" s="20">
        <v>0</v>
      </c>
      <c r="G128" s="20">
        <v>4886</v>
      </c>
      <c r="H128" s="20"/>
      <c r="I128" s="20">
        <v>4886</v>
      </c>
      <c r="J128" s="21">
        <f t="shared" si="1"/>
        <v>100</v>
      </c>
      <c r="K128" s="20"/>
      <c r="L128" s="20"/>
      <c r="M128" s="20">
        <v>0</v>
      </c>
      <c r="N128" s="22">
        <v>1629</v>
      </c>
    </row>
    <row r="129" spans="1:14" ht="11.25">
      <c r="A129" s="18" t="s">
        <v>1075</v>
      </c>
      <c r="B129" s="19" t="s">
        <v>1078</v>
      </c>
      <c r="C129" s="19" t="s">
        <v>1079</v>
      </c>
      <c r="D129" s="20">
        <v>25852</v>
      </c>
      <c r="E129" s="20">
        <v>0</v>
      </c>
      <c r="F129" s="20">
        <v>0</v>
      </c>
      <c r="G129" s="20">
        <v>19389</v>
      </c>
      <c r="H129" s="20"/>
      <c r="I129" s="20">
        <v>19389</v>
      </c>
      <c r="J129" s="21">
        <f t="shared" si="1"/>
        <v>100</v>
      </c>
      <c r="K129" s="20"/>
      <c r="L129" s="20"/>
      <c r="M129" s="20">
        <v>0</v>
      </c>
      <c r="N129" s="22">
        <v>6463</v>
      </c>
    </row>
    <row r="130" spans="1:14" ht="11.25">
      <c r="A130" s="18"/>
      <c r="B130" s="19"/>
      <c r="C130" s="89" t="s">
        <v>295</v>
      </c>
      <c r="D130" s="90">
        <f>SUM(D72:D129)</f>
        <v>12114358.499999998</v>
      </c>
      <c r="E130" s="90">
        <f>SUM(E72:E129)</f>
        <v>722994.8899999998</v>
      </c>
      <c r="F130" s="90">
        <f>SUM(F72:F129)</f>
        <v>375539.6</v>
      </c>
      <c r="G130" s="90">
        <f>SUM(G72:G129)</f>
        <v>391143.1</v>
      </c>
      <c r="H130" s="90"/>
      <c r="I130" s="90">
        <f>SUM(I72:I129)</f>
        <v>340700.2499999999</v>
      </c>
      <c r="J130" s="91"/>
      <c r="K130" s="90"/>
      <c r="L130" s="90"/>
      <c r="M130" s="90">
        <f>SUM(M72:M129)</f>
        <v>39923.73</v>
      </c>
      <c r="N130" s="92">
        <f>SUM(N72:N129)</f>
        <v>10960296.799999995</v>
      </c>
    </row>
    <row r="131" spans="1:14" ht="11.25">
      <c r="A131" s="18" t="s">
        <v>1080</v>
      </c>
      <c r="B131" s="19" t="s">
        <v>1081</v>
      </c>
      <c r="C131" s="19" t="s">
        <v>1082</v>
      </c>
      <c r="D131" s="20">
        <v>18000</v>
      </c>
      <c r="E131" s="20">
        <v>3955.37</v>
      </c>
      <c r="F131" s="20">
        <v>3000</v>
      </c>
      <c r="G131" s="20">
        <v>1290</v>
      </c>
      <c r="H131" s="20">
        <v>1290</v>
      </c>
      <c r="I131" s="20">
        <v>1289.05</v>
      </c>
      <c r="J131" s="21">
        <f t="shared" si="1"/>
        <v>99.92635658914729</v>
      </c>
      <c r="K131" s="20">
        <v>0</v>
      </c>
      <c r="L131" s="20">
        <v>0</v>
      </c>
      <c r="M131" s="20">
        <v>0</v>
      </c>
      <c r="N131" s="22">
        <v>12754.63</v>
      </c>
    </row>
    <row r="132" spans="1:14" ht="11.25">
      <c r="A132" s="18" t="s">
        <v>1080</v>
      </c>
      <c r="B132" s="19" t="s">
        <v>1083</v>
      </c>
      <c r="C132" s="19" t="s">
        <v>1084</v>
      </c>
      <c r="D132" s="20">
        <v>28500</v>
      </c>
      <c r="E132" s="20">
        <v>11291.54</v>
      </c>
      <c r="F132" s="20">
        <v>4500</v>
      </c>
      <c r="G132" s="20">
        <v>85</v>
      </c>
      <c r="H132" s="20">
        <v>85</v>
      </c>
      <c r="I132" s="20">
        <v>83.52</v>
      </c>
      <c r="J132" s="21">
        <f t="shared" si="1"/>
        <v>98.25882352941177</v>
      </c>
      <c r="K132" s="20">
        <v>0</v>
      </c>
      <c r="L132" s="20">
        <v>0</v>
      </c>
      <c r="M132" s="20">
        <v>0</v>
      </c>
      <c r="N132" s="22">
        <v>17123.46</v>
      </c>
    </row>
    <row r="133" spans="1:14" ht="11.25">
      <c r="A133" s="18" t="s">
        <v>1080</v>
      </c>
      <c r="B133" s="19" t="s">
        <v>1085</v>
      </c>
      <c r="C133" s="19" t="s">
        <v>1086</v>
      </c>
      <c r="D133" s="20">
        <v>45500</v>
      </c>
      <c r="E133" s="20">
        <v>3303.04</v>
      </c>
      <c r="F133" s="20">
        <v>2000</v>
      </c>
      <c r="G133" s="20">
        <v>3955</v>
      </c>
      <c r="H133" s="20">
        <v>3955</v>
      </c>
      <c r="I133" s="20">
        <v>3954.89</v>
      </c>
      <c r="J133" s="21">
        <f t="shared" si="1"/>
        <v>99.99721871049304</v>
      </c>
      <c r="K133" s="20">
        <v>0</v>
      </c>
      <c r="L133" s="20">
        <v>0</v>
      </c>
      <c r="M133" s="20">
        <v>0</v>
      </c>
      <c r="N133" s="22">
        <v>38241.96</v>
      </c>
    </row>
    <row r="134" spans="1:14" ht="11.25">
      <c r="A134" s="18" t="s">
        <v>1080</v>
      </c>
      <c r="B134" s="19" t="s">
        <v>1087</v>
      </c>
      <c r="C134" s="19" t="s">
        <v>1088</v>
      </c>
      <c r="D134" s="20">
        <v>3524.58</v>
      </c>
      <c r="E134" s="20">
        <v>1354.91</v>
      </c>
      <c r="F134" s="20">
        <v>0</v>
      </c>
      <c r="G134" s="20">
        <v>0</v>
      </c>
      <c r="H134" s="20">
        <v>0</v>
      </c>
      <c r="I134" s="20">
        <v>0</v>
      </c>
      <c r="J134" s="21" t="str">
        <f t="shared" si="1"/>
        <v>***</v>
      </c>
      <c r="K134" s="20">
        <v>2169.67</v>
      </c>
      <c r="L134" s="20">
        <v>2169.67</v>
      </c>
      <c r="M134" s="20">
        <v>0</v>
      </c>
      <c r="N134" s="22">
        <v>0</v>
      </c>
    </row>
    <row r="135" spans="1:14" ht="11.25">
      <c r="A135" s="18" t="s">
        <v>1080</v>
      </c>
      <c r="B135" s="19" t="s">
        <v>1090</v>
      </c>
      <c r="C135" s="19" t="s">
        <v>1091</v>
      </c>
      <c r="D135" s="20">
        <v>67350</v>
      </c>
      <c r="E135" s="20">
        <v>1444.14</v>
      </c>
      <c r="F135" s="20">
        <v>1000</v>
      </c>
      <c r="G135" s="20">
        <v>1580</v>
      </c>
      <c r="H135" s="20">
        <v>1580</v>
      </c>
      <c r="I135" s="20">
        <v>1578.47</v>
      </c>
      <c r="J135" s="21">
        <f t="shared" si="1"/>
        <v>99.90316455696203</v>
      </c>
      <c r="K135" s="20">
        <v>0</v>
      </c>
      <c r="L135" s="20">
        <v>0</v>
      </c>
      <c r="M135" s="20">
        <v>0</v>
      </c>
      <c r="N135" s="22">
        <v>64325.86</v>
      </c>
    </row>
    <row r="136" spans="1:14" ht="11.25">
      <c r="A136" s="18" t="s">
        <v>1080</v>
      </c>
      <c r="B136" s="19" t="s">
        <v>1092</v>
      </c>
      <c r="C136" s="19" t="s">
        <v>1093</v>
      </c>
      <c r="D136" s="20">
        <v>2325.07</v>
      </c>
      <c r="E136" s="20">
        <v>2205.07</v>
      </c>
      <c r="F136" s="20">
        <v>0</v>
      </c>
      <c r="G136" s="20">
        <v>120</v>
      </c>
      <c r="H136" s="20">
        <v>120</v>
      </c>
      <c r="I136" s="20">
        <v>118.58</v>
      </c>
      <c r="J136" s="21">
        <f aca="true" t="shared" si="2" ref="J136:J157">IF(G136=0,"***",100*I136/G136)</f>
        <v>98.81666666666666</v>
      </c>
      <c r="K136" s="20">
        <v>0</v>
      </c>
      <c r="L136" s="20">
        <v>0</v>
      </c>
      <c r="M136" s="20">
        <v>0</v>
      </c>
      <c r="N136" s="22">
        <v>0</v>
      </c>
    </row>
    <row r="137" spans="1:14" ht="11.25">
      <c r="A137" s="18" t="s">
        <v>1080</v>
      </c>
      <c r="B137" s="19" t="s">
        <v>1094</v>
      </c>
      <c r="C137" s="19" t="s">
        <v>1095</v>
      </c>
      <c r="D137" s="20">
        <v>26490</v>
      </c>
      <c r="E137" s="20">
        <v>5000</v>
      </c>
      <c r="F137" s="20">
        <v>7050</v>
      </c>
      <c r="G137" s="20">
        <v>13540</v>
      </c>
      <c r="H137" s="20">
        <v>13540</v>
      </c>
      <c r="I137" s="20">
        <v>13540</v>
      </c>
      <c r="J137" s="21">
        <f t="shared" si="2"/>
        <v>100</v>
      </c>
      <c r="K137" s="20">
        <v>0</v>
      </c>
      <c r="L137" s="20">
        <v>0</v>
      </c>
      <c r="M137" s="20">
        <v>0</v>
      </c>
      <c r="N137" s="22">
        <v>7950</v>
      </c>
    </row>
    <row r="138" spans="1:14" ht="11.25">
      <c r="A138" s="18" t="s">
        <v>1080</v>
      </c>
      <c r="B138" s="19" t="s">
        <v>1096</v>
      </c>
      <c r="C138" s="19" t="s">
        <v>1097</v>
      </c>
      <c r="D138" s="20">
        <v>39250</v>
      </c>
      <c r="E138" s="20">
        <v>0</v>
      </c>
      <c r="F138" s="20">
        <v>950</v>
      </c>
      <c r="G138" s="20">
        <v>2060</v>
      </c>
      <c r="H138" s="20">
        <v>2060</v>
      </c>
      <c r="I138" s="20">
        <v>2056.64</v>
      </c>
      <c r="J138" s="21">
        <f t="shared" si="2"/>
        <v>99.83689320388349</v>
      </c>
      <c r="K138" s="20">
        <v>0</v>
      </c>
      <c r="L138" s="20">
        <v>0</v>
      </c>
      <c r="M138" s="20">
        <v>0</v>
      </c>
      <c r="N138" s="22">
        <v>37190</v>
      </c>
    </row>
    <row r="139" spans="1:14" ht="11.25">
      <c r="A139" s="18" t="s">
        <v>1080</v>
      </c>
      <c r="B139" s="19" t="s">
        <v>1098</v>
      </c>
      <c r="C139" s="19" t="s">
        <v>1099</v>
      </c>
      <c r="D139" s="20">
        <v>20000</v>
      </c>
      <c r="E139" s="20">
        <v>0</v>
      </c>
      <c r="F139" s="20">
        <v>1500</v>
      </c>
      <c r="G139" s="20">
        <v>2370</v>
      </c>
      <c r="H139" s="20">
        <v>2370</v>
      </c>
      <c r="I139" s="20">
        <v>2368.89</v>
      </c>
      <c r="J139" s="21">
        <f t="shared" si="2"/>
        <v>99.95316455696202</v>
      </c>
      <c r="K139" s="20">
        <v>0</v>
      </c>
      <c r="L139" s="20">
        <v>0</v>
      </c>
      <c r="M139" s="20">
        <v>0</v>
      </c>
      <c r="N139" s="22">
        <v>17630</v>
      </c>
    </row>
    <row r="140" spans="1:14" ht="11.25">
      <c r="A140" s="18" t="s">
        <v>1100</v>
      </c>
      <c r="B140" s="19" t="s">
        <v>1101</v>
      </c>
      <c r="C140" s="19" t="s">
        <v>1102</v>
      </c>
      <c r="D140" s="20">
        <v>28079.76</v>
      </c>
      <c r="E140" s="20">
        <v>13579.76</v>
      </c>
      <c r="F140" s="20">
        <v>9500</v>
      </c>
      <c r="G140" s="20">
        <v>14500</v>
      </c>
      <c r="H140" s="20">
        <v>14500</v>
      </c>
      <c r="I140" s="20">
        <v>13904.86</v>
      </c>
      <c r="J140" s="21">
        <f t="shared" si="2"/>
        <v>95.89558620689655</v>
      </c>
      <c r="K140" s="20">
        <v>0</v>
      </c>
      <c r="L140" s="20">
        <v>0</v>
      </c>
      <c r="M140" s="20">
        <v>0</v>
      </c>
      <c r="N140" s="22">
        <v>0</v>
      </c>
    </row>
    <row r="141" spans="1:14" ht="11.25">
      <c r="A141" s="18" t="s">
        <v>1100</v>
      </c>
      <c r="B141" s="19" t="s">
        <v>1103</v>
      </c>
      <c r="C141" s="19" t="s">
        <v>1089</v>
      </c>
      <c r="D141" s="20">
        <v>177553.11</v>
      </c>
      <c r="E141" s="20">
        <v>9772.11</v>
      </c>
      <c r="F141" s="20">
        <v>500</v>
      </c>
      <c r="G141" s="20">
        <v>500</v>
      </c>
      <c r="H141" s="20">
        <v>500</v>
      </c>
      <c r="I141" s="20">
        <v>500</v>
      </c>
      <c r="J141" s="21">
        <f t="shared" si="2"/>
        <v>100</v>
      </c>
      <c r="K141" s="20">
        <v>1000</v>
      </c>
      <c r="L141" s="20">
        <v>882.89</v>
      </c>
      <c r="M141" s="20">
        <v>0</v>
      </c>
      <c r="N141" s="22">
        <v>166281</v>
      </c>
    </row>
    <row r="142" spans="1:14" ht="11.25">
      <c r="A142" s="18" t="s">
        <v>1104</v>
      </c>
      <c r="B142" s="19" t="s">
        <v>1105</v>
      </c>
      <c r="C142" s="19" t="s">
        <v>1106</v>
      </c>
      <c r="D142" s="20">
        <v>20000</v>
      </c>
      <c r="E142" s="20">
        <v>11703.57</v>
      </c>
      <c r="F142" s="20">
        <v>0</v>
      </c>
      <c r="G142" s="20">
        <v>0</v>
      </c>
      <c r="H142" s="20">
        <v>0</v>
      </c>
      <c r="I142" s="20">
        <v>0</v>
      </c>
      <c r="J142" s="21" t="str">
        <f t="shared" si="2"/>
        <v>***</v>
      </c>
      <c r="K142" s="20">
        <v>4914</v>
      </c>
      <c r="L142" s="20">
        <v>4914.51</v>
      </c>
      <c r="M142" s="20">
        <v>0</v>
      </c>
      <c r="N142" s="22">
        <v>3382.43</v>
      </c>
    </row>
    <row r="143" spans="1:14" ht="11.25">
      <c r="A143" s="18" t="s">
        <v>1104</v>
      </c>
      <c r="B143" s="19" t="s">
        <v>1107</v>
      </c>
      <c r="C143" s="19" t="s">
        <v>1108</v>
      </c>
      <c r="D143" s="20">
        <v>34000</v>
      </c>
      <c r="E143" s="20">
        <v>22611.4</v>
      </c>
      <c r="F143" s="20">
        <v>9000</v>
      </c>
      <c r="G143" s="20">
        <v>800</v>
      </c>
      <c r="H143" s="20">
        <v>800</v>
      </c>
      <c r="I143" s="20">
        <v>799.99</v>
      </c>
      <c r="J143" s="21">
        <f t="shared" si="2"/>
        <v>99.99875</v>
      </c>
      <c r="K143" s="20">
        <v>0</v>
      </c>
      <c r="L143" s="20">
        <v>0</v>
      </c>
      <c r="M143" s="20">
        <v>0</v>
      </c>
      <c r="N143" s="22">
        <v>10588.6</v>
      </c>
    </row>
    <row r="144" spans="1:14" ht="11.25">
      <c r="A144" s="18" t="s">
        <v>1104</v>
      </c>
      <c r="B144" s="19" t="s">
        <v>1109</v>
      </c>
      <c r="C144" s="19" t="s">
        <v>1110</v>
      </c>
      <c r="D144" s="20">
        <v>47205.1</v>
      </c>
      <c r="E144" s="20">
        <v>40505.1</v>
      </c>
      <c r="F144" s="20">
        <v>0</v>
      </c>
      <c r="G144" s="20">
        <v>6700</v>
      </c>
      <c r="H144" s="20">
        <v>6700</v>
      </c>
      <c r="I144" s="20">
        <v>6694.79</v>
      </c>
      <c r="J144" s="21">
        <f t="shared" si="2"/>
        <v>99.92223880597015</v>
      </c>
      <c r="K144" s="20">
        <v>0</v>
      </c>
      <c r="L144" s="20">
        <v>0</v>
      </c>
      <c r="M144" s="20">
        <v>0</v>
      </c>
      <c r="N144" s="22">
        <v>0</v>
      </c>
    </row>
    <row r="145" spans="1:14" ht="11.25">
      <c r="A145" s="18" t="s">
        <v>1104</v>
      </c>
      <c r="B145" s="19" t="s">
        <v>1111</v>
      </c>
      <c r="C145" s="19" t="s">
        <v>1089</v>
      </c>
      <c r="D145" s="20">
        <v>45000</v>
      </c>
      <c r="E145" s="20">
        <v>11239.58</v>
      </c>
      <c r="F145" s="20">
        <v>2000</v>
      </c>
      <c r="G145" s="20">
        <v>2000</v>
      </c>
      <c r="H145" s="20">
        <v>2000</v>
      </c>
      <c r="I145" s="20">
        <v>2000</v>
      </c>
      <c r="J145" s="21">
        <f t="shared" si="2"/>
        <v>100</v>
      </c>
      <c r="K145" s="20">
        <v>464</v>
      </c>
      <c r="L145" s="20">
        <v>463.37</v>
      </c>
      <c r="M145" s="20">
        <v>0</v>
      </c>
      <c r="N145" s="22">
        <v>31296.42</v>
      </c>
    </row>
    <row r="146" spans="1:14" ht="11.25">
      <c r="A146" s="18" t="s">
        <v>1104</v>
      </c>
      <c r="B146" s="19" t="s">
        <v>1112</v>
      </c>
      <c r="C146" s="19" t="s">
        <v>1113</v>
      </c>
      <c r="D146" s="20">
        <v>10000</v>
      </c>
      <c r="E146" s="20">
        <v>5704.03</v>
      </c>
      <c r="F146" s="20">
        <v>0</v>
      </c>
      <c r="G146" s="20">
        <v>0</v>
      </c>
      <c r="H146" s="20">
        <v>0</v>
      </c>
      <c r="I146" s="20">
        <v>0</v>
      </c>
      <c r="J146" s="21" t="str">
        <f t="shared" si="2"/>
        <v>***</v>
      </c>
      <c r="K146" s="20">
        <v>1517</v>
      </c>
      <c r="L146" s="20">
        <v>1517.11</v>
      </c>
      <c r="M146" s="20">
        <v>0</v>
      </c>
      <c r="N146" s="22">
        <v>2778.97</v>
      </c>
    </row>
    <row r="147" spans="1:14" ht="11.25">
      <c r="A147" s="18" t="s">
        <v>1104</v>
      </c>
      <c r="B147" s="19" t="s">
        <v>1114</v>
      </c>
      <c r="C147" s="19" t="s">
        <v>1115</v>
      </c>
      <c r="D147" s="20">
        <v>44000</v>
      </c>
      <c r="E147" s="20">
        <v>14288.94</v>
      </c>
      <c r="F147" s="20">
        <v>10000</v>
      </c>
      <c r="G147" s="20">
        <v>10000</v>
      </c>
      <c r="H147" s="20">
        <v>10000</v>
      </c>
      <c r="I147" s="20">
        <v>10000</v>
      </c>
      <c r="J147" s="21">
        <f t="shared" si="2"/>
        <v>100</v>
      </c>
      <c r="K147" s="20">
        <v>0</v>
      </c>
      <c r="L147" s="20">
        <v>160.88</v>
      </c>
      <c r="M147" s="20">
        <v>0</v>
      </c>
      <c r="N147" s="22">
        <v>19711.06</v>
      </c>
    </row>
    <row r="148" spans="1:14" ht="11.25">
      <c r="A148" s="18" t="s">
        <v>1104</v>
      </c>
      <c r="B148" s="19" t="s">
        <v>1116</v>
      </c>
      <c r="C148" s="19" t="s">
        <v>1117</v>
      </c>
      <c r="D148" s="20">
        <v>8229.36</v>
      </c>
      <c r="E148" s="20">
        <v>7798.99</v>
      </c>
      <c r="F148" s="20">
        <v>0</v>
      </c>
      <c r="G148" s="20">
        <v>0</v>
      </c>
      <c r="H148" s="20">
        <v>0</v>
      </c>
      <c r="I148" s="20">
        <v>0</v>
      </c>
      <c r="J148" s="21" t="str">
        <f t="shared" si="2"/>
        <v>***</v>
      </c>
      <c r="K148" s="20">
        <v>157</v>
      </c>
      <c r="L148" s="20">
        <v>157.27</v>
      </c>
      <c r="M148" s="20">
        <v>0</v>
      </c>
      <c r="N148" s="22">
        <v>273.37</v>
      </c>
    </row>
    <row r="149" spans="1:14" ht="11.25">
      <c r="A149" s="18" t="s">
        <v>1104</v>
      </c>
      <c r="B149" s="19" t="s">
        <v>1118</v>
      </c>
      <c r="C149" s="19" t="s">
        <v>1119</v>
      </c>
      <c r="D149" s="20">
        <v>60000</v>
      </c>
      <c r="E149" s="20">
        <v>89.25</v>
      </c>
      <c r="F149" s="20">
        <v>2000</v>
      </c>
      <c r="G149" s="20">
        <v>2000</v>
      </c>
      <c r="H149" s="20">
        <v>2000</v>
      </c>
      <c r="I149" s="20">
        <v>2000</v>
      </c>
      <c r="J149" s="21">
        <f t="shared" si="2"/>
        <v>100</v>
      </c>
      <c r="K149" s="20">
        <v>0</v>
      </c>
      <c r="L149" s="20">
        <v>5.42</v>
      </c>
      <c r="M149" s="20">
        <v>0</v>
      </c>
      <c r="N149" s="22">
        <v>57910.75</v>
      </c>
    </row>
    <row r="150" spans="1:14" ht="11.25">
      <c r="A150" s="18" t="s">
        <v>1104</v>
      </c>
      <c r="B150" s="19" t="s">
        <v>1120</v>
      </c>
      <c r="C150" s="19" t="s">
        <v>1121</v>
      </c>
      <c r="D150" s="20">
        <v>150000</v>
      </c>
      <c r="E150" s="20">
        <v>3.57</v>
      </c>
      <c r="F150" s="20">
        <v>0</v>
      </c>
      <c r="G150" s="20">
        <v>1000</v>
      </c>
      <c r="H150" s="20">
        <v>1000</v>
      </c>
      <c r="I150" s="20">
        <v>999.68</v>
      </c>
      <c r="J150" s="21">
        <f t="shared" si="2"/>
        <v>99.968</v>
      </c>
      <c r="K150" s="20">
        <v>0</v>
      </c>
      <c r="L150" s="20">
        <v>0</v>
      </c>
      <c r="M150" s="20">
        <v>0</v>
      </c>
      <c r="N150" s="22">
        <v>148996.43</v>
      </c>
    </row>
    <row r="151" spans="1:14" ht="11.25">
      <c r="A151" s="18" t="s">
        <v>1104</v>
      </c>
      <c r="B151" s="19" t="s">
        <v>1122</v>
      </c>
      <c r="C151" s="19" t="s">
        <v>1123</v>
      </c>
      <c r="D151" s="20">
        <v>4791.23</v>
      </c>
      <c r="E151" s="20">
        <v>4265.23</v>
      </c>
      <c r="F151" s="20">
        <v>0</v>
      </c>
      <c r="G151" s="20">
        <v>0</v>
      </c>
      <c r="H151" s="20">
        <v>0</v>
      </c>
      <c r="I151" s="20">
        <v>0</v>
      </c>
      <c r="J151" s="21" t="str">
        <f t="shared" si="2"/>
        <v>***</v>
      </c>
      <c r="K151" s="20">
        <v>526</v>
      </c>
      <c r="L151" s="20">
        <v>526.97</v>
      </c>
      <c r="M151" s="20">
        <v>0</v>
      </c>
      <c r="N151" s="22">
        <v>0</v>
      </c>
    </row>
    <row r="152" spans="1:14" ht="11.25">
      <c r="A152" s="18" t="s">
        <v>1104</v>
      </c>
      <c r="B152" s="19" t="s">
        <v>1124</v>
      </c>
      <c r="C152" s="19" t="s">
        <v>1125</v>
      </c>
      <c r="D152" s="20">
        <v>14535.24</v>
      </c>
      <c r="E152" s="20">
        <v>12835.24</v>
      </c>
      <c r="F152" s="20">
        <v>0</v>
      </c>
      <c r="G152" s="20">
        <v>0</v>
      </c>
      <c r="H152" s="20">
        <v>0</v>
      </c>
      <c r="I152" s="20">
        <v>0</v>
      </c>
      <c r="J152" s="21" t="str">
        <f t="shared" si="2"/>
        <v>***</v>
      </c>
      <c r="K152" s="20">
        <v>1700</v>
      </c>
      <c r="L152" s="20">
        <v>1697.66</v>
      </c>
      <c r="M152" s="20">
        <v>0</v>
      </c>
      <c r="N152" s="22">
        <v>0</v>
      </c>
    </row>
    <row r="153" spans="1:15" ht="11.25">
      <c r="A153" s="18" t="s">
        <v>1104</v>
      </c>
      <c r="B153" s="19" t="s">
        <v>1126</v>
      </c>
      <c r="C153" s="19" t="s">
        <v>1127</v>
      </c>
      <c r="D153" s="20">
        <v>10117.91</v>
      </c>
      <c r="E153" s="20">
        <v>117.91</v>
      </c>
      <c r="F153" s="20">
        <v>0</v>
      </c>
      <c r="G153" s="20">
        <v>6000</v>
      </c>
      <c r="H153" s="20">
        <v>6000</v>
      </c>
      <c r="I153" s="20">
        <v>6000</v>
      </c>
      <c r="J153" s="21">
        <f t="shared" si="2"/>
        <v>100</v>
      </c>
      <c r="K153" s="20">
        <v>0</v>
      </c>
      <c r="L153" s="20">
        <v>21.83</v>
      </c>
      <c r="M153" s="20">
        <v>0</v>
      </c>
      <c r="N153" s="22">
        <v>4000</v>
      </c>
      <c r="O153" s="93"/>
    </row>
    <row r="154" spans="1:14" ht="11.25">
      <c r="A154" s="18" t="s">
        <v>1104</v>
      </c>
      <c r="B154" s="19" t="s">
        <v>1128</v>
      </c>
      <c r="C154" s="19" t="s">
        <v>1129</v>
      </c>
      <c r="D154" s="20">
        <v>50000</v>
      </c>
      <c r="E154" s="20">
        <v>0</v>
      </c>
      <c r="F154" s="20">
        <v>3000</v>
      </c>
      <c r="G154" s="20">
        <v>1000</v>
      </c>
      <c r="H154" s="20">
        <v>1000</v>
      </c>
      <c r="I154" s="20">
        <v>999.97</v>
      </c>
      <c r="J154" s="21">
        <f t="shared" si="2"/>
        <v>99.997</v>
      </c>
      <c r="K154" s="20">
        <v>0</v>
      </c>
      <c r="L154" s="20">
        <v>0</v>
      </c>
      <c r="M154" s="20">
        <v>0</v>
      </c>
      <c r="N154" s="22">
        <v>49000</v>
      </c>
    </row>
    <row r="155" spans="1:14" ht="11.25">
      <c r="A155" s="18" t="s">
        <v>1104</v>
      </c>
      <c r="B155" s="19" t="s">
        <v>1130</v>
      </c>
      <c r="C155" s="19" t="s">
        <v>1131</v>
      </c>
      <c r="D155" s="20">
        <v>10000</v>
      </c>
      <c r="E155" s="20">
        <v>0</v>
      </c>
      <c r="F155" s="20">
        <v>4000</v>
      </c>
      <c r="G155" s="20">
        <v>500</v>
      </c>
      <c r="H155" s="20">
        <v>500</v>
      </c>
      <c r="I155" s="20">
        <v>497.42</v>
      </c>
      <c r="J155" s="21">
        <f t="shared" si="2"/>
        <v>99.484</v>
      </c>
      <c r="K155" s="20">
        <v>0</v>
      </c>
      <c r="L155" s="20">
        <v>0</v>
      </c>
      <c r="M155" s="20">
        <v>0</v>
      </c>
      <c r="N155" s="22">
        <v>9500</v>
      </c>
    </row>
    <row r="156" spans="1:14" ht="12" thickBot="1">
      <c r="A156" s="23"/>
      <c r="B156" s="24"/>
      <c r="C156" s="94" t="s">
        <v>296</v>
      </c>
      <c r="D156" s="95">
        <f aca="true" t="shared" si="3" ref="D156:I156">SUM(D131:D155)</f>
        <v>964451.36</v>
      </c>
      <c r="E156" s="95">
        <f t="shared" si="3"/>
        <v>183068.75</v>
      </c>
      <c r="F156" s="95">
        <f t="shared" si="3"/>
        <v>60000</v>
      </c>
      <c r="G156" s="95">
        <f t="shared" si="3"/>
        <v>70000</v>
      </c>
      <c r="H156" s="95">
        <f t="shared" si="3"/>
        <v>70000</v>
      </c>
      <c r="I156" s="95">
        <f t="shared" si="3"/>
        <v>69386.75</v>
      </c>
      <c r="J156" s="91">
        <f t="shared" si="2"/>
        <v>99.12392857142858</v>
      </c>
      <c r="K156" s="95">
        <f>SUM(K131:K155)</f>
        <v>12447.67</v>
      </c>
      <c r="L156" s="95">
        <f>SUM(L131:L155)</f>
        <v>12517.58</v>
      </c>
      <c r="M156" s="95">
        <f>SUM(M131:M155)</f>
        <v>0</v>
      </c>
      <c r="N156" s="96">
        <f>SUM(N131:N155)</f>
        <v>698934.94</v>
      </c>
    </row>
    <row r="157" spans="1:14" ht="12" thickBot="1">
      <c r="A157" s="27" t="s">
        <v>1132</v>
      </c>
      <c r="B157" s="28"/>
      <c r="C157" s="28"/>
      <c r="D157" s="30">
        <f>SUM(D72:D155)</f>
        <v>25193168.359999996</v>
      </c>
      <c r="E157" s="30">
        <f>SUM(E72:E155)</f>
        <v>1629058.5299999998</v>
      </c>
      <c r="F157" s="30">
        <v>435539.6</v>
      </c>
      <c r="G157" s="30">
        <v>461143.1</v>
      </c>
      <c r="H157" s="30">
        <v>70000</v>
      </c>
      <c r="I157" s="30">
        <v>410086.98</v>
      </c>
      <c r="J157" s="31">
        <f t="shared" si="2"/>
        <v>88.92835651232774</v>
      </c>
      <c r="K157" s="30">
        <f>SUM(K131:K156)</f>
        <v>24895.34</v>
      </c>
      <c r="L157" s="30">
        <f>SUM(L131:L155)</f>
        <v>12517.58</v>
      </c>
      <c r="M157" s="30">
        <v>39923.73</v>
      </c>
      <c r="N157" s="32">
        <f>SUM(N72:N155)</f>
        <v>22619528.53999999</v>
      </c>
    </row>
    <row r="158" spans="1:14" ht="15.75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3" ht="16.5" thickBot="1">
      <c r="A159" s="1"/>
      <c r="B159" s="1"/>
      <c r="C159" s="1"/>
      <c r="F159" s="2"/>
      <c r="G159" s="2"/>
      <c r="H159" s="2"/>
      <c r="I159" s="2"/>
      <c r="J159" s="2"/>
      <c r="K159" s="2"/>
      <c r="L159" s="2"/>
      <c r="M159" s="2"/>
    </row>
    <row r="160" spans="1:14" ht="12" thickBot="1">
      <c r="A160" s="17" t="s">
        <v>839</v>
      </c>
      <c r="B160" s="4"/>
      <c r="C160" s="4"/>
      <c r="D160" s="29">
        <f aca="true" t="shared" si="4" ref="D160:I160">D130+D69+D14</f>
        <v>31682020.229999997</v>
      </c>
      <c r="E160" s="29">
        <f t="shared" si="4"/>
        <v>7557392.81</v>
      </c>
      <c r="F160" s="29">
        <f t="shared" si="4"/>
        <v>2161688.3</v>
      </c>
      <c r="G160" s="29">
        <f t="shared" si="4"/>
        <v>2556413.9</v>
      </c>
      <c r="H160" s="29">
        <f t="shared" si="4"/>
        <v>0</v>
      </c>
      <c r="I160" s="29">
        <f t="shared" si="4"/>
        <v>2481306.57</v>
      </c>
      <c r="J160" s="33">
        <f>IF(G160=0,"***",100*I160/G160)</f>
        <v>97.06200431784539</v>
      </c>
      <c r="K160" s="29">
        <v>0</v>
      </c>
      <c r="L160" s="29">
        <v>0</v>
      </c>
      <c r="M160" s="29">
        <f>M157+M69</f>
        <v>43654.04</v>
      </c>
      <c r="N160" s="60">
        <f>N130+N69+N14</f>
        <v>21524559.489999995</v>
      </c>
    </row>
    <row r="161" spans="1:14" ht="12" thickBot="1">
      <c r="A161" s="34" t="s">
        <v>840</v>
      </c>
      <c r="B161" s="35"/>
      <c r="C161" s="35"/>
      <c r="D161" s="36">
        <f>D156</f>
        <v>964451.36</v>
      </c>
      <c r="E161" s="36">
        <v>183068.75</v>
      </c>
      <c r="F161" s="37">
        <v>60000</v>
      </c>
      <c r="G161" s="37">
        <v>70000</v>
      </c>
      <c r="H161" s="37">
        <v>70000</v>
      </c>
      <c r="I161" s="37">
        <v>69386.75</v>
      </c>
      <c r="J161" s="38">
        <f>IF(G161=0,"***",100*I161/G161)</f>
        <v>99.12392857142858</v>
      </c>
      <c r="K161" s="37">
        <v>12447.67</v>
      </c>
      <c r="L161" s="37">
        <v>12517.58</v>
      </c>
      <c r="M161" s="37">
        <v>0</v>
      </c>
      <c r="N161" s="39">
        <v>698934.94</v>
      </c>
    </row>
    <row r="162" spans="1:14" ht="11.25">
      <c r="A162" s="42" t="s">
        <v>843</v>
      </c>
      <c r="B162" s="43"/>
      <c r="C162" s="44"/>
      <c r="D162" s="45"/>
      <c r="E162" s="46"/>
      <c r="F162" s="46">
        <v>110000</v>
      </c>
      <c r="G162" s="46"/>
      <c r="H162" s="46"/>
      <c r="I162" s="46"/>
      <c r="J162" s="47"/>
      <c r="K162" s="46"/>
      <c r="L162" s="46"/>
      <c r="M162" s="46"/>
      <c r="N162" s="48"/>
    </row>
    <row r="163" spans="1:14" ht="12" thickBot="1">
      <c r="A163" s="49" t="s">
        <v>1133</v>
      </c>
      <c r="B163" s="50"/>
      <c r="C163" s="51"/>
      <c r="D163" s="52"/>
      <c r="E163" s="53"/>
      <c r="F163" s="53"/>
      <c r="G163" s="53">
        <v>10093.3</v>
      </c>
      <c r="H163" s="53"/>
      <c r="I163" s="53"/>
      <c r="J163" s="54"/>
      <c r="K163" s="53"/>
      <c r="L163" s="53"/>
      <c r="M163" s="53"/>
      <c r="N163" s="55"/>
    </row>
    <row r="164" spans="1:14" ht="16.5" thickBot="1">
      <c r="A164" s="1"/>
      <c r="B164" s="1"/>
      <c r="C164" s="1"/>
      <c r="D164" s="2"/>
      <c r="E164" s="2"/>
      <c r="H164" s="2"/>
      <c r="I164" s="2"/>
      <c r="J164" s="2"/>
      <c r="K164" s="2"/>
      <c r="L164" s="2"/>
      <c r="M164" s="2"/>
      <c r="N164" s="2"/>
    </row>
    <row r="165" spans="1:14" ht="12" thickBot="1">
      <c r="A165" s="17" t="s">
        <v>841</v>
      </c>
      <c r="B165" s="4"/>
      <c r="C165" s="4"/>
      <c r="D165" s="29">
        <f>D160+D161+D162+D163</f>
        <v>32646471.589999996</v>
      </c>
      <c r="E165" s="29">
        <f aca="true" t="shared" si="5" ref="E165:N165">E160+E161+E162+E163</f>
        <v>7740461.56</v>
      </c>
      <c r="F165" s="29">
        <f t="shared" si="5"/>
        <v>2331688.3</v>
      </c>
      <c r="G165" s="29">
        <f t="shared" si="5"/>
        <v>2636507.1999999997</v>
      </c>
      <c r="H165" s="29">
        <f t="shared" si="5"/>
        <v>70000</v>
      </c>
      <c r="I165" s="29">
        <f t="shared" si="5"/>
        <v>2550693.32</v>
      </c>
      <c r="J165" s="29"/>
      <c r="K165" s="29">
        <f t="shared" si="5"/>
        <v>12447.67</v>
      </c>
      <c r="L165" s="29">
        <f t="shared" si="5"/>
        <v>12517.58</v>
      </c>
      <c r="M165" s="29">
        <f t="shared" si="5"/>
        <v>43654.04</v>
      </c>
      <c r="N165" s="29">
        <f t="shared" si="5"/>
        <v>22223494.429999996</v>
      </c>
    </row>
    <row r="166" spans="1:14" ht="16.5" thickBot="1">
      <c r="A166" s="1"/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0" ht="12" thickBot="1">
      <c r="A167" s="17" t="s">
        <v>842</v>
      </c>
      <c r="B167" s="4"/>
      <c r="C167" s="4"/>
      <c r="D167" s="29"/>
      <c r="E167" s="29"/>
      <c r="F167" s="29"/>
      <c r="G167" s="29"/>
      <c r="H167" s="29"/>
      <c r="I167" s="29">
        <f>I160+H161</f>
        <v>2551306.57</v>
      </c>
      <c r="J167" s="32">
        <f>100*(I167/G165)</f>
        <v>96.76842794133087</v>
      </c>
    </row>
  </sheetData>
  <mergeCells count="5">
    <mergeCell ref="M5:N5"/>
    <mergeCell ref="F7:G7"/>
    <mergeCell ref="D5:E5"/>
    <mergeCell ref="F5:J5"/>
    <mergeCell ref="K5:L5"/>
  </mergeCells>
  <printOptions/>
  <pageMargins left="0.2362204724409449" right="0.2362204724409449" top="0.1968503937007874" bottom="0.5118110236220472" header="0.1574803149606299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workbookViewId="0" topLeftCell="D90">
      <selection activeCell="A5" sqref="A5"/>
    </sheetView>
  </sheetViews>
  <sheetFormatPr defaultColWidth="9.00390625" defaultRowHeight="12.75"/>
  <cols>
    <col min="1" max="1" width="17.125" style="41" customWidth="1"/>
    <col min="2" max="2" width="4.625" style="41" customWidth="1"/>
    <col min="3" max="3" width="18.625" style="41" customWidth="1"/>
    <col min="4" max="4" width="11.375" style="26" customWidth="1"/>
    <col min="5" max="5" width="10.625" style="26" customWidth="1"/>
    <col min="6" max="6" width="9.875" style="26" customWidth="1"/>
    <col min="7" max="7" width="10.125" style="26" customWidth="1"/>
    <col min="8" max="8" width="9.875" style="26" customWidth="1"/>
    <col min="9" max="9" width="10.25390625" style="26" customWidth="1"/>
    <col min="10" max="10" width="6.125" style="26" customWidth="1"/>
    <col min="11" max="13" width="8.375" style="26" customWidth="1"/>
    <col min="14" max="14" width="11.75390625" style="26" customWidth="1"/>
    <col min="15" max="15" width="10.00390625" style="26" bestFit="1" customWidth="1"/>
    <col min="16" max="16" width="12.375" style="41" customWidth="1"/>
    <col min="17" max="17" width="10.875" style="41" bestFit="1" customWidth="1"/>
    <col min="18" max="16384" width="9.125" style="41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680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customHeight="1" thickBot="1">
      <c r="A4" s="3" t="s">
        <v>1134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3.5" customHeight="1" thickBot="1">
      <c r="A5" s="7"/>
      <c r="B5" s="8"/>
      <c r="C5" s="9" t="s">
        <v>682</v>
      </c>
      <c r="D5" s="98" t="s">
        <v>683</v>
      </c>
      <c r="E5" s="99"/>
      <c r="F5" s="98" t="s">
        <v>684</v>
      </c>
      <c r="G5" s="102"/>
      <c r="H5" s="102"/>
      <c r="I5" s="102"/>
      <c r="J5" s="99"/>
      <c r="K5" s="98" t="s">
        <v>685</v>
      </c>
      <c r="L5" s="99"/>
      <c r="M5" s="98" t="s">
        <v>683</v>
      </c>
      <c r="N5" s="99"/>
    </row>
    <row r="6" spans="1:14" ht="12" thickBot="1">
      <c r="A6" s="10" t="s">
        <v>686</v>
      </c>
      <c r="B6" s="10" t="s">
        <v>687</v>
      </c>
      <c r="C6" s="10" t="s">
        <v>688</v>
      </c>
      <c r="D6" s="11" t="s">
        <v>689</v>
      </c>
      <c r="E6" s="11" t="s">
        <v>690</v>
      </c>
      <c r="F6" s="12" t="s">
        <v>691</v>
      </c>
      <c r="G6" s="12" t="s">
        <v>692</v>
      </c>
      <c r="H6" s="11" t="s">
        <v>693</v>
      </c>
      <c r="I6" s="11" t="s">
        <v>694</v>
      </c>
      <c r="J6" s="11" t="s">
        <v>695</v>
      </c>
      <c r="K6" s="11" t="s">
        <v>696</v>
      </c>
      <c r="L6" s="11" t="s">
        <v>697</v>
      </c>
      <c r="M6" s="11" t="s">
        <v>698</v>
      </c>
      <c r="N6" s="13" t="s">
        <v>699</v>
      </c>
    </row>
    <row r="7" spans="1:14" ht="11.25">
      <c r="A7" s="10"/>
      <c r="B7" s="10" t="s">
        <v>700</v>
      </c>
      <c r="C7" s="10"/>
      <c r="D7" s="11" t="s">
        <v>700</v>
      </c>
      <c r="E7" s="11" t="s">
        <v>701</v>
      </c>
      <c r="F7" s="100" t="s">
        <v>702</v>
      </c>
      <c r="G7" s="101"/>
      <c r="H7" s="11" t="s">
        <v>703</v>
      </c>
      <c r="I7" s="11" t="s">
        <v>704</v>
      </c>
      <c r="J7" s="11" t="s">
        <v>705</v>
      </c>
      <c r="K7" s="11"/>
      <c r="L7" s="11"/>
      <c r="M7" s="11" t="s">
        <v>706</v>
      </c>
      <c r="N7" s="13" t="s">
        <v>707</v>
      </c>
    </row>
    <row r="8" spans="1:14" ht="12" thickBot="1">
      <c r="A8" s="14"/>
      <c r="B8" s="14"/>
      <c r="C8" s="14"/>
      <c r="D8" s="12" t="s">
        <v>708</v>
      </c>
      <c r="E8" s="12"/>
      <c r="F8" s="12"/>
      <c r="G8" s="15"/>
      <c r="H8" s="12" t="s">
        <v>709</v>
      </c>
      <c r="I8" s="12" t="s">
        <v>709</v>
      </c>
      <c r="J8" s="12"/>
      <c r="K8" s="12" t="s">
        <v>702</v>
      </c>
      <c r="L8" s="12" t="s">
        <v>709</v>
      </c>
      <c r="M8" s="12" t="s">
        <v>710</v>
      </c>
      <c r="N8" s="16" t="s">
        <v>708</v>
      </c>
    </row>
    <row r="9" spans="1:14" ht="12" thickBot="1">
      <c r="A9" s="17" t="s">
        <v>1135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1.25">
      <c r="A10" s="18" t="s">
        <v>1136</v>
      </c>
      <c r="B10" s="19" t="s">
        <v>1137</v>
      </c>
      <c r="C10" s="19" t="s">
        <v>1138</v>
      </c>
      <c r="D10" s="20">
        <v>314074.27</v>
      </c>
      <c r="E10" s="20">
        <v>313627.26</v>
      </c>
      <c r="F10" s="20">
        <v>0</v>
      </c>
      <c r="G10" s="20">
        <v>447</v>
      </c>
      <c r="H10" s="20"/>
      <c r="I10" s="20">
        <v>447</v>
      </c>
      <c r="J10" s="21">
        <f aca="true" t="shared" si="0" ref="J10:J73">IF(G10=0,"***",100*I10/G10)</f>
        <v>100</v>
      </c>
      <c r="K10" s="20"/>
      <c r="L10" s="20"/>
      <c r="M10" s="20">
        <v>0</v>
      </c>
      <c r="N10" s="22">
        <v>0</v>
      </c>
    </row>
    <row r="11" spans="1:14" ht="11.25">
      <c r="A11" s="18" t="s">
        <v>1136</v>
      </c>
      <c r="B11" s="19" t="s">
        <v>1139</v>
      </c>
      <c r="C11" s="19" t="s">
        <v>1140</v>
      </c>
      <c r="D11" s="20">
        <v>1181812</v>
      </c>
      <c r="E11" s="20">
        <v>586255.55</v>
      </c>
      <c r="F11" s="20">
        <v>81370</v>
      </c>
      <c r="G11" s="20">
        <v>62282</v>
      </c>
      <c r="H11" s="20"/>
      <c r="I11" s="20">
        <v>61636.42</v>
      </c>
      <c r="J11" s="21">
        <f t="shared" si="0"/>
        <v>98.96345653639897</v>
      </c>
      <c r="K11" s="20"/>
      <c r="L11" s="20"/>
      <c r="M11" s="20">
        <v>0</v>
      </c>
      <c r="N11" s="22">
        <v>533274.45</v>
      </c>
    </row>
    <row r="12" spans="1:14" ht="11.25">
      <c r="A12" s="18" t="s">
        <v>1136</v>
      </c>
      <c r="B12" s="19" t="s">
        <v>1141</v>
      </c>
      <c r="C12" s="19" t="s">
        <v>1142</v>
      </c>
      <c r="D12" s="20">
        <v>172318.2</v>
      </c>
      <c r="E12" s="20">
        <v>31570.2</v>
      </c>
      <c r="F12" s="20">
        <v>5270</v>
      </c>
      <c r="G12" s="20">
        <v>23290</v>
      </c>
      <c r="H12" s="20"/>
      <c r="I12" s="20">
        <v>23289</v>
      </c>
      <c r="J12" s="21">
        <f t="shared" si="0"/>
        <v>99.99570631172178</v>
      </c>
      <c r="K12" s="20"/>
      <c r="L12" s="20"/>
      <c r="M12" s="20">
        <v>0</v>
      </c>
      <c r="N12" s="22">
        <v>117458</v>
      </c>
    </row>
    <row r="13" spans="1:14" ht="11.25">
      <c r="A13" s="18" t="s">
        <v>1136</v>
      </c>
      <c r="B13" s="19" t="s">
        <v>1143</v>
      </c>
      <c r="C13" s="19" t="s">
        <v>1144</v>
      </c>
      <c r="D13" s="20">
        <v>354556</v>
      </c>
      <c r="E13" s="20">
        <v>246071.65</v>
      </c>
      <c r="F13" s="20">
        <v>80000</v>
      </c>
      <c r="G13" s="20">
        <v>80000</v>
      </c>
      <c r="H13" s="20"/>
      <c r="I13" s="20">
        <v>79999.67</v>
      </c>
      <c r="J13" s="21">
        <f t="shared" si="0"/>
        <v>99.9995875</v>
      </c>
      <c r="K13" s="20"/>
      <c r="L13" s="20"/>
      <c r="M13" s="20">
        <v>0</v>
      </c>
      <c r="N13" s="22">
        <v>28484.35</v>
      </c>
    </row>
    <row r="14" spans="1:14" ht="11.25">
      <c r="A14" s="18" t="s">
        <v>1136</v>
      </c>
      <c r="B14" s="19" t="s">
        <v>1145</v>
      </c>
      <c r="C14" s="19" t="s">
        <v>1146</v>
      </c>
      <c r="D14" s="20">
        <v>830223</v>
      </c>
      <c r="E14" s="20">
        <v>106995.14</v>
      </c>
      <c r="F14" s="20">
        <v>0</v>
      </c>
      <c r="G14" s="20">
        <v>357637</v>
      </c>
      <c r="H14" s="20"/>
      <c r="I14" s="20">
        <v>299212.18</v>
      </c>
      <c r="J14" s="21">
        <f t="shared" si="0"/>
        <v>83.66365336919837</v>
      </c>
      <c r="K14" s="20"/>
      <c r="L14" s="20"/>
      <c r="M14" s="20">
        <v>0</v>
      </c>
      <c r="N14" s="22">
        <v>365590.86</v>
      </c>
    </row>
    <row r="15" spans="1:14" ht="11.25">
      <c r="A15" s="18" t="s">
        <v>1136</v>
      </c>
      <c r="B15" s="19" t="s">
        <v>1147</v>
      </c>
      <c r="C15" s="19" t="s">
        <v>1148</v>
      </c>
      <c r="D15" s="20">
        <v>138314</v>
      </c>
      <c r="E15" s="20">
        <v>53416.34</v>
      </c>
      <c r="F15" s="20">
        <v>27800</v>
      </c>
      <c r="G15" s="20">
        <v>18097</v>
      </c>
      <c r="H15" s="20"/>
      <c r="I15" s="20">
        <v>18097.85</v>
      </c>
      <c r="J15" s="21">
        <f t="shared" si="0"/>
        <v>100.00469691109022</v>
      </c>
      <c r="K15" s="20"/>
      <c r="L15" s="20"/>
      <c r="M15" s="20">
        <v>0</v>
      </c>
      <c r="N15" s="22">
        <v>66800.66</v>
      </c>
    </row>
    <row r="16" spans="1:14" ht="11.25">
      <c r="A16" s="18" t="s">
        <v>1136</v>
      </c>
      <c r="B16" s="19" t="s">
        <v>1149</v>
      </c>
      <c r="C16" s="19" t="s">
        <v>1150</v>
      </c>
      <c r="D16" s="20">
        <v>777969</v>
      </c>
      <c r="E16" s="20">
        <v>277258.89</v>
      </c>
      <c r="F16" s="20">
        <v>30000</v>
      </c>
      <c r="G16" s="20">
        <v>13990</v>
      </c>
      <c r="H16" s="20"/>
      <c r="I16" s="20">
        <v>13964.43</v>
      </c>
      <c r="J16" s="21">
        <f t="shared" si="0"/>
        <v>99.81722659042173</v>
      </c>
      <c r="K16" s="20"/>
      <c r="L16" s="20"/>
      <c r="M16" s="20">
        <v>0</v>
      </c>
      <c r="N16" s="22">
        <v>486720.12</v>
      </c>
    </row>
    <row r="17" spans="1:14" ht="11.25">
      <c r="A17" s="18" t="s">
        <v>1136</v>
      </c>
      <c r="B17" s="19" t="s">
        <v>1151</v>
      </c>
      <c r="C17" s="19" t="s">
        <v>1152</v>
      </c>
      <c r="D17" s="20">
        <v>631686</v>
      </c>
      <c r="E17" s="20">
        <v>132246.77</v>
      </c>
      <c r="F17" s="20">
        <v>10000</v>
      </c>
      <c r="G17" s="20">
        <v>3200</v>
      </c>
      <c r="H17" s="20"/>
      <c r="I17" s="20">
        <v>3199.89</v>
      </c>
      <c r="J17" s="21">
        <f t="shared" si="0"/>
        <v>99.9965625</v>
      </c>
      <c r="K17" s="20"/>
      <c r="L17" s="20"/>
      <c r="M17" s="20">
        <v>0</v>
      </c>
      <c r="N17" s="22">
        <v>496239.23</v>
      </c>
    </row>
    <row r="18" spans="1:14" ht="11.25">
      <c r="A18" s="18" t="s">
        <v>1136</v>
      </c>
      <c r="B18" s="19" t="s">
        <v>1153</v>
      </c>
      <c r="C18" s="19" t="s">
        <v>1154</v>
      </c>
      <c r="D18" s="20">
        <v>18262.2</v>
      </c>
      <c r="E18" s="20">
        <v>18206.16</v>
      </c>
      <c r="F18" s="20">
        <v>0</v>
      </c>
      <c r="G18" s="20">
        <v>56</v>
      </c>
      <c r="H18" s="20"/>
      <c r="I18" s="20">
        <v>55.98</v>
      </c>
      <c r="J18" s="21">
        <f t="shared" si="0"/>
        <v>99.96428571428571</v>
      </c>
      <c r="K18" s="20"/>
      <c r="L18" s="20"/>
      <c r="M18" s="20">
        <v>0</v>
      </c>
      <c r="N18" s="22">
        <v>0.04</v>
      </c>
    </row>
    <row r="19" spans="1:14" ht="11.25">
      <c r="A19" s="18" t="s">
        <v>1136</v>
      </c>
      <c r="B19" s="19" t="s">
        <v>1155</v>
      </c>
      <c r="C19" s="19" t="s">
        <v>1156</v>
      </c>
      <c r="D19" s="20">
        <v>952250</v>
      </c>
      <c r="E19" s="20">
        <v>501170.51</v>
      </c>
      <c r="F19" s="20">
        <v>0</v>
      </c>
      <c r="G19" s="20">
        <v>119551</v>
      </c>
      <c r="H19" s="20"/>
      <c r="I19" s="20">
        <v>117694.2</v>
      </c>
      <c r="J19" s="21">
        <f t="shared" si="0"/>
        <v>98.44685531697769</v>
      </c>
      <c r="K19" s="20"/>
      <c r="L19" s="20"/>
      <c r="M19" s="20">
        <v>0</v>
      </c>
      <c r="N19" s="22">
        <v>331528.49</v>
      </c>
    </row>
    <row r="20" spans="1:14" ht="11.25">
      <c r="A20" s="18" t="s">
        <v>1136</v>
      </c>
      <c r="B20" s="19" t="s">
        <v>1157</v>
      </c>
      <c r="C20" s="19" t="s">
        <v>1158</v>
      </c>
      <c r="D20" s="20">
        <v>164823.41</v>
      </c>
      <c r="E20" s="20">
        <v>138590.61</v>
      </c>
      <c r="F20" s="20">
        <v>1909.8</v>
      </c>
      <c r="G20" s="20">
        <v>26232.8</v>
      </c>
      <c r="H20" s="20"/>
      <c r="I20" s="20">
        <v>26227.72</v>
      </c>
      <c r="J20" s="21">
        <f t="shared" si="0"/>
        <v>99.98063493031624</v>
      </c>
      <c r="K20" s="20"/>
      <c r="L20" s="20"/>
      <c r="M20" s="20">
        <v>0</v>
      </c>
      <c r="N20" s="22">
        <v>0</v>
      </c>
    </row>
    <row r="21" spans="1:14" ht="11.25">
      <c r="A21" s="18" t="s">
        <v>1136</v>
      </c>
      <c r="B21" s="19" t="s">
        <v>1159</v>
      </c>
      <c r="C21" s="19" t="s">
        <v>1160</v>
      </c>
      <c r="D21" s="20">
        <v>623845</v>
      </c>
      <c r="E21" s="20">
        <v>608465.82</v>
      </c>
      <c r="F21" s="20">
        <v>0</v>
      </c>
      <c r="G21" s="20">
        <v>8077</v>
      </c>
      <c r="H21" s="20"/>
      <c r="I21" s="20">
        <v>2796.47</v>
      </c>
      <c r="J21" s="21">
        <f t="shared" si="0"/>
        <v>34.62263216540795</v>
      </c>
      <c r="K21" s="20"/>
      <c r="L21" s="20"/>
      <c r="M21" s="20">
        <v>0</v>
      </c>
      <c r="N21" s="22">
        <v>7302.18</v>
      </c>
    </row>
    <row r="22" spans="1:14" ht="11.25">
      <c r="A22" s="18" t="s">
        <v>1136</v>
      </c>
      <c r="B22" s="19" t="s">
        <v>1161</v>
      </c>
      <c r="C22" s="19" t="s">
        <v>1162</v>
      </c>
      <c r="D22" s="20">
        <v>43980</v>
      </c>
      <c r="E22" s="20">
        <v>12033.84</v>
      </c>
      <c r="F22" s="20">
        <v>3134</v>
      </c>
      <c r="G22" s="20">
        <v>3241</v>
      </c>
      <c r="H22" s="20"/>
      <c r="I22" s="20">
        <v>3240.21</v>
      </c>
      <c r="J22" s="21">
        <f t="shared" si="0"/>
        <v>99.97562480715828</v>
      </c>
      <c r="K22" s="20"/>
      <c r="L22" s="20"/>
      <c r="M22" s="20">
        <v>0</v>
      </c>
      <c r="N22" s="22">
        <v>28705.16</v>
      </c>
    </row>
    <row r="23" spans="1:14" ht="11.25">
      <c r="A23" s="18" t="s">
        <v>1136</v>
      </c>
      <c r="B23" s="19" t="s">
        <v>1163</v>
      </c>
      <c r="C23" s="19" t="s">
        <v>1164</v>
      </c>
      <c r="D23" s="20">
        <v>212931</v>
      </c>
      <c r="E23" s="20">
        <v>1543.71</v>
      </c>
      <c r="F23" s="20">
        <v>0</v>
      </c>
      <c r="G23" s="20">
        <v>2300</v>
      </c>
      <c r="H23" s="20"/>
      <c r="I23" s="20">
        <v>2300</v>
      </c>
      <c r="J23" s="21">
        <f t="shared" si="0"/>
        <v>100</v>
      </c>
      <c r="K23" s="20"/>
      <c r="L23" s="20"/>
      <c r="M23" s="20">
        <v>0</v>
      </c>
      <c r="N23" s="22">
        <v>209087.29</v>
      </c>
    </row>
    <row r="24" spans="1:14" ht="11.25">
      <c r="A24" s="18" t="s">
        <v>1136</v>
      </c>
      <c r="B24" s="19" t="s">
        <v>1165</v>
      </c>
      <c r="C24" s="19" t="s">
        <v>1166</v>
      </c>
      <c r="D24" s="20">
        <v>6250</v>
      </c>
      <c r="E24" s="20">
        <v>0.3</v>
      </c>
      <c r="F24" s="20">
        <v>0</v>
      </c>
      <c r="G24" s="20">
        <v>144.7</v>
      </c>
      <c r="H24" s="20"/>
      <c r="I24" s="20">
        <v>144.7</v>
      </c>
      <c r="J24" s="21">
        <f t="shared" si="0"/>
        <v>100</v>
      </c>
      <c r="K24" s="20"/>
      <c r="L24" s="20"/>
      <c r="M24" s="20">
        <v>0</v>
      </c>
      <c r="N24" s="22">
        <v>6105</v>
      </c>
    </row>
    <row r="25" spans="1:14" ht="11.25">
      <c r="A25" s="18" t="s">
        <v>1136</v>
      </c>
      <c r="B25" s="19" t="s">
        <v>1167</v>
      </c>
      <c r="C25" s="19" t="s">
        <v>1168</v>
      </c>
      <c r="D25" s="20">
        <v>20030.1</v>
      </c>
      <c r="E25" s="20">
        <v>340.1</v>
      </c>
      <c r="F25" s="20">
        <v>18077</v>
      </c>
      <c r="G25" s="20">
        <v>19690</v>
      </c>
      <c r="H25" s="20"/>
      <c r="I25" s="20">
        <v>18580.34</v>
      </c>
      <c r="J25" s="21">
        <f t="shared" si="0"/>
        <v>94.36434738445912</v>
      </c>
      <c r="K25" s="20"/>
      <c r="L25" s="20"/>
      <c r="M25" s="20">
        <v>0</v>
      </c>
      <c r="N25" s="22">
        <v>0</v>
      </c>
    </row>
    <row r="26" spans="1:14" ht="11.25">
      <c r="A26" s="18" t="s">
        <v>1136</v>
      </c>
      <c r="B26" s="19" t="s">
        <v>1169</v>
      </c>
      <c r="C26" s="19" t="s">
        <v>1170</v>
      </c>
      <c r="D26" s="20">
        <v>112395</v>
      </c>
      <c r="E26" s="20">
        <v>23019.27</v>
      </c>
      <c r="F26" s="20">
        <v>15000</v>
      </c>
      <c r="G26" s="20">
        <v>2000</v>
      </c>
      <c r="H26" s="20"/>
      <c r="I26" s="20">
        <v>2015.63</v>
      </c>
      <c r="J26" s="21">
        <f t="shared" si="0"/>
        <v>100.7815</v>
      </c>
      <c r="K26" s="20"/>
      <c r="L26" s="20"/>
      <c r="M26" s="20">
        <v>0</v>
      </c>
      <c r="N26" s="22">
        <v>87375.74</v>
      </c>
    </row>
    <row r="27" spans="1:14" ht="11.25">
      <c r="A27" s="18" t="s">
        <v>1136</v>
      </c>
      <c r="B27" s="19" t="s">
        <v>1171</v>
      </c>
      <c r="C27" s="19" t="s">
        <v>1172</v>
      </c>
      <c r="D27" s="20">
        <v>43180</v>
      </c>
      <c r="E27" s="20">
        <v>35978.67</v>
      </c>
      <c r="F27" s="20">
        <v>1800</v>
      </c>
      <c r="G27" s="20">
        <v>1800</v>
      </c>
      <c r="H27" s="20"/>
      <c r="I27" s="20">
        <v>1799.65</v>
      </c>
      <c r="J27" s="21">
        <f t="shared" si="0"/>
        <v>99.98055555555555</v>
      </c>
      <c r="K27" s="20"/>
      <c r="L27" s="20"/>
      <c r="M27" s="20">
        <v>0</v>
      </c>
      <c r="N27" s="22">
        <v>5401.33</v>
      </c>
    </row>
    <row r="28" spans="1:14" ht="11.25">
      <c r="A28" s="18" t="s">
        <v>1136</v>
      </c>
      <c r="B28" s="19" t="s">
        <v>1173</v>
      </c>
      <c r="C28" s="19" t="s">
        <v>1174</v>
      </c>
      <c r="D28" s="20">
        <v>130000</v>
      </c>
      <c r="E28" s="20">
        <v>9830</v>
      </c>
      <c r="F28" s="20">
        <v>10000</v>
      </c>
      <c r="G28" s="20">
        <v>10000</v>
      </c>
      <c r="H28" s="20"/>
      <c r="I28" s="20">
        <v>9888.82</v>
      </c>
      <c r="J28" s="21">
        <f t="shared" si="0"/>
        <v>98.8882</v>
      </c>
      <c r="K28" s="20"/>
      <c r="L28" s="20"/>
      <c r="M28" s="20">
        <v>0</v>
      </c>
      <c r="N28" s="22">
        <v>110170</v>
      </c>
    </row>
    <row r="29" spans="1:14" ht="11.25">
      <c r="A29" s="18" t="s">
        <v>1136</v>
      </c>
      <c r="B29" s="19" t="s">
        <v>1175</v>
      </c>
      <c r="C29" s="19" t="s">
        <v>1176</v>
      </c>
      <c r="D29" s="20">
        <v>848427.8</v>
      </c>
      <c r="E29" s="20">
        <v>835728.14</v>
      </c>
      <c r="F29" s="20">
        <v>0</v>
      </c>
      <c r="G29" s="20">
        <v>1281</v>
      </c>
      <c r="H29" s="20"/>
      <c r="I29" s="20">
        <v>341.34</v>
      </c>
      <c r="J29" s="21">
        <f t="shared" si="0"/>
        <v>26.646370023419205</v>
      </c>
      <c r="K29" s="20"/>
      <c r="L29" s="20"/>
      <c r="M29" s="20">
        <v>0</v>
      </c>
      <c r="N29" s="22">
        <v>11418.66</v>
      </c>
    </row>
    <row r="30" spans="1:14" ht="11.25">
      <c r="A30" s="18" t="s">
        <v>1136</v>
      </c>
      <c r="B30" s="19" t="s">
        <v>1177</v>
      </c>
      <c r="C30" s="19" t="s">
        <v>1178</v>
      </c>
      <c r="D30" s="20">
        <v>47948</v>
      </c>
      <c r="E30" s="20">
        <v>15791.94</v>
      </c>
      <c r="F30" s="20">
        <v>21895</v>
      </c>
      <c r="G30" s="20">
        <v>6000</v>
      </c>
      <c r="H30" s="20"/>
      <c r="I30" s="20">
        <v>6000</v>
      </c>
      <c r="J30" s="21">
        <f t="shared" si="0"/>
        <v>100</v>
      </c>
      <c r="K30" s="20"/>
      <c r="L30" s="20"/>
      <c r="M30" s="20">
        <v>0</v>
      </c>
      <c r="N30" s="22">
        <v>26156.06</v>
      </c>
    </row>
    <row r="31" spans="1:14" ht="11.25">
      <c r="A31" s="18" t="s">
        <v>1136</v>
      </c>
      <c r="B31" s="19" t="s">
        <v>1179</v>
      </c>
      <c r="C31" s="19" t="s">
        <v>1180</v>
      </c>
      <c r="D31" s="20">
        <v>1200000</v>
      </c>
      <c r="E31" s="20">
        <v>7999.89</v>
      </c>
      <c r="F31" s="20">
        <v>8000</v>
      </c>
      <c r="G31" s="20">
        <v>4812</v>
      </c>
      <c r="H31" s="20"/>
      <c r="I31" s="20">
        <v>4811.39</v>
      </c>
      <c r="J31" s="21">
        <f t="shared" si="0"/>
        <v>99.987323358271</v>
      </c>
      <c r="K31" s="20"/>
      <c r="L31" s="20"/>
      <c r="M31" s="20">
        <v>0</v>
      </c>
      <c r="N31" s="22">
        <v>1187188.11</v>
      </c>
    </row>
    <row r="32" spans="1:14" ht="11.25">
      <c r="A32" s="18" t="s">
        <v>1136</v>
      </c>
      <c r="B32" s="19" t="s">
        <v>1181</v>
      </c>
      <c r="C32" s="19" t="s">
        <v>1182</v>
      </c>
      <c r="D32" s="20">
        <v>18810</v>
      </c>
      <c r="E32" s="20">
        <v>5749.83</v>
      </c>
      <c r="F32" s="20">
        <v>11990</v>
      </c>
      <c r="G32" s="20">
        <v>13060</v>
      </c>
      <c r="H32" s="20"/>
      <c r="I32" s="20">
        <v>13059.99</v>
      </c>
      <c r="J32" s="21">
        <f t="shared" si="0"/>
        <v>99.99992343032159</v>
      </c>
      <c r="K32" s="20"/>
      <c r="L32" s="20"/>
      <c r="M32" s="20">
        <v>0</v>
      </c>
      <c r="N32" s="22">
        <v>0.17</v>
      </c>
    </row>
    <row r="33" spans="1:14" ht="11.25">
      <c r="A33" s="18" t="s">
        <v>1136</v>
      </c>
      <c r="B33" s="19" t="s">
        <v>1183</v>
      </c>
      <c r="C33" s="19" t="s">
        <v>1184</v>
      </c>
      <c r="D33" s="20">
        <v>26207.86</v>
      </c>
      <c r="E33" s="20">
        <v>8969.59</v>
      </c>
      <c r="F33" s="20">
        <v>13975</v>
      </c>
      <c r="G33" s="20">
        <v>17238</v>
      </c>
      <c r="H33" s="20"/>
      <c r="I33" s="20">
        <v>17237.24</v>
      </c>
      <c r="J33" s="21">
        <f t="shared" si="0"/>
        <v>99.99559113586264</v>
      </c>
      <c r="K33" s="20"/>
      <c r="L33" s="20"/>
      <c r="M33" s="20">
        <v>0</v>
      </c>
      <c r="N33" s="22">
        <v>0.27</v>
      </c>
    </row>
    <row r="34" spans="1:14" ht="11.25">
      <c r="A34" s="18" t="s">
        <v>1136</v>
      </c>
      <c r="B34" s="19" t="s">
        <v>1185</v>
      </c>
      <c r="C34" s="19" t="s">
        <v>1186</v>
      </c>
      <c r="D34" s="20">
        <v>193377</v>
      </c>
      <c r="E34" s="20">
        <v>54377</v>
      </c>
      <c r="F34" s="20">
        <v>71000</v>
      </c>
      <c r="G34" s="20">
        <v>68203</v>
      </c>
      <c r="H34" s="20"/>
      <c r="I34" s="20">
        <v>68195.26</v>
      </c>
      <c r="J34" s="21">
        <f t="shared" si="0"/>
        <v>99.9886515255927</v>
      </c>
      <c r="K34" s="20"/>
      <c r="L34" s="20"/>
      <c r="M34" s="20">
        <v>0</v>
      </c>
      <c r="N34" s="22">
        <v>70797</v>
      </c>
    </row>
    <row r="35" spans="1:14" ht="11.25">
      <c r="A35" s="18" t="s">
        <v>1136</v>
      </c>
      <c r="B35" s="19" t="s">
        <v>1187</v>
      </c>
      <c r="C35" s="19" t="s">
        <v>1188</v>
      </c>
      <c r="D35" s="20">
        <v>17626</v>
      </c>
      <c r="E35" s="20">
        <v>7494.94</v>
      </c>
      <c r="F35" s="20">
        <v>7000</v>
      </c>
      <c r="G35" s="20">
        <v>10131</v>
      </c>
      <c r="H35" s="20"/>
      <c r="I35" s="20">
        <v>10130.64</v>
      </c>
      <c r="J35" s="21">
        <f t="shared" si="0"/>
        <v>99.99644655019247</v>
      </c>
      <c r="K35" s="20"/>
      <c r="L35" s="20"/>
      <c r="M35" s="20">
        <v>0</v>
      </c>
      <c r="N35" s="22">
        <v>0.06</v>
      </c>
    </row>
    <row r="36" spans="1:14" ht="11.25">
      <c r="A36" s="18" t="s">
        <v>1136</v>
      </c>
      <c r="B36" s="19" t="s">
        <v>1189</v>
      </c>
      <c r="C36" s="19" t="s">
        <v>1190</v>
      </c>
      <c r="D36" s="20">
        <v>15000</v>
      </c>
      <c r="E36" s="20">
        <v>1256.95</v>
      </c>
      <c r="F36" s="20">
        <v>0</v>
      </c>
      <c r="G36" s="20">
        <v>44.3</v>
      </c>
      <c r="H36" s="20"/>
      <c r="I36" s="20">
        <v>44.27</v>
      </c>
      <c r="J36" s="21">
        <f t="shared" si="0"/>
        <v>99.93227990970655</v>
      </c>
      <c r="K36" s="20"/>
      <c r="L36" s="20"/>
      <c r="M36" s="20">
        <v>0</v>
      </c>
      <c r="N36" s="22">
        <v>13698.75</v>
      </c>
    </row>
    <row r="37" spans="1:14" ht="11.25">
      <c r="A37" s="18" t="s">
        <v>1136</v>
      </c>
      <c r="B37" s="19" t="s">
        <v>1191</v>
      </c>
      <c r="C37" s="19" t="s">
        <v>1192</v>
      </c>
      <c r="D37" s="20">
        <v>800000</v>
      </c>
      <c r="E37" s="20">
        <v>3013.26</v>
      </c>
      <c r="F37" s="20">
        <v>9980</v>
      </c>
      <c r="G37" s="20">
        <v>1000</v>
      </c>
      <c r="H37" s="20"/>
      <c r="I37" s="20">
        <v>1000</v>
      </c>
      <c r="J37" s="21">
        <f t="shared" si="0"/>
        <v>100</v>
      </c>
      <c r="K37" s="20"/>
      <c r="L37" s="20"/>
      <c r="M37" s="20">
        <v>0</v>
      </c>
      <c r="N37" s="22">
        <v>795986.74</v>
      </c>
    </row>
    <row r="38" spans="1:14" ht="11.25">
      <c r="A38" s="18" t="s">
        <v>1136</v>
      </c>
      <c r="B38" s="19" t="s">
        <v>1193</v>
      </c>
      <c r="C38" s="19" t="s">
        <v>1194</v>
      </c>
      <c r="D38" s="20">
        <v>270000</v>
      </c>
      <c r="E38" s="20">
        <v>6979.44</v>
      </c>
      <c r="F38" s="20">
        <v>0</v>
      </c>
      <c r="G38" s="20">
        <v>1277.7</v>
      </c>
      <c r="H38" s="20"/>
      <c r="I38" s="20">
        <v>1277.7</v>
      </c>
      <c r="J38" s="21">
        <f t="shared" si="0"/>
        <v>100</v>
      </c>
      <c r="K38" s="20"/>
      <c r="L38" s="20"/>
      <c r="M38" s="20">
        <v>0</v>
      </c>
      <c r="N38" s="22">
        <v>261742.87</v>
      </c>
    </row>
    <row r="39" spans="1:14" ht="11.25">
      <c r="A39" s="18" t="s">
        <v>1136</v>
      </c>
      <c r="B39" s="19" t="s">
        <v>1195</v>
      </c>
      <c r="C39" s="19" t="s">
        <v>1196</v>
      </c>
      <c r="D39" s="20">
        <v>26700</v>
      </c>
      <c r="E39" s="20">
        <v>0</v>
      </c>
      <c r="F39" s="20">
        <v>26700</v>
      </c>
      <c r="G39" s="20">
        <v>13700</v>
      </c>
      <c r="H39" s="20"/>
      <c r="I39" s="20">
        <v>13699.73</v>
      </c>
      <c r="J39" s="21">
        <f t="shared" si="0"/>
        <v>99.99802919708029</v>
      </c>
      <c r="K39" s="20"/>
      <c r="L39" s="20"/>
      <c r="M39" s="20">
        <v>0</v>
      </c>
      <c r="N39" s="22">
        <v>13000</v>
      </c>
    </row>
    <row r="40" spans="1:14" ht="11.25">
      <c r="A40" s="18" t="s">
        <v>1136</v>
      </c>
      <c r="B40" s="19" t="s">
        <v>1197</v>
      </c>
      <c r="C40" s="19" t="s">
        <v>1198</v>
      </c>
      <c r="D40" s="20">
        <v>230090</v>
      </c>
      <c r="E40" s="20">
        <v>29454</v>
      </c>
      <c r="F40" s="20">
        <v>70000</v>
      </c>
      <c r="G40" s="20">
        <v>44000</v>
      </c>
      <c r="H40" s="20"/>
      <c r="I40" s="20">
        <v>43989.85</v>
      </c>
      <c r="J40" s="21">
        <f t="shared" si="0"/>
        <v>99.97693181818182</v>
      </c>
      <c r="K40" s="20"/>
      <c r="L40" s="20"/>
      <c r="M40" s="20">
        <v>0</v>
      </c>
      <c r="N40" s="22">
        <v>156636</v>
      </c>
    </row>
    <row r="41" spans="1:14" ht="11.25">
      <c r="A41" s="18" t="s">
        <v>1136</v>
      </c>
      <c r="B41" s="19" t="s">
        <v>1199</v>
      </c>
      <c r="C41" s="19" t="s">
        <v>1200</v>
      </c>
      <c r="D41" s="20">
        <v>27794.42</v>
      </c>
      <c r="E41" s="20">
        <v>9782.12</v>
      </c>
      <c r="F41" s="20">
        <v>21000</v>
      </c>
      <c r="G41" s="20">
        <v>18012.3</v>
      </c>
      <c r="H41" s="20"/>
      <c r="I41" s="20">
        <v>18012.27</v>
      </c>
      <c r="J41" s="21">
        <f t="shared" si="0"/>
        <v>99.99983344714445</v>
      </c>
      <c r="K41" s="20"/>
      <c r="L41" s="20"/>
      <c r="M41" s="20">
        <v>0</v>
      </c>
      <c r="N41" s="22">
        <v>0</v>
      </c>
    </row>
    <row r="42" spans="1:14" ht="11.25">
      <c r="A42" s="18" t="s">
        <v>1136</v>
      </c>
      <c r="B42" s="19" t="s">
        <v>1201</v>
      </c>
      <c r="C42" s="19" t="s">
        <v>1202</v>
      </c>
      <c r="D42" s="20">
        <v>153590</v>
      </c>
      <c r="E42" s="20">
        <v>20188.85</v>
      </c>
      <c r="F42" s="20">
        <v>10000</v>
      </c>
      <c r="G42" s="20">
        <v>41191.9</v>
      </c>
      <c r="H42" s="20"/>
      <c r="I42" s="20">
        <v>41191.94</v>
      </c>
      <c r="J42" s="21">
        <f t="shared" si="0"/>
        <v>100.00009710646995</v>
      </c>
      <c r="K42" s="20"/>
      <c r="L42" s="20"/>
      <c r="M42" s="20">
        <v>0</v>
      </c>
      <c r="N42" s="22">
        <v>92209.25</v>
      </c>
    </row>
    <row r="43" spans="1:14" ht="11.25">
      <c r="A43" s="18" t="s">
        <v>1136</v>
      </c>
      <c r="B43" s="19" t="s">
        <v>1203</v>
      </c>
      <c r="C43" s="19" t="s">
        <v>1204</v>
      </c>
      <c r="D43" s="20">
        <v>94658.23</v>
      </c>
      <c r="E43" s="20">
        <v>77901.23</v>
      </c>
      <c r="F43" s="20">
        <v>0</v>
      </c>
      <c r="G43" s="20">
        <v>16757</v>
      </c>
      <c r="H43" s="20"/>
      <c r="I43" s="20">
        <v>16756.65</v>
      </c>
      <c r="J43" s="21">
        <f t="shared" si="0"/>
        <v>99.99791132064213</v>
      </c>
      <c r="K43" s="20"/>
      <c r="L43" s="20"/>
      <c r="M43" s="20">
        <v>0</v>
      </c>
      <c r="N43" s="22">
        <v>0</v>
      </c>
    </row>
    <row r="44" spans="1:14" ht="11.25">
      <c r="A44" s="18" t="s">
        <v>1136</v>
      </c>
      <c r="B44" s="19" t="s">
        <v>1205</v>
      </c>
      <c r="C44" s="19" t="s">
        <v>1206</v>
      </c>
      <c r="D44" s="20">
        <v>29672</v>
      </c>
      <c r="E44" s="20">
        <v>51.8</v>
      </c>
      <c r="F44" s="20">
        <v>18950</v>
      </c>
      <c r="G44" s="20">
        <v>18950</v>
      </c>
      <c r="H44" s="20"/>
      <c r="I44" s="20">
        <v>18950</v>
      </c>
      <c r="J44" s="21">
        <f t="shared" si="0"/>
        <v>100</v>
      </c>
      <c r="K44" s="20"/>
      <c r="L44" s="20"/>
      <c r="M44" s="20">
        <v>0</v>
      </c>
      <c r="N44" s="22">
        <v>10670.2</v>
      </c>
    </row>
    <row r="45" spans="1:14" ht="11.25">
      <c r="A45" s="18" t="s">
        <v>1136</v>
      </c>
      <c r="B45" s="19" t="s">
        <v>1207</v>
      </c>
      <c r="C45" s="19" t="s">
        <v>1208</v>
      </c>
      <c r="D45" s="20">
        <v>75533</v>
      </c>
      <c r="E45" s="20">
        <v>105.53</v>
      </c>
      <c r="F45" s="20">
        <v>53894</v>
      </c>
      <c r="G45" s="20">
        <v>75330</v>
      </c>
      <c r="H45" s="20"/>
      <c r="I45" s="20">
        <v>75328.87</v>
      </c>
      <c r="J45" s="21">
        <f t="shared" si="0"/>
        <v>99.99849993362538</v>
      </c>
      <c r="K45" s="20"/>
      <c r="L45" s="20"/>
      <c r="M45" s="20">
        <v>0</v>
      </c>
      <c r="N45" s="22">
        <v>97.48</v>
      </c>
    </row>
    <row r="46" spans="1:14" ht="11.25">
      <c r="A46" s="18" t="s">
        <v>1136</v>
      </c>
      <c r="B46" s="19" t="s">
        <v>1209</v>
      </c>
      <c r="C46" s="19" t="s">
        <v>1210</v>
      </c>
      <c r="D46" s="20">
        <v>84654</v>
      </c>
      <c r="E46" s="20">
        <v>19998.12</v>
      </c>
      <c r="F46" s="20">
        <v>25000</v>
      </c>
      <c r="G46" s="20">
        <v>43784.7</v>
      </c>
      <c r="H46" s="20"/>
      <c r="I46" s="20">
        <v>37888.29</v>
      </c>
      <c r="J46" s="21">
        <f t="shared" si="0"/>
        <v>86.53317254657449</v>
      </c>
      <c r="K46" s="20"/>
      <c r="L46" s="20"/>
      <c r="M46" s="20">
        <v>0</v>
      </c>
      <c r="N46" s="22">
        <v>20871.18</v>
      </c>
    </row>
    <row r="47" spans="1:14" ht="11.25">
      <c r="A47" s="18" t="s">
        <v>1136</v>
      </c>
      <c r="B47" s="19" t="s">
        <v>1211</v>
      </c>
      <c r="C47" s="19" t="s">
        <v>1212</v>
      </c>
      <c r="D47" s="20">
        <v>220000</v>
      </c>
      <c r="E47" s="20">
        <v>2000</v>
      </c>
      <c r="F47" s="20">
        <v>43000</v>
      </c>
      <c r="G47" s="20">
        <v>10667</v>
      </c>
      <c r="H47" s="20"/>
      <c r="I47" s="20">
        <v>10666.76</v>
      </c>
      <c r="J47" s="21">
        <f t="shared" si="0"/>
        <v>99.9977500703103</v>
      </c>
      <c r="K47" s="20"/>
      <c r="L47" s="20"/>
      <c r="M47" s="20">
        <v>0</v>
      </c>
      <c r="N47" s="22">
        <v>207333</v>
      </c>
    </row>
    <row r="48" spans="1:14" ht="11.25">
      <c r="A48" s="18" t="s">
        <v>1136</v>
      </c>
      <c r="B48" s="19" t="s">
        <v>1213</v>
      </c>
      <c r="C48" s="19" t="s">
        <v>1214</v>
      </c>
      <c r="D48" s="20">
        <v>42000</v>
      </c>
      <c r="E48" s="20">
        <v>149.31</v>
      </c>
      <c r="F48" s="20">
        <v>0</v>
      </c>
      <c r="G48" s="20">
        <v>116.2</v>
      </c>
      <c r="H48" s="20"/>
      <c r="I48" s="20">
        <v>116.2</v>
      </c>
      <c r="J48" s="21">
        <f t="shared" si="0"/>
        <v>100</v>
      </c>
      <c r="K48" s="20"/>
      <c r="L48" s="20"/>
      <c r="M48" s="20">
        <v>0</v>
      </c>
      <c r="N48" s="22">
        <v>41734.49</v>
      </c>
    </row>
    <row r="49" spans="1:14" ht="11.25">
      <c r="A49" s="18" t="s">
        <v>1136</v>
      </c>
      <c r="B49" s="19" t="s">
        <v>1215</v>
      </c>
      <c r="C49" s="19" t="s">
        <v>1216</v>
      </c>
      <c r="D49" s="20">
        <v>36048.62</v>
      </c>
      <c r="E49" s="20">
        <v>61.62</v>
      </c>
      <c r="F49" s="20">
        <v>32517</v>
      </c>
      <c r="G49" s="20">
        <v>35987</v>
      </c>
      <c r="H49" s="20"/>
      <c r="I49" s="20">
        <v>35979.81</v>
      </c>
      <c r="J49" s="21">
        <f t="shared" si="0"/>
        <v>99.98002056298108</v>
      </c>
      <c r="K49" s="20"/>
      <c r="L49" s="20"/>
      <c r="M49" s="20">
        <v>0</v>
      </c>
      <c r="N49" s="22">
        <v>0</v>
      </c>
    </row>
    <row r="50" spans="1:14" ht="11.25">
      <c r="A50" s="18" t="s">
        <v>1136</v>
      </c>
      <c r="B50" s="19" t="s">
        <v>1217</v>
      </c>
      <c r="C50" s="19" t="s">
        <v>1218</v>
      </c>
      <c r="D50" s="20">
        <v>1311.6</v>
      </c>
      <c r="E50" s="20">
        <v>0</v>
      </c>
      <c r="F50" s="20">
        <v>1000</v>
      </c>
      <c r="G50" s="20">
        <v>1311.6</v>
      </c>
      <c r="H50" s="20"/>
      <c r="I50" s="20">
        <v>1076.08</v>
      </c>
      <c r="J50" s="21">
        <f t="shared" si="0"/>
        <v>82.04330588594084</v>
      </c>
      <c r="K50" s="20"/>
      <c r="L50" s="20"/>
      <c r="M50" s="20">
        <v>0</v>
      </c>
      <c r="N50" s="22">
        <v>0</v>
      </c>
    </row>
    <row r="51" spans="1:14" ht="11.25">
      <c r="A51" s="18" t="s">
        <v>1136</v>
      </c>
      <c r="B51" s="19" t="s">
        <v>1219</v>
      </c>
      <c r="C51" s="19" t="s">
        <v>1220</v>
      </c>
      <c r="D51" s="20">
        <v>5000</v>
      </c>
      <c r="E51" s="20">
        <v>1188.45</v>
      </c>
      <c r="F51" s="20">
        <v>3500</v>
      </c>
      <c r="G51" s="20">
        <v>2073</v>
      </c>
      <c r="H51" s="20"/>
      <c r="I51" s="20">
        <v>572.58</v>
      </c>
      <c r="J51" s="21">
        <f t="shared" si="0"/>
        <v>27.620839363241682</v>
      </c>
      <c r="K51" s="20"/>
      <c r="L51" s="20"/>
      <c r="M51" s="20">
        <v>0</v>
      </c>
      <c r="N51" s="22">
        <v>1738.55</v>
      </c>
    </row>
    <row r="52" spans="1:14" ht="11.25">
      <c r="A52" s="18" t="s">
        <v>1136</v>
      </c>
      <c r="B52" s="19" t="s">
        <v>1221</v>
      </c>
      <c r="C52" s="19" t="s">
        <v>1222</v>
      </c>
      <c r="D52" s="20">
        <v>119031.7</v>
      </c>
      <c r="E52" s="20">
        <v>4997.69</v>
      </c>
      <c r="F52" s="20">
        <v>40000</v>
      </c>
      <c r="G52" s="20">
        <v>114034</v>
      </c>
      <c r="H52" s="20"/>
      <c r="I52" s="20">
        <v>114034.81</v>
      </c>
      <c r="J52" s="21">
        <f t="shared" si="0"/>
        <v>100.00071031446761</v>
      </c>
      <c r="K52" s="20"/>
      <c r="L52" s="20"/>
      <c r="M52" s="20">
        <v>0</v>
      </c>
      <c r="N52" s="22">
        <v>0.01</v>
      </c>
    </row>
    <row r="53" spans="1:14" ht="11.25">
      <c r="A53" s="18" t="s">
        <v>1136</v>
      </c>
      <c r="B53" s="19" t="s">
        <v>1223</v>
      </c>
      <c r="C53" s="19" t="s">
        <v>1224</v>
      </c>
      <c r="D53" s="20">
        <v>32941</v>
      </c>
      <c r="E53" s="20">
        <v>10000</v>
      </c>
      <c r="F53" s="20">
        <v>0</v>
      </c>
      <c r="G53" s="20">
        <v>19230.1</v>
      </c>
      <c r="H53" s="20"/>
      <c r="I53" s="20">
        <v>19230.1</v>
      </c>
      <c r="J53" s="21">
        <f t="shared" si="0"/>
        <v>100</v>
      </c>
      <c r="K53" s="20"/>
      <c r="L53" s="20"/>
      <c r="M53" s="20">
        <v>0</v>
      </c>
      <c r="N53" s="22">
        <v>3710.9</v>
      </c>
    </row>
    <row r="54" spans="1:14" ht="11.25">
      <c r="A54" s="18" t="s">
        <v>1136</v>
      </c>
      <c r="B54" s="19" t="s">
        <v>1225</v>
      </c>
      <c r="C54" s="19" t="s">
        <v>1226</v>
      </c>
      <c r="D54" s="20">
        <v>5988</v>
      </c>
      <c r="E54" s="20">
        <v>0</v>
      </c>
      <c r="F54" s="20">
        <v>5000</v>
      </c>
      <c r="G54" s="20">
        <v>5988</v>
      </c>
      <c r="H54" s="20"/>
      <c r="I54" s="20">
        <v>5987.76</v>
      </c>
      <c r="J54" s="21">
        <f t="shared" si="0"/>
        <v>99.99599198396794</v>
      </c>
      <c r="K54" s="20"/>
      <c r="L54" s="20"/>
      <c r="M54" s="20">
        <v>0</v>
      </c>
      <c r="N54" s="22">
        <v>0</v>
      </c>
    </row>
    <row r="55" spans="1:14" ht="11.25">
      <c r="A55" s="18" t="s">
        <v>1136</v>
      </c>
      <c r="B55" s="19" t="s">
        <v>1227</v>
      </c>
      <c r="C55" s="19" t="s">
        <v>1228</v>
      </c>
      <c r="D55" s="20">
        <v>23306</v>
      </c>
      <c r="E55" s="20">
        <v>117.22</v>
      </c>
      <c r="F55" s="20">
        <v>0</v>
      </c>
      <c r="G55" s="20">
        <v>19</v>
      </c>
      <c r="H55" s="20"/>
      <c r="I55" s="20">
        <v>19.04</v>
      </c>
      <c r="J55" s="21">
        <f t="shared" si="0"/>
        <v>100.21052631578948</v>
      </c>
      <c r="K55" s="20"/>
      <c r="L55" s="20"/>
      <c r="M55" s="20">
        <v>0</v>
      </c>
      <c r="N55" s="22">
        <v>23169.79</v>
      </c>
    </row>
    <row r="56" spans="1:14" ht="11.25">
      <c r="A56" s="18" t="s">
        <v>1136</v>
      </c>
      <c r="B56" s="19" t="s">
        <v>1229</v>
      </c>
      <c r="C56" s="19" t="s">
        <v>1230</v>
      </c>
      <c r="D56" s="20">
        <v>19179</v>
      </c>
      <c r="E56" s="20">
        <v>184</v>
      </c>
      <c r="F56" s="20">
        <v>0</v>
      </c>
      <c r="G56" s="20">
        <v>35.7</v>
      </c>
      <c r="H56" s="20"/>
      <c r="I56" s="20">
        <v>35.7</v>
      </c>
      <c r="J56" s="21">
        <f t="shared" si="0"/>
        <v>100</v>
      </c>
      <c r="K56" s="20"/>
      <c r="L56" s="20"/>
      <c r="M56" s="20">
        <v>0</v>
      </c>
      <c r="N56" s="22">
        <v>18959.3</v>
      </c>
    </row>
    <row r="57" spans="1:14" ht="11.25">
      <c r="A57" s="18" t="s">
        <v>1136</v>
      </c>
      <c r="B57" s="19" t="s">
        <v>1231</v>
      </c>
      <c r="C57" s="19" t="s">
        <v>1232</v>
      </c>
      <c r="D57" s="20">
        <v>19400</v>
      </c>
      <c r="E57" s="20">
        <v>69.46</v>
      </c>
      <c r="F57" s="20">
        <v>0</v>
      </c>
      <c r="G57" s="20">
        <v>222.8</v>
      </c>
      <c r="H57" s="20"/>
      <c r="I57" s="20">
        <v>222.77</v>
      </c>
      <c r="J57" s="21">
        <f t="shared" si="0"/>
        <v>99.98653500897666</v>
      </c>
      <c r="K57" s="20"/>
      <c r="L57" s="20"/>
      <c r="M57" s="20">
        <v>0</v>
      </c>
      <c r="N57" s="22">
        <v>19107.74</v>
      </c>
    </row>
    <row r="58" spans="1:14" ht="11.25">
      <c r="A58" s="18" t="s">
        <v>1136</v>
      </c>
      <c r="B58" s="19" t="s">
        <v>1233</v>
      </c>
      <c r="C58" s="19" t="s">
        <v>1234</v>
      </c>
      <c r="D58" s="20">
        <v>58000</v>
      </c>
      <c r="E58" s="20">
        <v>2001</v>
      </c>
      <c r="F58" s="20">
        <v>0</v>
      </c>
      <c r="G58" s="20">
        <v>340</v>
      </c>
      <c r="H58" s="20"/>
      <c r="I58" s="20">
        <v>340</v>
      </c>
      <c r="J58" s="21">
        <f t="shared" si="0"/>
        <v>100</v>
      </c>
      <c r="K58" s="20"/>
      <c r="L58" s="20"/>
      <c r="M58" s="20">
        <v>0</v>
      </c>
      <c r="N58" s="22">
        <v>55659</v>
      </c>
    </row>
    <row r="59" spans="1:14" ht="11.25">
      <c r="A59" s="18" t="s">
        <v>1136</v>
      </c>
      <c r="B59" s="19" t="s">
        <v>1235</v>
      </c>
      <c r="C59" s="19" t="s">
        <v>1236</v>
      </c>
      <c r="D59" s="20">
        <v>18802</v>
      </c>
      <c r="E59" s="20">
        <v>1676.26</v>
      </c>
      <c r="F59" s="20">
        <v>0</v>
      </c>
      <c r="G59" s="20">
        <v>160.5</v>
      </c>
      <c r="H59" s="20"/>
      <c r="I59" s="20">
        <v>160.49</v>
      </c>
      <c r="J59" s="21">
        <f t="shared" si="0"/>
        <v>99.99376947040498</v>
      </c>
      <c r="K59" s="20"/>
      <c r="L59" s="20"/>
      <c r="M59" s="20">
        <v>0</v>
      </c>
      <c r="N59" s="22">
        <v>16965.25</v>
      </c>
    </row>
    <row r="60" spans="1:14" ht="11.25">
      <c r="A60" s="18" t="s">
        <v>1136</v>
      </c>
      <c r="B60" s="19" t="s">
        <v>1237</v>
      </c>
      <c r="C60" s="19" t="s">
        <v>1238</v>
      </c>
      <c r="D60" s="20">
        <v>1867</v>
      </c>
      <c r="E60" s="20">
        <v>247.94</v>
      </c>
      <c r="F60" s="20">
        <v>0</v>
      </c>
      <c r="G60" s="20">
        <v>119</v>
      </c>
      <c r="H60" s="20"/>
      <c r="I60" s="20">
        <v>118.11</v>
      </c>
      <c r="J60" s="21">
        <f t="shared" si="0"/>
        <v>99.25210084033614</v>
      </c>
      <c r="K60" s="20"/>
      <c r="L60" s="20"/>
      <c r="M60" s="20">
        <v>0</v>
      </c>
      <c r="N60" s="22">
        <v>1500.06</v>
      </c>
    </row>
    <row r="61" spans="1:14" ht="11.25">
      <c r="A61" s="18" t="s">
        <v>1136</v>
      </c>
      <c r="B61" s="19" t="s">
        <v>1239</v>
      </c>
      <c r="C61" s="19" t="s">
        <v>1240</v>
      </c>
      <c r="D61" s="20">
        <v>48650</v>
      </c>
      <c r="E61" s="20">
        <v>0</v>
      </c>
      <c r="F61" s="20">
        <v>0</v>
      </c>
      <c r="G61" s="20">
        <v>45078.5</v>
      </c>
      <c r="H61" s="20"/>
      <c r="I61" s="20">
        <v>35572.84</v>
      </c>
      <c r="J61" s="21">
        <f t="shared" si="0"/>
        <v>78.91309604356843</v>
      </c>
      <c r="K61" s="20"/>
      <c r="L61" s="20"/>
      <c r="M61" s="20">
        <v>0</v>
      </c>
      <c r="N61" s="22">
        <v>3571.5</v>
      </c>
    </row>
    <row r="62" spans="1:14" ht="11.25">
      <c r="A62" s="18" t="s">
        <v>1136</v>
      </c>
      <c r="B62" s="19" t="s">
        <v>1241</v>
      </c>
      <c r="C62" s="19" t="s">
        <v>1242</v>
      </c>
      <c r="D62" s="20">
        <v>1732</v>
      </c>
      <c r="E62" s="20">
        <v>0</v>
      </c>
      <c r="F62" s="20">
        <v>0</v>
      </c>
      <c r="G62" s="20">
        <v>1732</v>
      </c>
      <c r="H62" s="20"/>
      <c r="I62" s="20">
        <v>1731.93</v>
      </c>
      <c r="J62" s="21">
        <f t="shared" si="0"/>
        <v>99.9959584295612</v>
      </c>
      <c r="K62" s="20"/>
      <c r="L62" s="20"/>
      <c r="M62" s="20">
        <v>0</v>
      </c>
      <c r="N62" s="22">
        <v>0</v>
      </c>
    </row>
    <row r="63" spans="1:14" ht="11.25">
      <c r="A63" s="18" t="s">
        <v>1136</v>
      </c>
      <c r="B63" s="19" t="s">
        <v>1243</v>
      </c>
      <c r="C63" s="19" t="s">
        <v>1244</v>
      </c>
      <c r="D63" s="20">
        <v>300</v>
      </c>
      <c r="E63" s="20">
        <v>0</v>
      </c>
      <c r="F63" s="20">
        <v>0</v>
      </c>
      <c r="G63" s="20">
        <v>300</v>
      </c>
      <c r="H63" s="20"/>
      <c r="I63" s="20">
        <v>300</v>
      </c>
      <c r="J63" s="21">
        <f t="shared" si="0"/>
        <v>100</v>
      </c>
      <c r="K63" s="20"/>
      <c r="L63" s="20"/>
      <c r="M63" s="20">
        <v>0</v>
      </c>
      <c r="N63" s="22">
        <v>0</v>
      </c>
    </row>
    <row r="64" spans="1:14" ht="11.25">
      <c r="A64" s="18" t="s">
        <v>1136</v>
      </c>
      <c r="B64" s="19" t="s">
        <v>1245</v>
      </c>
      <c r="C64" s="19" t="s">
        <v>1246</v>
      </c>
      <c r="D64" s="20">
        <v>91840</v>
      </c>
      <c r="E64" s="20">
        <v>0</v>
      </c>
      <c r="F64" s="20">
        <v>0</v>
      </c>
      <c r="G64" s="20">
        <v>30000</v>
      </c>
      <c r="H64" s="20"/>
      <c r="I64" s="20">
        <v>29999.99</v>
      </c>
      <c r="J64" s="21">
        <f t="shared" si="0"/>
        <v>99.99996666666667</v>
      </c>
      <c r="K64" s="20"/>
      <c r="L64" s="20"/>
      <c r="M64" s="20">
        <v>0</v>
      </c>
      <c r="N64" s="22">
        <v>61840</v>
      </c>
    </row>
    <row r="65" spans="1:14" ht="11.25">
      <c r="A65" s="18" t="s">
        <v>1136</v>
      </c>
      <c r="B65" s="19" t="s">
        <v>1247</v>
      </c>
      <c r="C65" s="19" t="s">
        <v>1248</v>
      </c>
      <c r="D65" s="20">
        <v>5186.4</v>
      </c>
      <c r="E65" s="20">
        <v>0</v>
      </c>
      <c r="F65" s="20">
        <v>0</v>
      </c>
      <c r="G65" s="20">
        <v>5186.4</v>
      </c>
      <c r="H65" s="20"/>
      <c r="I65" s="20">
        <v>5186.37</v>
      </c>
      <c r="J65" s="21">
        <f t="shared" si="0"/>
        <v>99.99942156409071</v>
      </c>
      <c r="K65" s="20"/>
      <c r="L65" s="20"/>
      <c r="M65" s="20">
        <v>0</v>
      </c>
      <c r="N65" s="22">
        <v>0</v>
      </c>
    </row>
    <row r="66" spans="1:14" ht="11.25">
      <c r="A66" s="18" t="s">
        <v>1136</v>
      </c>
      <c r="B66" s="19" t="s">
        <v>1249</v>
      </c>
      <c r="C66" s="19" t="s">
        <v>1250</v>
      </c>
      <c r="D66" s="20">
        <v>11300</v>
      </c>
      <c r="E66" s="20">
        <v>0</v>
      </c>
      <c r="F66" s="20">
        <v>0</v>
      </c>
      <c r="G66" s="20">
        <v>11000</v>
      </c>
      <c r="H66" s="20"/>
      <c r="I66" s="20">
        <v>9887.48</v>
      </c>
      <c r="J66" s="21">
        <f t="shared" si="0"/>
        <v>89.88618181818183</v>
      </c>
      <c r="K66" s="20"/>
      <c r="L66" s="20"/>
      <c r="M66" s="20">
        <v>0</v>
      </c>
      <c r="N66" s="22">
        <v>300</v>
      </c>
    </row>
    <row r="67" spans="1:14" ht="11.25">
      <c r="A67" s="18" t="s">
        <v>1136</v>
      </c>
      <c r="B67" s="19" t="s">
        <v>1251</v>
      </c>
      <c r="C67" s="19" t="s">
        <v>1252</v>
      </c>
      <c r="D67" s="20">
        <v>34706</v>
      </c>
      <c r="E67" s="20">
        <v>0</v>
      </c>
      <c r="F67" s="20">
        <v>0</v>
      </c>
      <c r="G67" s="20">
        <v>34706</v>
      </c>
      <c r="H67" s="20"/>
      <c r="I67" s="20">
        <v>26929.1</v>
      </c>
      <c r="J67" s="21">
        <f t="shared" si="0"/>
        <v>77.59205900996946</v>
      </c>
      <c r="K67" s="20"/>
      <c r="L67" s="20"/>
      <c r="M67" s="20">
        <v>0</v>
      </c>
      <c r="N67" s="22">
        <v>0</v>
      </c>
    </row>
    <row r="68" spans="1:14" ht="11.25">
      <c r="A68" s="18" t="s">
        <v>1136</v>
      </c>
      <c r="B68" s="19" t="s">
        <v>1253</v>
      </c>
      <c r="C68" s="19" t="s">
        <v>1254</v>
      </c>
      <c r="D68" s="20">
        <v>34750</v>
      </c>
      <c r="E68" s="20">
        <v>0</v>
      </c>
      <c r="F68" s="20">
        <v>0</v>
      </c>
      <c r="G68" s="20">
        <v>34750</v>
      </c>
      <c r="H68" s="20"/>
      <c r="I68" s="20">
        <v>31272.03</v>
      </c>
      <c r="J68" s="21">
        <f t="shared" si="0"/>
        <v>89.99145323741007</v>
      </c>
      <c r="K68" s="20"/>
      <c r="L68" s="20"/>
      <c r="M68" s="20">
        <v>0</v>
      </c>
      <c r="N68" s="22">
        <v>0</v>
      </c>
    </row>
    <row r="69" spans="1:14" ht="11.25">
      <c r="A69" s="18" t="s">
        <v>712</v>
      </c>
      <c r="B69" s="19" t="s">
        <v>1255</v>
      </c>
      <c r="C69" s="19" t="s">
        <v>1256</v>
      </c>
      <c r="D69" s="20">
        <v>901707</v>
      </c>
      <c r="E69" s="20">
        <v>895270.23</v>
      </c>
      <c r="F69" s="20">
        <v>3330</v>
      </c>
      <c r="G69" s="20">
        <v>25</v>
      </c>
      <c r="H69" s="20"/>
      <c r="I69" s="20">
        <v>24.87</v>
      </c>
      <c r="J69" s="21">
        <f t="shared" si="0"/>
        <v>99.48</v>
      </c>
      <c r="K69" s="20"/>
      <c r="L69" s="20"/>
      <c r="M69" s="20">
        <v>0</v>
      </c>
      <c r="N69" s="22">
        <v>6411.77</v>
      </c>
    </row>
    <row r="70" spans="1:14" ht="11.25">
      <c r="A70" s="18" t="s">
        <v>712</v>
      </c>
      <c r="B70" s="19" t="s">
        <v>1257</v>
      </c>
      <c r="C70" s="19" t="s">
        <v>1258</v>
      </c>
      <c r="D70" s="20">
        <v>68371</v>
      </c>
      <c r="E70" s="20">
        <v>33030.72</v>
      </c>
      <c r="F70" s="20">
        <v>7730</v>
      </c>
      <c r="G70" s="20">
        <v>1981</v>
      </c>
      <c r="H70" s="20"/>
      <c r="I70" s="20">
        <v>1972.98</v>
      </c>
      <c r="J70" s="21">
        <f t="shared" si="0"/>
        <v>99.59515396264513</v>
      </c>
      <c r="K70" s="20"/>
      <c r="L70" s="20"/>
      <c r="M70" s="20">
        <v>0</v>
      </c>
      <c r="N70" s="22">
        <v>33359.28</v>
      </c>
    </row>
    <row r="71" spans="1:14" ht="11.25">
      <c r="A71" s="18" t="s">
        <v>712</v>
      </c>
      <c r="B71" s="19" t="s">
        <v>1259</v>
      </c>
      <c r="C71" s="19" t="s">
        <v>1260</v>
      </c>
      <c r="D71" s="20">
        <v>2441828</v>
      </c>
      <c r="E71" s="20">
        <v>195891.24</v>
      </c>
      <c r="F71" s="20">
        <v>229258</v>
      </c>
      <c r="G71" s="20">
        <v>538167</v>
      </c>
      <c r="H71" s="20"/>
      <c r="I71" s="20">
        <v>331351.72</v>
      </c>
      <c r="J71" s="21">
        <f t="shared" si="0"/>
        <v>61.57042702358189</v>
      </c>
      <c r="K71" s="20"/>
      <c r="L71" s="20"/>
      <c r="M71" s="20">
        <v>0</v>
      </c>
      <c r="N71" s="22">
        <v>1707769.76</v>
      </c>
    </row>
    <row r="72" spans="1:14" ht="11.25">
      <c r="A72" s="18" t="s">
        <v>712</v>
      </c>
      <c r="B72" s="19" t="s">
        <v>1261</v>
      </c>
      <c r="C72" s="19" t="s">
        <v>1262</v>
      </c>
      <c r="D72" s="20">
        <v>3863559</v>
      </c>
      <c r="E72" s="20">
        <v>66888.15</v>
      </c>
      <c r="F72" s="20">
        <v>687160</v>
      </c>
      <c r="G72" s="20">
        <v>181365</v>
      </c>
      <c r="H72" s="20"/>
      <c r="I72" s="20">
        <v>181308.37</v>
      </c>
      <c r="J72" s="21">
        <f t="shared" si="0"/>
        <v>99.96877567336587</v>
      </c>
      <c r="K72" s="20"/>
      <c r="L72" s="20"/>
      <c r="M72" s="20">
        <v>0</v>
      </c>
      <c r="N72" s="22">
        <v>3615305.85</v>
      </c>
    </row>
    <row r="73" spans="1:14" ht="11.25">
      <c r="A73" s="18" t="s">
        <v>712</v>
      </c>
      <c r="B73" s="19" t="s">
        <v>1263</v>
      </c>
      <c r="C73" s="19" t="s">
        <v>1264</v>
      </c>
      <c r="D73" s="20">
        <v>2724596.55</v>
      </c>
      <c r="E73" s="20">
        <v>2724016.54</v>
      </c>
      <c r="F73" s="20">
        <v>17780</v>
      </c>
      <c r="G73" s="20">
        <v>580</v>
      </c>
      <c r="H73" s="20"/>
      <c r="I73" s="20">
        <v>475.1</v>
      </c>
      <c r="J73" s="21">
        <f t="shared" si="0"/>
        <v>81.91379310344827</v>
      </c>
      <c r="K73" s="20"/>
      <c r="L73" s="20"/>
      <c r="M73" s="20">
        <v>0</v>
      </c>
      <c r="N73" s="22">
        <v>0</v>
      </c>
    </row>
    <row r="74" spans="1:14" ht="11.25">
      <c r="A74" s="18" t="s">
        <v>712</v>
      </c>
      <c r="B74" s="19" t="s">
        <v>1265</v>
      </c>
      <c r="C74" s="19" t="s">
        <v>1266</v>
      </c>
      <c r="D74" s="20">
        <v>16598597</v>
      </c>
      <c r="E74" s="20">
        <v>447467.45</v>
      </c>
      <c r="F74" s="20">
        <v>125700</v>
      </c>
      <c r="G74" s="20">
        <v>122900</v>
      </c>
      <c r="H74" s="20"/>
      <c r="I74" s="20">
        <v>94859.52</v>
      </c>
      <c r="J74" s="21">
        <f aca="true" t="shared" si="1" ref="J74:J123">IF(G74=0,"***",100*I74/G74)</f>
        <v>77.18431244914565</v>
      </c>
      <c r="K74" s="20"/>
      <c r="L74" s="20"/>
      <c r="M74" s="20">
        <v>0</v>
      </c>
      <c r="N74" s="22">
        <v>16028229.55</v>
      </c>
    </row>
    <row r="75" spans="1:14" ht="11.25">
      <c r="A75" s="18" t="s">
        <v>712</v>
      </c>
      <c r="B75" s="19" t="s">
        <v>1267</v>
      </c>
      <c r="C75" s="19" t="s">
        <v>1268</v>
      </c>
      <c r="D75" s="20">
        <v>2048595</v>
      </c>
      <c r="E75" s="20">
        <v>19575.9</v>
      </c>
      <c r="F75" s="20">
        <v>11000</v>
      </c>
      <c r="G75" s="20">
        <v>4000</v>
      </c>
      <c r="H75" s="20"/>
      <c r="I75" s="20">
        <v>98.53</v>
      </c>
      <c r="J75" s="21">
        <f t="shared" si="1"/>
        <v>2.46325</v>
      </c>
      <c r="K75" s="20"/>
      <c r="L75" s="20"/>
      <c r="M75" s="20">
        <v>0</v>
      </c>
      <c r="N75" s="22">
        <v>2025019.1</v>
      </c>
    </row>
    <row r="76" spans="1:14" ht="11.25">
      <c r="A76" s="18" t="s">
        <v>712</v>
      </c>
      <c r="B76" s="19" t="s">
        <v>1269</v>
      </c>
      <c r="C76" s="19" t="s">
        <v>1270</v>
      </c>
      <c r="D76" s="20">
        <v>5200000</v>
      </c>
      <c r="E76" s="20">
        <v>2570.4</v>
      </c>
      <c r="F76" s="20">
        <v>7400</v>
      </c>
      <c r="G76" s="20">
        <v>2900</v>
      </c>
      <c r="H76" s="20"/>
      <c r="I76" s="20">
        <v>876.73</v>
      </c>
      <c r="J76" s="21">
        <f t="shared" si="1"/>
        <v>30.232068965517243</v>
      </c>
      <c r="K76" s="20"/>
      <c r="L76" s="20"/>
      <c r="M76" s="20">
        <v>0</v>
      </c>
      <c r="N76" s="22">
        <v>5194529.6</v>
      </c>
    </row>
    <row r="77" spans="1:14" ht="11.25">
      <c r="A77" s="18" t="s">
        <v>712</v>
      </c>
      <c r="B77" s="19" t="s">
        <v>1271</v>
      </c>
      <c r="C77" s="19" t="s">
        <v>1272</v>
      </c>
      <c r="D77" s="20">
        <v>9000000</v>
      </c>
      <c r="E77" s="20">
        <v>12158.3</v>
      </c>
      <c r="F77" s="20">
        <v>1000</v>
      </c>
      <c r="G77" s="20">
        <v>2200</v>
      </c>
      <c r="H77" s="20"/>
      <c r="I77" s="20">
        <v>1578.15</v>
      </c>
      <c r="J77" s="21">
        <f t="shared" si="1"/>
        <v>71.73409090909091</v>
      </c>
      <c r="K77" s="20"/>
      <c r="L77" s="20"/>
      <c r="M77" s="20">
        <v>0</v>
      </c>
      <c r="N77" s="22">
        <v>8985641.7</v>
      </c>
    </row>
    <row r="78" spans="1:14" ht="11.25">
      <c r="A78" s="18" t="s">
        <v>712</v>
      </c>
      <c r="B78" s="19" t="s">
        <v>1273</v>
      </c>
      <c r="C78" s="19" t="s">
        <v>1274</v>
      </c>
      <c r="D78" s="20">
        <v>220000</v>
      </c>
      <c r="E78" s="20">
        <v>1410.76</v>
      </c>
      <c r="F78" s="20">
        <v>2100</v>
      </c>
      <c r="G78" s="20">
        <v>0</v>
      </c>
      <c r="H78" s="20"/>
      <c r="I78" s="20">
        <v>0</v>
      </c>
      <c r="J78" s="21" t="str">
        <f t="shared" si="1"/>
        <v>***</v>
      </c>
      <c r="K78" s="20"/>
      <c r="L78" s="20"/>
      <c r="M78" s="20">
        <v>0</v>
      </c>
      <c r="N78" s="22">
        <v>218589.24</v>
      </c>
    </row>
    <row r="79" spans="1:14" ht="11.25">
      <c r="A79" s="18" t="s">
        <v>712</v>
      </c>
      <c r="B79" s="19" t="s">
        <v>1275</v>
      </c>
      <c r="C79" s="19" t="s">
        <v>1276</v>
      </c>
      <c r="D79" s="20">
        <v>150000</v>
      </c>
      <c r="E79" s="20">
        <v>1079.45</v>
      </c>
      <c r="F79" s="20">
        <v>0</v>
      </c>
      <c r="G79" s="20">
        <v>2900</v>
      </c>
      <c r="H79" s="20"/>
      <c r="I79" s="20">
        <v>2234.82</v>
      </c>
      <c r="J79" s="21">
        <f t="shared" si="1"/>
        <v>77.06275862068966</v>
      </c>
      <c r="K79" s="20"/>
      <c r="L79" s="20"/>
      <c r="M79" s="20">
        <v>0</v>
      </c>
      <c r="N79" s="22">
        <v>146020.55</v>
      </c>
    </row>
    <row r="80" spans="1:14" ht="11.25">
      <c r="A80" s="18" t="s">
        <v>712</v>
      </c>
      <c r="B80" s="19" t="s">
        <v>1277</v>
      </c>
      <c r="C80" s="19" t="s">
        <v>1278</v>
      </c>
      <c r="D80" s="20">
        <v>748171</v>
      </c>
      <c r="E80" s="20">
        <v>15388.79</v>
      </c>
      <c r="F80" s="20">
        <v>128040</v>
      </c>
      <c r="G80" s="20">
        <v>51616</v>
      </c>
      <c r="H80" s="20"/>
      <c r="I80" s="20">
        <v>21613.35</v>
      </c>
      <c r="J80" s="21">
        <f t="shared" si="1"/>
        <v>41.873353223806575</v>
      </c>
      <c r="K80" s="20"/>
      <c r="L80" s="20"/>
      <c r="M80" s="20">
        <v>0</v>
      </c>
      <c r="N80" s="22">
        <v>681166.21</v>
      </c>
    </row>
    <row r="81" spans="1:14" ht="11.25">
      <c r="A81" s="18" t="s">
        <v>712</v>
      </c>
      <c r="B81" s="19" t="s">
        <v>1279</v>
      </c>
      <c r="C81" s="19" t="s">
        <v>1280</v>
      </c>
      <c r="D81" s="20">
        <v>158099</v>
      </c>
      <c r="E81" s="20">
        <v>157398.64</v>
      </c>
      <c r="F81" s="20">
        <v>0</v>
      </c>
      <c r="G81" s="20">
        <v>700</v>
      </c>
      <c r="H81" s="20"/>
      <c r="I81" s="20">
        <v>686.63</v>
      </c>
      <c r="J81" s="21">
        <f t="shared" si="1"/>
        <v>98.09</v>
      </c>
      <c r="K81" s="20"/>
      <c r="L81" s="20"/>
      <c r="M81" s="20">
        <v>0</v>
      </c>
      <c r="N81" s="22">
        <v>0.36</v>
      </c>
    </row>
    <row r="82" spans="1:14" ht="11.25">
      <c r="A82" s="18" t="s">
        <v>712</v>
      </c>
      <c r="B82" s="19" t="s">
        <v>1281</v>
      </c>
      <c r="C82" s="19" t="s">
        <v>1282</v>
      </c>
      <c r="D82" s="20">
        <v>280000</v>
      </c>
      <c r="E82" s="20">
        <v>0</v>
      </c>
      <c r="F82" s="20">
        <v>500</v>
      </c>
      <c r="G82" s="20">
        <v>2870</v>
      </c>
      <c r="H82" s="20"/>
      <c r="I82" s="20">
        <v>1588.65</v>
      </c>
      <c r="J82" s="21">
        <f t="shared" si="1"/>
        <v>55.353658536585364</v>
      </c>
      <c r="K82" s="20"/>
      <c r="L82" s="20"/>
      <c r="M82" s="20">
        <v>0</v>
      </c>
      <c r="N82" s="22">
        <v>277130</v>
      </c>
    </row>
    <row r="83" spans="1:14" ht="11.25">
      <c r="A83" s="18" t="s">
        <v>712</v>
      </c>
      <c r="B83" s="19" t="s">
        <v>1283</v>
      </c>
      <c r="C83" s="19" t="s">
        <v>1284</v>
      </c>
      <c r="D83" s="20">
        <v>9700000</v>
      </c>
      <c r="E83" s="20">
        <v>2603.13</v>
      </c>
      <c r="F83" s="20">
        <v>1900</v>
      </c>
      <c r="G83" s="20">
        <v>6070</v>
      </c>
      <c r="H83" s="20"/>
      <c r="I83" s="20">
        <v>4936.72</v>
      </c>
      <c r="J83" s="21">
        <f t="shared" si="1"/>
        <v>81.32981878088962</v>
      </c>
      <c r="K83" s="20"/>
      <c r="L83" s="20"/>
      <c r="M83" s="20">
        <v>0</v>
      </c>
      <c r="N83" s="22">
        <v>9691326.88</v>
      </c>
    </row>
    <row r="84" spans="1:14" ht="11.25">
      <c r="A84" s="18" t="s">
        <v>712</v>
      </c>
      <c r="B84" s="19" t="s">
        <v>1285</v>
      </c>
      <c r="C84" s="19" t="s">
        <v>1286</v>
      </c>
      <c r="D84" s="20">
        <v>200010.11</v>
      </c>
      <c r="E84" s="20">
        <v>46370</v>
      </c>
      <c r="F84" s="20">
        <v>33630</v>
      </c>
      <c r="G84" s="20">
        <v>113630</v>
      </c>
      <c r="H84" s="20"/>
      <c r="I84" s="20">
        <v>113630</v>
      </c>
      <c r="J84" s="21">
        <f t="shared" si="1"/>
        <v>100</v>
      </c>
      <c r="K84" s="20"/>
      <c r="L84" s="20"/>
      <c r="M84" s="20">
        <v>0</v>
      </c>
      <c r="N84" s="22">
        <v>40010.11</v>
      </c>
    </row>
    <row r="85" spans="1:14" ht="11.25">
      <c r="A85" s="18" t="s">
        <v>712</v>
      </c>
      <c r="B85" s="19" t="s">
        <v>1287</v>
      </c>
      <c r="C85" s="19" t="s">
        <v>1288</v>
      </c>
      <c r="D85" s="20">
        <v>10000</v>
      </c>
      <c r="E85" s="20">
        <v>0</v>
      </c>
      <c r="F85" s="20">
        <v>14700</v>
      </c>
      <c r="G85" s="20">
        <v>0</v>
      </c>
      <c r="H85" s="20"/>
      <c r="I85" s="20">
        <v>0</v>
      </c>
      <c r="J85" s="21" t="str">
        <f t="shared" si="1"/>
        <v>***</v>
      </c>
      <c r="K85" s="20"/>
      <c r="L85" s="20"/>
      <c r="M85" s="20">
        <v>0</v>
      </c>
      <c r="N85" s="22">
        <v>10000</v>
      </c>
    </row>
    <row r="86" spans="1:14" ht="11.25">
      <c r="A86" s="18" t="s">
        <v>712</v>
      </c>
      <c r="B86" s="19" t="s">
        <v>1289</v>
      </c>
      <c r="C86" s="19" t="s">
        <v>1290</v>
      </c>
      <c r="D86" s="20">
        <v>23531</v>
      </c>
      <c r="E86" s="20">
        <v>3531.33</v>
      </c>
      <c r="F86" s="20">
        <v>11400</v>
      </c>
      <c r="G86" s="20">
        <v>0</v>
      </c>
      <c r="H86" s="20"/>
      <c r="I86" s="20">
        <v>0</v>
      </c>
      <c r="J86" s="21" t="str">
        <f t="shared" si="1"/>
        <v>***</v>
      </c>
      <c r="K86" s="20"/>
      <c r="L86" s="20"/>
      <c r="M86" s="20">
        <v>-3531.33</v>
      </c>
      <c r="N86" s="22">
        <v>23531</v>
      </c>
    </row>
    <row r="87" spans="1:14" ht="11.25">
      <c r="A87" s="18" t="s">
        <v>712</v>
      </c>
      <c r="B87" s="19" t="s">
        <v>1291</v>
      </c>
      <c r="C87" s="19" t="s">
        <v>1292</v>
      </c>
      <c r="D87" s="20">
        <v>5000</v>
      </c>
      <c r="E87" s="20">
        <v>750</v>
      </c>
      <c r="F87" s="20">
        <v>2250</v>
      </c>
      <c r="G87" s="20">
        <v>150</v>
      </c>
      <c r="H87" s="20"/>
      <c r="I87" s="20">
        <v>0.3</v>
      </c>
      <c r="J87" s="21">
        <f t="shared" si="1"/>
        <v>0.2</v>
      </c>
      <c r="K87" s="20"/>
      <c r="L87" s="20"/>
      <c r="M87" s="20">
        <v>0</v>
      </c>
      <c r="N87" s="22">
        <v>4100</v>
      </c>
    </row>
    <row r="88" spans="1:14" ht="11.25">
      <c r="A88" s="18" t="s">
        <v>712</v>
      </c>
      <c r="B88" s="19" t="s">
        <v>1293</v>
      </c>
      <c r="C88" s="19" t="s">
        <v>1294</v>
      </c>
      <c r="D88" s="20">
        <v>176012.25</v>
      </c>
      <c r="E88" s="20">
        <v>10000</v>
      </c>
      <c r="F88" s="20">
        <v>76140</v>
      </c>
      <c r="G88" s="20">
        <v>79240</v>
      </c>
      <c r="H88" s="20"/>
      <c r="I88" s="20">
        <v>79240</v>
      </c>
      <c r="J88" s="21">
        <f t="shared" si="1"/>
        <v>100</v>
      </c>
      <c r="K88" s="20"/>
      <c r="L88" s="20"/>
      <c r="M88" s="20">
        <v>0</v>
      </c>
      <c r="N88" s="22">
        <v>86772.25</v>
      </c>
    </row>
    <row r="89" spans="1:14" ht="11.25">
      <c r="A89" s="18" t="s">
        <v>712</v>
      </c>
      <c r="B89" s="19" t="s">
        <v>1295</v>
      </c>
      <c r="C89" s="19" t="s">
        <v>1296</v>
      </c>
      <c r="D89" s="20">
        <v>11200</v>
      </c>
      <c r="E89" s="20">
        <v>0</v>
      </c>
      <c r="F89" s="20">
        <v>9520</v>
      </c>
      <c r="G89" s="20">
        <v>1</v>
      </c>
      <c r="H89" s="20"/>
      <c r="I89" s="20">
        <v>1</v>
      </c>
      <c r="J89" s="21">
        <f t="shared" si="1"/>
        <v>100</v>
      </c>
      <c r="K89" s="20"/>
      <c r="L89" s="20"/>
      <c r="M89" s="20">
        <v>565.02</v>
      </c>
      <c r="N89" s="22">
        <v>10633.98</v>
      </c>
    </row>
    <row r="90" spans="1:14" ht="11.25">
      <c r="A90" s="18" t="s">
        <v>712</v>
      </c>
      <c r="B90" s="19" t="s">
        <v>1297</v>
      </c>
      <c r="C90" s="19" t="s">
        <v>1298</v>
      </c>
      <c r="D90" s="20">
        <v>4500000</v>
      </c>
      <c r="E90" s="20">
        <v>0</v>
      </c>
      <c r="F90" s="20">
        <v>5000</v>
      </c>
      <c r="G90" s="20">
        <v>3700</v>
      </c>
      <c r="H90" s="20"/>
      <c r="I90" s="20">
        <v>2299.91</v>
      </c>
      <c r="J90" s="21">
        <f t="shared" si="1"/>
        <v>62.15972972972973</v>
      </c>
      <c r="K90" s="20"/>
      <c r="L90" s="20"/>
      <c r="M90" s="20">
        <v>0</v>
      </c>
      <c r="N90" s="22">
        <v>4496300</v>
      </c>
    </row>
    <row r="91" spans="1:14" ht="11.25">
      <c r="A91" s="18" t="s">
        <v>712</v>
      </c>
      <c r="B91" s="19" t="s">
        <v>1299</v>
      </c>
      <c r="C91" s="19" t="s">
        <v>1300</v>
      </c>
      <c r="D91" s="20">
        <v>650000</v>
      </c>
      <c r="E91" s="20">
        <v>0</v>
      </c>
      <c r="F91" s="20">
        <v>0</v>
      </c>
      <c r="G91" s="20">
        <v>2180</v>
      </c>
      <c r="H91" s="20"/>
      <c r="I91" s="20">
        <v>2177.7</v>
      </c>
      <c r="J91" s="21">
        <f t="shared" si="1"/>
        <v>99.89449541284402</v>
      </c>
      <c r="K91" s="20"/>
      <c r="L91" s="20"/>
      <c r="M91" s="20">
        <v>0</v>
      </c>
      <c r="N91" s="22">
        <v>647820</v>
      </c>
    </row>
    <row r="92" spans="1:14" ht="11.25">
      <c r="A92" s="18" t="s">
        <v>712</v>
      </c>
      <c r="B92" s="19" t="s">
        <v>1301</v>
      </c>
      <c r="C92" s="19" t="s">
        <v>1302</v>
      </c>
      <c r="D92" s="20">
        <v>970000</v>
      </c>
      <c r="E92" s="20">
        <v>0</v>
      </c>
      <c r="F92" s="20">
        <v>0</v>
      </c>
      <c r="G92" s="20">
        <v>2580</v>
      </c>
      <c r="H92" s="20"/>
      <c r="I92" s="20">
        <v>2575.16</v>
      </c>
      <c r="J92" s="21">
        <f t="shared" si="1"/>
        <v>99.8124031007752</v>
      </c>
      <c r="K92" s="20"/>
      <c r="L92" s="20"/>
      <c r="M92" s="20">
        <v>2966.31</v>
      </c>
      <c r="N92" s="22">
        <v>964453.69</v>
      </c>
    </row>
    <row r="93" spans="1:14" ht="11.25">
      <c r="A93" s="18" t="s">
        <v>712</v>
      </c>
      <c r="B93" s="19" t="s">
        <v>1303</v>
      </c>
      <c r="C93" s="19" t="s">
        <v>1304</v>
      </c>
      <c r="D93" s="20">
        <v>80000</v>
      </c>
      <c r="E93" s="20">
        <v>0</v>
      </c>
      <c r="F93" s="20">
        <v>0</v>
      </c>
      <c r="G93" s="20">
        <v>2200</v>
      </c>
      <c r="H93" s="20"/>
      <c r="I93" s="20">
        <v>2192.53</v>
      </c>
      <c r="J93" s="21">
        <f t="shared" si="1"/>
        <v>99.66045454545456</v>
      </c>
      <c r="K93" s="20"/>
      <c r="L93" s="20"/>
      <c r="M93" s="20">
        <v>0</v>
      </c>
      <c r="N93" s="22">
        <v>77800</v>
      </c>
    </row>
    <row r="94" spans="1:14" ht="11.25">
      <c r="A94" s="18" t="s">
        <v>712</v>
      </c>
      <c r="B94" s="19" t="s">
        <v>1305</v>
      </c>
      <c r="C94" s="19" t="s">
        <v>1306</v>
      </c>
      <c r="D94" s="20">
        <v>3300000</v>
      </c>
      <c r="E94" s="20">
        <v>0</v>
      </c>
      <c r="F94" s="20">
        <v>0</v>
      </c>
      <c r="G94" s="20">
        <v>3500</v>
      </c>
      <c r="H94" s="20"/>
      <c r="I94" s="20">
        <v>3094</v>
      </c>
      <c r="J94" s="21">
        <f t="shared" si="1"/>
        <v>88.4</v>
      </c>
      <c r="K94" s="20"/>
      <c r="L94" s="20"/>
      <c r="M94" s="20">
        <v>0</v>
      </c>
      <c r="N94" s="22">
        <v>3296500</v>
      </c>
    </row>
    <row r="95" spans="1:14" ht="11.25">
      <c r="A95" s="18" t="s">
        <v>712</v>
      </c>
      <c r="B95" s="19" t="s">
        <v>1307</v>
      </c>
      <c r="C95" s="19" t="s">
        <v>1308</v>
      </c>
      <c r="D95" s="20">
        <v>2748038.73</v>
      </c>
      <c r="E95" s="20">
        <v>2578038.73</v>
      </c>
      <c r="F95" s="20">
        <v>170000</v>
      </c>
      <c r="G95" s="20">
        <v>110517</v>
      </c>
      <c r="H95" s="20"/>
      <c r="I95" s="20">
        <v>110517</v>
      </c>
      <c r="J95" s="21">
        <f t="shared" si="1"/>
        <v>100</v>
      </c>
      <c r="K95" s="20"/>
      <c r="L95" s="20"/>
      <c r="M95" s="20">
        <v>0</v>
      </c>
      <c r="N95" s="22">
        <v>59483</v>
      </c>
    </row>
    <row r="96" spans="1:14" ht="11.25">
      <c r="A96" s="18" t="s">
        <v>712</v>
      </c>
      <c r="B96" s="19" t="s">
        <v>1309</v>
      </c>
      <c r="C96" s="19" t="s">
        <v>1310</v>
      </c>
      <c r="D96" s="20">
        <v>3294046</v>
      </c>
      <c r="E96" s="20">
        <v>18455.88</v>
      </c>
      <c r="F96" s="20">
        <v>8000</v>
      </c>
      <c r="G96" s="20">
        <v>14000</v>
      </c>
      <c r="H96" s="20"/>
      <c r="I96" s="20">
        <v>6568.13</v>
      </c>
      <c r="J96" s="21">
        <f t="shared" si="1"/>
        <v>46.915214285714285</v>
      </c>
      <c r="K96" s="20"/>
      <c r="L96" s="20"/>
      <c r="M96" s="20">
        <v>0</v>
      </c>
      <c r="N96" s="22">
        <v>3261590.12</v>
      </c>
    </row>
    <row r="97" spans="1:14" ht="11.25">
      <c r="A97" s="18" t="s">
        <v>712</v>
      </c>
      <c r="B97" s="19" t="s">
        <v>1311</v>
      </c>
      <c r="C97" s="19" t="s">
        <v>1312</v>
      </c>
      <c r="D97" s="20">
        <v>2574385</v>
      </c>
      <c r="E97" s="20">
        <v>2248739.07</v>
      </c>
      <c r="F97" s="20">
        <v>231000</v>
      </c>
      <c r="G97" s="20">
        <v>165150</v>
      </c>
      <c r="H97" s="20"/>
      <c r="I97" s="20">
        <v>165150</v>
      </c>
      <c r="J97" s="21">
        <f t="shared" si="1"/>
        <v>100</v>
      </c>
      <c r="K97" s="20"/>
      <c r="L97" s="20"/>
      <c r="M97" s="20">
        <v>126432.37</v>
      </c>
      <c r="N97" s="22">
        <v>34063.56</v>
      </c>
    </row>
    <row r="98" spans="1:14" ht="11.25">
      <c r="A98" s="18" t="s">
        <v>712</v>
      </c>
      <c r="B98" s="19" t="s">
        <v>1313</v>
      </c>
      <c r="C98" s="19" t="s">
        <v>1314</v>
      </c>
      <c r="D98" s="20">
        <v>7418982</v>
      </c>
      <c r="E98" s="20">
        <v>6537837.87</v>
      </c>
      <c r="F98" s="20">
        <v>611700</v>
      </c>
      <c r="G98" s="20">
        <v>611700</v>
      </c>
      <c r="H98" s="20"/>
      <c r="I98" s="20">
        <v>611510.67</v>
      </c>
      <c r="J98" s="21">
        <f t="shared" si="1"/>
        <v>99.96904855321237</v>
      </c>
      <c r="K98" s="20"/>
      <c r="L98" s="20"/>
      <c r="M98" s="20">
        <v>0</v>
      </c>
      <c r="N98" s="22">
        <v>269444.13</v>
      </c>
    </row>
    <row r="99" spans="1:14" ht="11.25">
      <c r="A99" s="18" t="s">
        <v>712</v>
      </c>
      <c r="B99" s="19" t="s">
        <v>1315</v>
      </c>
      <c r="C99" s="19" t="s">
        <v>1316</v>
      </c>
      <c r="D99" s="20">
        <v>9000000</v>
      </c>
      <c r="E99" s="20">
        <v>2756.24</v>
      </c>
      <c r="F99" s="20">
        <v>30140</v>
      </c>
      <c r="G99" s="20">
        <v>225</v>
      </c>
      <c r="H99" s="20"/>
      <c r="I99" s="20">
        <v>224.2</v>
      </c>
      <c r="J99" s="21">
        <f t="shared" si="1"/>
        <v>99.64444444444445</v>
      </c>
      <c r="K99" s="20"/>
      <c r="L99" s="20"/>
      <c r="M99" s="20">
        <v>0</v>
      </c>
      <c r="N99" s="22">
        <v>8997018.77</v>
      </c>
    </row>
    <row r="100" spans="1:14" ht="11.25">
      <c r="A100" s="18" t="s">
        <v>1317</v>
      </c>
      <c r="B100" s="19" t="s">
        <v>1318</v>
      </c>
      <c r="C100" s="19" t="s">
        <v>1319</v>
      </c>
      <c r="D100" s="20">
        <v>18520.38</v>
      </c>
      <c r="E100" s="20">
        <v>0</v>
      </c>
      <c r="F100" s="20">
        <v>0</v>
      </c>
      <c r="G100" s="20">
        <v>0</v>
      </c>
      <c r="H100" s="20"/>
      <c r="I100" s="20">
        <v>0</v>
      </c>
      <c r="J100" s="21" t="str">
        <f t="shared" si="1"/>
        <v>***</v>
      </c>
      <c r="K100" s="20"/>
      <c r="L100" s="20"/>
      <c r="M100" s="20">
        <v>0</v>
      </c>
      <c r="N100" s="22">
        <v>18520.38</v>
      </c>
    </row>
    <row r="101" spans="1:16" ht="11.25">
      <c r="A101" s="18" t="s">
        <v>1320</v>
      </c>
      <c r="B101" s="19" t="s">
        <v>1321</v>
      </c>
      <c r="C101" s="19" t="s">
        <v>1322</v>
      </c>
      <c r="D101" s="20">
        <v>59590</v>
      </c>
      <c r="E101" s="20">
        <v>0</v>
      </c>
      <c r="F101" s="20">
        <v>0</v>
      </c>
      <c r="G101" s="20">
        <v>7607.7</v>
      </c>
      <c r="H101" s="20">
        <v>0</v>
      </c>
      <c r="I101" s="20">
        <v>0</v>
      </c>
      <c r="J101" s="21">
        <f t="shared" si="1"/>
        <v>0</v>
      </c>
      <c r="K101" s="20">
        <v>0</v>
      </c>
      <c r="L101" s="20">
        <v>0</v>
      </c>
      <c r="M101" s="20">
        <v>0</v>
      </c>
      <c r="N101" s="22">
        <v>51982.3</v>
      </c>
      <c r="P101" s="26"/>
    </row>
    <row r="102" spans="1:16" ht="11.25">
      <c r="A102" s="18" t="s">
        <v>1320</v>
      </c>
      <c r="B102" s="19" t="s">
        <v>1323</v>
      </c>
      <c r="C102" s="19" t="s">
        <v>1324</v>
      </c>
      <c r="D102" s="20">
        <v>2469229</v>
      </c>
      <c r="E102" s="20">
        <v>2412384</v>
      </c>
      <c r="F102" s="20">
        <v>56845</v>
      </c>
      <c r="G102" s="20">
        <v>50000</v>
      </c>
      <c r="H102" s="20">
        <v>50000</v>
      </c>
      <c r="I102" s="20">
        <v>50000</v>
      </c>
      <c r="J102" s="21">
        <f t="shared" si="1"/>
        <v>100</v>
      </c>
      <c r="K102" s="20">
        <v>0</v>
      </c>
      <c r="L102" s="20">
        <v>0</v>
      </c>
      <c r="M102" s="20">
        <v>0</v>
      </c>
      <c r="N102" s="22">
        <v>6845</v>
      </c>
      <c r="P102" s="26"/>
    </row>
    <row r="103" spans="1:16" ht="11.25">
      <c r="A103" s="18" t="s">
        <v>1320</v>
      </c>
      <c r="B103" s="19" t="s">
        <v>1325</v>
      </c>
      <c r="C103" s="19" t="s">
        <v>1326</v>
      </c>
      <c r="D103" s="20">
        <v>8670496</v>
      </c>
      <c r="E103" s="20">
        <v>8329625.5</v>
      </c>
      <c r="F103" s="20">
        <v>240000</v>
      </c>
      <c r="G103" s="20">
        <v>240000</v>
      </c>
      <c r="H103" s="20">
        <v>240000</v>
      </c>
      <c r="I103" s="20">
        <v>240000</v>
      </c>
      <c r="J103" s="21">
        <f t="shared" si="1"/>
        <v>100</v>
      </c>
      <c r="K103" s="20">
        <v>0</v>
      </c>
      <c r="L103" s="20">
        <v>0</v>
      </c>
      <c r="M103" s="20">
        <v>0</v>
      </c>
      <c r="N103" s="22">
        <v>100870.5</v>
      </c>
      <c r="P103" s="26"/>
    </row>
    <row r="104" spans="1:16" ht="11.25">
      <c r="A104" s="18" t="s">
        <v>1320</v>
      </c>
      <c r="B104" s="19" t="s">
        <v>1327</v>
      </c>
      <c r="C104" s="19" t="s">
        <v>1328</v>
      </c>
      <c r="D104" s="20">
        <v>8195983</v>
      </c>
      <c r="E104" s="20">
        <v>3742583</v>
      </c>
      <c r="F104" s="20">
        <v>900000</v>
      </c>
      <c r="G104" s="20">
        <v>900000</v>
      </c>
      <c r="H104" s="20">
        <v>900000</v>
      </c>
      <c r="I104" s="20">
        <v>900000</v>
      </c>
      <c r="J104" s="21">
        <f t="shared" si="1"/>
        <v>100</v>
      </c>
      <c r="K104" s="20">
        <v>90408</v>
      </c>
      <c r="L104" s="20">
        <v>80911</v>
      </c>
      <c r="M104" s="20">
        <v>0</v>
      </c>
      <c r="N104" s="22">
        <v>3462992</v>
      </c>
      <c r="P104" s="26"/>
    </row>
    <row r="105" spans="1:16" ht="11.25">
      <c r="A105" s="18" t="s">
        <v>1320</v>
      </c>
      <c r="B105" s="19" t="s">
        <v>1329</v>
      </c>
      <c r="C105" s="19" t="s">
        <v>1330</v>
      </c>
      <c r="D105" s="20">
        <v>15500000</v>
      </c>
      <c r="E105" s="20">
        <v>1423938</v>
      </c>
      <c r="F105" s="20">
        <v>0</v>
      </c>
      <c r="G105" s="20">
        <v>2368462.3</v>
      </c>
      <c r="H105" s="20">
        <v>2368462.33</v>
      </c>
      <c r="I105" s="20">
        <v>2368462.33</v>
      </c>
      <c r="J105" s="21">
        <f t="shared" si="1"/>
        <v>100.00000126664462</v>
      </c>
      <c r="K105" s="20">
        <v>420000</v>
      </c>
      <c r="L105" s="20">
        <v>420000</v>
      </c>
      <c r="M105" s="20">
        <v>0</v>
      </c>
      <c r="N105" s="22">
        <v>11287599.7</v>
      </c>
      <c r="P105" s="26"/>
    </row>
    <row r="106" spans="1:16" ht="11.25">
      <c r="A106" s="18" t="s">
        <v>1320</v>
      </c>
      <c r="B106" s="19" t="s">
        <v>1331</v>
      </c>
      <c r="C106" s="19" t="s">
        <v>1332</v>
      </c>
      <c r="D106" s="20">
        <v>3294532</v>
      </c>
      <c r="E106" s="20">
        <v>935432</v>
      </c>
      <c r="F106" s="20">
        <v>300700</v>
      </c>
      <c r="G106" s="20">
        <v>300700</v>
      </c>
      <c r="H106" s="20">
        <v>300700</v>
      </c>
      <c r="I106" s="20">
        <v>300700</v>
      </c>
      <c r="J106" s="21">
        <f t="shared" si="1"/>
        <v>100</v>
      </c>
      <c r="K106" s="20">
        <v>50300</v>
      </c>
      <c r="L106" s="20">
        <v>2238</v>
      </c>
      <c r="M106" s="20">
        <v>0</v>
      </c>
      <c r="N106" s="22">
        <v>2008100</v>
      </c>
      <c r="P106" s="26"/>
    </row>
    <row r="107" spans="1:16" ht="11.25">
      <c r="A107" s="18" t="s">
        <v>1320</v>
      </c>
      <c r="B107" s="19" t="s">
        <v>1333</v>
      </c>
      <c r="C107" s="19" t="s">
        <v>1334</v>
      </c>
      <c r="D107" s="20">
        <v>602711</v>
      </c>
      <c r="E107" s="20">
        <v>530005</v>
      </c>
      <c r="F107" s="20">
        <v>69500</v>
      </c>
      <c r="G107" s="20">
        <v>69500</v>
      </c>
      <c r="H107" s="20">
        <v>69500</v>
      </c>
      <c r="I107" s="20">
        <v>69500</v>
      </c>
      <c r="J107" s="21">
        <f t="shared" si="1"/>
        <v>100</v>
      </c>
      <c r="K107" s="20">
        <v>3206</v>
      </c>
      <c r="L107" s="20">
        <v>1754</v>
      </c>
      <c r="M107" s="20">
        <v>0</v>
      </c>
      <c r="N107" s="22">
        <v>0</v>
      </c>
      <c r="P107" s="97"/>
    </row>
    <row r="108" spans="1:16" ht="11.25">
      <c r="A108" s="18" t="s">
        <v>1320</v>
      </c>
      <c r="B108" s="19" t="s">
        <v>1335</v>
      </c>
      <c r="C108" s="19" t="s">
        <v>1336</v>
      </c>
      <c r="D108" s="20">
        <v>1507641</v>
      </c>
      <c r="E108" s="20">
        <v>637258</v>
      </c>
      <c r="F108" s="20">
        <v>250000</v>
      </c>
      <c r="G108" s="20">
        <v>250000</v>
      </c>
      <c r="H108" s="20">
        <v>250000</v>
      </c>
      <c r="I108" s="20">
        <v>250000</v>
      </c>
      <c r="J108" s="21">
        <f t="shared" si="1"/>
        <v>100</v>
      </c>
      <c r="K108" s="20">
        <v>0</v>
      </c>
      <c r="L108" s="20">
        <v>0</v>
      </c>
      <c r="M108" s="20">
        <v>0</v>
      </c>
      <c r="N108" s="22">
        <v>620383</v>
      </c>
      <c r="P108" s="26"/>
    </row>
    <row r="109" spans="1:16" ht="11.25">
      <c r="A109" s="18" t="s">
        <v>1320</v>
      </c>
      <c r="B109" s="19" t="s">
        <v>1337</v>
      </c>
      <c r="C109" s="19" t="s">
        <v>1338</v>
      </c>
      <c r="D109" s="20">
        <v>1267690</v>
      </c>
      <c r="E109" s="20">
        <v>877690</v>
      </c>
      <c r="F109" s="20">
        <v>140000</v>
      </c>
      <c r="G109" s="20">
        <v>140000</v>
      </c>
      <c r="H109" s="20">
        <v>140000</v>
      </c>
      <c r="I109" s="20">
        <v>140000</v>
      </c>
      <c r="J109" s="21">
        <f t="shared" si="1"/>
        <v>100</v>
      </c>
      <c r="K109" s="20">
        <v>5000</v>
      </c>
      <c r="L109" s="20">
        <v>5000</v>
      </c>
      <c r="M109" s="20">
        <v>0</v>
      </c>
      <c r="N109" s="22">
        <v>245000</v>
      </c>
      <c r="P109" s="26"/>
    </row>
    <row r="110" spans="1:16" ht="11.25">
      <c r="A110" s="18" t="s">
        <v>1320</v>
      </c>
      <c r="B110" s="19" t="s">
        <v>1339</v>
      </c>
      <c r="C110" s="19" t="s">
        <v>1340</v>
      </c>
      <c r="D110" s="20">
        <v>15296800</v>
      </c>
      <c r="E110" s="20">
        <v>112960</v>
      </c>
      <c r="F110" s="20">
        <v>113000</v>
      </c>
      <c r="G110" s="20">
        <v>23000</v>
      </c>
      <c r="H110" s="20">
        <v>22592</v>
      </c>
      <c r="I110" s="20">
        <v>22592</v>
      </c>
      <c r="J110" s="21">
        <f t="shared" si="1"/>
        <v>98.22608695652174</v>
      </c>
      <c r="K110" s="20">
        <v>0</v>
      </c>
      <c r="L110" s="20">
        <v>0</v>
      </c>
      <c r="M110" s="20">
        <v>0</v>
      </c>
      <c r="N110" s="22">
        <v>15160840</v>
      </c>
      <c r="P110" s="26"/>
    </row>
    <row r="111" spans="1:16" ht="11.25">
      <c r="A111" s="18" t="s">
        <v>1320</v>
      </c>
      <c r="B111" s="19" t="s">
        <v>1341</v>
      </c>
      <c r="C111" s="19" t="s">
        <v>1342</v>
      </c>
      <c r="D111" s="20">
        <v>250000</v>
      </c>
      <c r="E111" s="20">
        <v>121551</v>
      </c>
      <c r="F111" s="20">
        <v>50000</v>
      </c>
      <c r="G111" s="20">
        <v>50000</v>
      </c>
      <c r="H111" s="20">
        <v>50000</v>
      </c>
      <c r="I111" s="20">
        <v>49999.63</v>
      </c>
      <c r="J111" s="21">
        <f t="shared" si="1"/>
        <v>99.99926</v>
      </c>
      <c r="K111" s="20">
        <v>0</v>
      </c>
      <c r="L111" s="20">
        <v>0</v>
      </c>
      <c r="M111" s="20">
        <v>0</v>
      </c>
      <c r="N111" s="22">
        <v>78449</v>
      </c>
      <c r="P111" s="26"/>
    </row>
    <row r="112" spans="1:16" ht="11.25">
      <c r="A112" s="18" t="s">
        <v>1320</v>
      </c>
      <c r="B112" s="19" t="s">
        <v>1343</v>
      </c>
      <c r="C112" s="19" t="s">
        <v>1344</v>
      </c>
      <c r="D112" s="20">
        <v>4784400</v>
      </c>
      <c r="E112" s="20">
        <v>200000</v>
      </c>
      <c r="F112" s="20">
        <v>285000</v>
      </c>
      <c r="G112" s="20">
        <v>0</v>
      </c>
      <c r="H112" s="20">
        <v>0</v>
      </c>
      <c r="I112" s="20">
        <v>0</v>
      </c>
      <c r="J112" s="21" t="str">
        <f t="shared" si="1"/>
        <v>***</v>
      </c>
      <c r="K112" s="20">
        <v>0</v>
      </c>
      <c r="L112" s="20">
        <v>0</v>
      </c>
      <c r="M112" s="20">
        <v>0</v>
      </c>
      <c r="N112" s="22">
        <v>4584400</v>
      </c>
      <c r="P112" s="26"/>
    </row>
    <row r="113" spans="1:16" ht="11.25">
      <c r="A113" s="18" t="s">
        <v>1320</v>
      </c>
      <c r="B113" s="19" t="s">
        <v>1345</v>
      </c>
      <c r="C113" s="19" t="s">
        <v>1346</v>
      </c>
      <c r="D113" s="20">
        <v>2400000</v>
      </c>
      <c r="E113" s="20">
        <v>62</v>
      </c>
      <c r="F113" s="20">
        <v>100000</v>
      </c>
      <c r="G113" s="20">
        <v>100000</v>
      </c>
      <c r="H113" s="20">
        <v>100000</v>
      </c>
      <c r="I113" s="20">
        <v>100000</v>
      </c>
      <c r="J113" s="21">
        <f t="shared" si="1"/>
        <v>100</v>
      </c>
      <c r="K113" s="20">
        <v>924</v>
      </c>
      <c r="L113" s="20">
        <v>924</v>
      </c>
      <c r="M113" s="20">
        <v>0</v>
      </c>
      <c r="N113" s="22">
        <v>2299014</v>
      </c>
      <c r="P113" s="26"/>
    </row>
    <row r="114" spans="1:16" ht="11.25">
      <c r="A114" s="18" t="s">
        <v>1320</v>
      </c>
      <c r="B114" s="19">
        <v>8311</v>
      </c>
      <c r="C114" s="19" t="s">
        <v>1354</v>
      </c>
      <c r="D114" s="20">
        <v>222825</v>
      </c>
      <c r="E114" s="20">
        <v>2912</v>
      </c>
      <c r="F114" s="20">
        <v>120000</v>
      </c>
      <c r="G114" s="20">
        <v>120000</v>
      </c>
      <c r="H114" s="20">
        <v>120000</v>
      </c>
      <c r="I114" s="20">
        <v>120000</v>
      </c>
      <c r="J114" s="21">
        <f t="shared" si="1"/>
        <v>100</v>
      </c>
      <c r="K114" s="20">
        <v>99913</v>
      </c>
      <c r="L114" s="20">
        <v>99913</v>
      </c>
      <c r="M114" s="20">
        <v>0</v>
      </c>
      <c r="N114" s="22">
        <v>0</v>
      </c>
      <c r="P114" s="97"/>
    </row>
    <row r="115" spans="1:16" ht="11.25">
      <c r="A115" s="18" t="s">
        <v>1320</v>
      </c>
      <c r="B115" s="19">
        <v>8792</v>
      </c>
      <c r="C115" s="19" t="s">
        <v>1355</v>
      </c>
      <c r="D115" s="20">
        <v>33435</v>
      </c>
      <c r="E115" s="20">
        <v>13441</v>
      </c>
      <c r="F115" s="20">
        <v>0</v>
      </c>
      <c r="G115" s="20">
        <v>5400</v>
      </c>
      <c r="H115" s="20">
        <v>5400</v>
      </c>
      <c r="I115" s="20">
        <v>5400</v>
      </c>
      <c r="J115" s="21">
        <f t="shared" si="1"/>
        <v>100</v>
      </c>
      <c r="K115" s="20">
        <v>11500</v>
      </c>
      <c r="L115" s="20">
        <v>10800</v>
      </c>
      <c r="M115" s="20">
        <v>0</v>
      </c>
      <c r="N115" s="22">
        <v>3094</v>
      </c>
      <c r="P115" s="97"/>
    </row>
    <row r="116" spans="1:16" ht="11.25">
      <c r="A116" s="18" t="s">
        <v>1347</v>
      </c>
      <c r="B116" s="19" t="s">
        <v>1348</v>
      </c>
      <c r="C116" s="19" t="s">
        <v>1349</v>
      </c>
      <c r="D116" s="20">
        <v>5560</v>
      </c>
      <c r="E116" s="20">
        <v>0</v>
      </c>
      <c r="F116" s="20">
        <v>0</v>
      </c>
      <c r="G116" s="20">
        <v>2780</v>
      </c>
      <c r="H116" s="20">
        <v>2780</v>
      </c>
      <c r="I116" s="20">
        <v>2779.4</v>
      </c>
      <c r="J116" s="21">
        <f t="shared" si="1"/>
        <v>99.97841726618705</v>
      </c>
      <c r="K116" s="20">
        <v>0</v>
      </c>
      <c r="L116" s="20">
        <v>0</v>
      </c>
      <c r="M116" s="20">
        <v>0</v>
      </c>
      <c r="N116" s="22">
        <v>2780</v>
      </c>
      <c r="P116" s="26"/>
    </row>
    <row r="117" spans="1:16" ht="12" thickBot="1">
      <c r="A117" s="18" t="s">
        <v>1350</v>
      </c>
      <c r="B117" s="19" t="s">
        <v>1351</v>
      </c>
      <c r="C117" s="19" t="s">
        <v>1352</v>
      </c>
      <c r="D117" s="20">
        <v>4000</v>
      </c>
      <c r="E117" s="20">
        <v>0</v>
      </c>
      <c r="F117" s="20">
        <v>0</v>
      </c>
      <c r="G117" s="20">
        <v>1606</v>
      </c>
      <c r="H117" s="20">
        <v>1606</v>
      </c>
      <c r="I117" s="20">
        <v>1551.03</v>
      </c>
      <c r="J117" s="56">
        <f t="shared" si="1"/>
        <v>96.57721046077211</v>
      </c>
      <c r="K117" s="20">
        <v>454</v>
      </c>
      <c r="L117" s="20">
        <v>399.03</v>
      </c>
      <c r="M117" s="20">
        <v>0</v>
      </c>
      <c r="N117" s="22">
        <v>1940</v>
      </c>
      <c r="P117" s="26"/>
    </row>
    <row r="118" spans="1:17" ht="12" thickBot="1">
      <c r="A118" s="27" t="s">
        <v>1353</v>
      </c>
      <c r="B118" s="28"/>
      <c r="C118" s="28"/>
      <c r="D118" s="30">
        <f aca="true" t="shared" si="2" ref="D118:I118">SUM(D10:D117)</f>
        <v>165368467.82999998</v>
      </c>
      <c r="E118" s="30">
        <f t="shared" si="2"/>
        <v>39585226.69</v>
      </c>
      <c r="F118" s="30">
        <f t="shared" si="2"/>
        <v>5830184.8</v>
      </c>
      <c r="G118" s="30">
        <f t="shared" si="2"/>
        <v>8155968.2</v>
      </c>
      <c r="H118" s="30">
        <f t="shared" si="2"/>
        <v>4621040.33</v>
      </c>
      <c r="I118" s="29">
        <f t="shared" si="2"/>
        <v>7765716.670000002</v>
      </c>
      <c r="J118" s="57">
        <f t="shared" si="1"/>
        <v>95.21514159410286</v>
      </c>
      <c r="K118" s="40">
        <f>SUM(K101:K117)</f>
        <v>681705</v>
      </c>
      <c r="L118" s="30">
        <f>SUM(L101:L117)</f>
        <v>621939.03</v>
      </c>
      <c r="M118" s="30">
        <f>SUM(M85:M117)</f>
        <v>126432.37</v>
      </c>
      <c r="N118" s="32">
        <f>SUM(N10:N117)</f>
        <v>116819135.63</v>
      </c>
      <c r="P118" s="26"/>
      <c r="Q118" s="26"/>
    </row>
    <row r="119" spans="1:17" ht="16.5" thickBot="1">
      <c r="A119" s="1"/>
      <c r="B119" s="1"/>
      <c r="C119" s="1"/>
      <c r="D119" s="2"/>
      <c r="E119" s="2"/>
      <c r="F119" s="2"/>
      <c r="G119" s="2"/>
      <c r="H119" s="2"/>
      <c r="I119" s="2"/>
      <c r="J119" s="25"/>
      <c r="K119" s="2"/>
      <c r="L119" s="2"/>
      <c r="M119" s="2"/>
      <c r="N119" s="2"/>
      <c r="Q119" s="26"/>
    </row>
    <row r="120" spans="1:16" ht="12" thickBot="1">
      <c r="A120" s="17" t="s">
        <v>839</v>
      </c>
      <c r="B120" s="4"/>
      <c r="C120" s="4"/>
      <c r="D120" s="58">
        <f>SUM(D10:D100)</f>
        <v>100803575.83</v>
      </c>
      <c r="E120" s="30">
        <f>SUM(E10:E100)</f>
        <v>20245385.19</v>
      </c>
      <c r="F120" s="30">
        <f>SUM(F10:F100)</f>
        <v>3205139.8</v>
      </c>
      <c r="G120" s="30">
        <f>SUM(G10:G100)</f>
        <v>3526912.2</v>
      </c>
      <c r="H120" s="59"/>
      <c r="I120" s="60">
        <f>SUM(I10:I100)</f>
        <v>3144732.2800000007</v>
      </c>
      <c r="J120" s="61">
        <f t="shared" si="1"/>
        <v>89.16389469519542</v>
      </c>
      <c r="K120" s="5">
        <v>0</v>
      </c>
      <c r="L120" s="29">
        <v>0</v>
      </c>
      <c r="M120" s="29">
        <v>126432.37</v>
      </c>
      <c r="N120" s="62">
        <f>SUM(N10:N100)</f>
        <v>76904846.13</v>
      </c>
      <c r="P120" s="26"/>
    </row>
    <row r="121" spans="1:17" ht="12" thickBot="1">
      <c r="A121" s="17" t="s">
        <v>840</v>
      </c>
      <c r="B121" s="4"/>
      <c r="C121" s="4"/>
      <c r="D121" s="58">
        <f aca="true" t="shared" si="3" ref="D121:I121">SUM(D101:D117)</f>
        <v>64564892</v>
      </c>
      <c r="E121" s="30">
        <f t="shared" si="3"/>
        <v>19339841.5</v>
      </c>
      <c r="F121" s="30">
        <f t="shared" si="3"/>
        <v>2625045</v>
      </c>
      <c r="G121" s="30">
        <f t="shared" si="3"/>
        <v>4629056</v>
      </c>
      <c r="H121" s="29">
        <f t="shared" si="3"/>
        <v>4621040.33</v>
      </c>
      <c r="I121" s="60">
        <f t="shared" si="3"/>
        <v>4620984.390000001</v>
      </c>
      <c r="J121" s="57">
        <f t="shared" si="1"/>
        <v>99.82563161906015</v>
      </c>
      <c r="K121" s="5">
        <v>681705</v>
      </c>
      <c r="L121" s="29">
        <v>621939.03</v>
      </c>
      <c r="M121" s="29">
        <v>0</v>
      </c>
      <c r="N121" s="60">
        <f>SUM(N101:N117)</f>
        <v>39914289.5</v>
      </c>
      <c r="Q121" s="26"/>
    </row>
    <row r="122" spans="1:14" ht="16.5" thickBot="1">
      <c r="A122" s="1"/>
      <c r="B122" s="1"/>
      <c r="C122" s="1"/>
      <c r="D122" s="2"/>
      <c r="E122" s="2"/>
      <c r="F122" s="2"/>
      <c r="G122" s="2"/>
      <c r="H122" s="2"/>
      <c r="I122" s="2"/>
      <c r="J122" s="63"/>
      <c r="K122" s="2"/>
      <c r="L122" s="2"/>
      <c r="M122" s="2"/>
      <c r="N122" s="2"/>
    </row>
    <row r="123" spans="1:14" ht="12" thickBot="1">
      <c r="A123" s="17" t="s">
        <v>841</v>
      </c>
      <c r="B123" s="4"/>
      <c r="C123" s="4"/>
      <c r="D123" s="29">
        <f aca="true" t="shared" si="4" ref="D123:I123">SUM(D120:D122)</f>
        <v>165368467.82999998</v>
      </c>
      <c r="E123" s="29">
        <f t="shared" si="4"/>
        <v>39585226.69</v>
      </c>
      <c r="F123" s="29">
        <f t="shared" si="4"/>
        <v>5830184.8</v>
      </c>
      <c r="G123" s="29">
        <f t="shared" si="4"/>
        <v>8155968.2</v>
      </c>
      <c r="H123" s="29">
        <f t="shared" si="4"/>
        <v>4621040.33</v>
      </c>
      <c r="I123" s="29">
        <f t="shared" si="4"/>
        <v>7765716.670000002</v>
      </c>
      <c r="J123" s="57">
        <f t="shared" si="1"/>
        <v>95.21514159410286</v>
      </c>
      <c r="K123" s="5">
        <f>K121</f>
        <v>681705</v>
      </c>
      <c r="L123" s="29">
        <f>L121</f>
        <v>621939.03</v>
      </c>
      <c r="M123" s="29">
        <v>126432.37</v>
      </c>
      <c r="N123" s="32">
        <f>SUM(N120:N122)</f>
        <v>116819135.63</v>
      </c>
    </row>
    <row r="124" spans="1:14" ht="16.5" thickBot="1">
      <c r="A124" s="1"/>
      <c r="B124" s="1"/>
      <c r="C124" s="1"/>
      <c r="D124" s="2"/>
      <c r="E124" s="2"/>
      <c r="F124" s="2"/>
      <c r="G124" s="2"/>
      <c r="H124" s="2"/>
      <c r="I124" s="2"/>
      <c r="J124" s="63"/>
      <c r="K124" s="2"/>
      <c r="L124" s="2"/>
      <c r="M124" s="2"/>
      <c r="N124" s="2"/>
    </row>
    <row r="125" spans="1:10" ht="12" thickBot="1">
      <c r="A125" s="17" t="s">
        <v>842</v>
      </c>
      <c r="B125" s="4"/>
      <c r="C125" s="4"/>
      <c r="D125" s="29"/>
      <c r="E125" s="29"/>
      <c r="F125" s="29"/>
      <c r="G125" s="29"/>
      <c r="H125" s="29"/>
      <c r="I125" s="29">
        <v>7765772.61</v>
      </c>
      <c r="J125" s="57">
        <v>95.22</v>
      </c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1968503937007874" top="0.4" bottom="0.35433070866141736" header="0.32" footer="0.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6"/>
  <sheetViews>
    <sheetView workbookViewId="0" topLeftCell="C162">
      <selection activeCell="B2" sqref="B2"/>
    </sheetView>
  </sheetViews>
  <sheetFormatPr defaultColWidth="9.00390625" defaultRowHeight="12.75"/>
  <cols>
    <col min="1" max="1" width="19.75390625" style="41" customWidth="1"/>
    <col min="2" max="2" width="4.625" style="41" customWidth="1"/>
    <col min="3" max="3" width="24.875" style="41" customWidth="1"/>
    <col min="4" max="4" width="10.625" style="26" customWidth="1"/>
    <col min="5" max="6" width="9.75390625" style="26" customWidth="1"/>
    <col min="7" max="7" width="10.00390625" style="26" customWidth="1"/>
    <col min="8" max="9" width="10.625" style="26" customWidth="1"/>
    <col min="10" max="10" width="7.25390625" style="26" customWidth="1"/>
    <col min="11" max="12" width="9.75390625" style="26" customWidth="1"/>
    <col min="13" max="13" width="7.625" style="26" customWidth="1"/>
    <col min="14" max="14" width="9.75390625" style="26" customWidth="1"/>
    <col min="15" max="15" width="9.125" style="26" customWidth="1"/>
    <col min="16" max="16384" width="9.125" style="41" customWidth="1"/>
  </cols>
  <sheetData>
    <row r="1" spans="1:14" ht="15.75">
      <c r="A1" s="1"/>
      <c r="B1" s="1"/>
      <c r="C1" s="1" t="s">
        <v>680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thickBo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 thickBot="1">
      <c r="A3" s="88" t="s">
        <v>1356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3.5" customHeight="1" thickBot="1">
      <c r="A4" s="7"/>
      <c r="B4" s="8"/>
      <c r="C4" s="9" t="s">
        <v>682</v>
      </c>
      <c r="D4" s="98" t="s">
        <v>683</v>
      </c>
      <c r="E4" s="99"/>
      <c r="F4" s="98" t="s">
        <v>684</v>
      </c>
      <c r="G4" s="102"/>
      <c r="H4" s="102"/>
      <c r="I4" s="102"/>
      <c r="J4" s="99"/>
      <c r="K4" s="98" t="s">
        <v>685</v>
      </c>
      <c r="L4" s="99"/>
      <c r="M4" s="98" t="s">
        <v>683</v>
      </c>
      <c r="N4" s="99"/>
    </row>
    <row r="5" spans="1:14" ht="12" thickBot="1">
      <c r="A5" s="10" t="s">
        <v>686</v>
      </c>
      <c r="B5" s="10" t="s">
        <v>687</v>
      </c>
      <c r="C5" s="10" t="s">
        <v>688</v>
      </c>
      <c r="D5" s="11" t="s">
        <v>689</v>
      </c>
      <c r="E5" s="11" t="s">
        <v>690</v>
      </c>
      <c r="F5" s="12" t="s">
        <v>691</v>
      </c>
      <c r="G5" s="12" t="s">
        <v>692</v>
      </c>
      <c r="H5" s="11" t="s">
        <v>693</v>
      </c>
      <c r="I5" s="11" t="s">
        <v>694</v>
      </c>
      <c r="J5" s="11" t="s">
        <v>695</v>
      </c>
      <c r="K5" s="11" t="s">
        <v>696</v>
      </c>
      <c r="L5" s="11" t="s">
        <v>697</v>
      </c>
      <c r="M5" s="11" t="s">
        <v>698</v>
      </c>
      <c r="N5" s="13" t="s">
        <v>699</v>
      </c>
    </row>
    <row r="6" spans="1:14" ht="11.25">
      <c r="A6" s="10"/>
      <c r="B6" s="10" t="s">
        <v>700</v>
      </c>
      <c r="C6" s="10"/>
      <c r="D6" s="11" t="s">
        <v>700</v>
      </c>
      <c r="E6" s="11" t="s">
        <v>701</v>
      </c>
      <c r="F6" s="100" t="s">
        <v>702</v>
      </c>
      <c r="G6" s="101"/>
      <c r="H6" s="11" t="s">
        <v>703</v>
      </c>
      <c r="I6" s="11" t="s">
        <v>704</v>
      </c>
      <c r="J6" s="11" t="s">
        <v>705</v>
      </c>
      <c r="K6" s="11"/>
      <c r="L6" s="11"/>
      <c r="M6" s="11" t="s">
        <v>706</v>
      </c>
      <c r="N6" s="13" t="s">
        <v>707</v>
      </c>
    </row>
    <row r="7" spans="1:14" ht="12" thickBot="1">
      <c r="A7" s="14"/>
      <c r="B7" s="14"/>
      <c r="C7" s="14"/>
      <c r="D7" s="12" t="s">
        <v>708</v>
      </c>
      <c r="E7" s="12"/>
      <c r="F7" s="12"/>
      <c r="G7" s="15"/>
      <c r="H7" s="12" t="s">
        <v>709</v>
      </c>
      <c r="I7" s="12" t="s">
        <v>709</v>
      </c>
      <c r="J7" s="12"/>
      <c r="K7" s="12" t="s">
        <v>702</v>
      </c>
      <c r="L7" s="12" t="s">
        <v>709</v>
      </c>
      <c r="M7" s="12" t="s">
        <v>710</v>
      </c>
      <c r="N7" s="16" t="s">
        <v>708</v>
      </c>
    </row>
    <row r="8" spans="1:14" ht="15" customHeight="1" thickBot="1">
      <c r="A8" s="17" t="s">
        <v>1357</v>
      </c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1.25">
      <c r="A9" s="18" t="s">
        <v>1358</v>
      </c>
      <c r="B9" s="19" t="s">
        <v>1359</v>
      </c>
      <c r="C9" s="19" t="s">
        <v>1360</v>
      </c>
      <c r="D9" s="20">
        <v>1948</v>
      </c>
      <c r="E9" s="20">
        <v>0</v>
      </c>
      <c r="F9" s="20">
        <v>0</v>
      </c>
      <c r="G9" s="20">
        <v>1500</v>
      </c>
      <c r="H9" s="20">
        <v>1500</v>
      </c>
      <c r="I9" s="20">
        <v>1500</v>
      </c>
      <c r="J9" s="21">
        <f aca="true" t="shared" si="0" ref="J9:J21">IF(G9=0,"***",100*I9/G9)</f>
        <v>100</v>
      </c>
      <c r="K9" s="20">
        <v>0</v>
      </c>
      <c r="L9" s="20">
        <v>0</v>
      </c>
      <c r="M9" s="20">
        <v>0</v>
      </c>
      <c r="N9" s="22">
        <v>448</v>
      </c>
    </row>
    <row r="10" spans="1:14" ht="11.25">
      <c r="A10" s="18" t="s">
        <v>1361</v>
      </c>
      <c r="B10" s="19" t="s">
        <v>1362</v>
      </c>
      <c r="C10" s="19" t="s">
        <v>1363</v>
      </c>
      <c r="D10" s="20">
        <v>3204</v>
      </c>
      <c r="E10" s="20">
        <v>0</v>
      </c>
      <c r="F10" s="20">
        <v>0</v>
      </c>
      <c r="G10" s="20">
        <v>1600</v>
      </c>
      <c r="H10" s="20">
        <v>1600</v>
      </c>
      <c r="I10" s="20">
        <v>1600</v>
      </c>
      <c r="J10" s="21">
        <f t="shared" si="0"/>
        <v>100</v>
      </c>
      <c r="K10" s="20">
        <v>760</v>
      </c>
      <c r="L10" s="20">
        <v>850.85</v>
      </c>
      <c r="M10" s="20">
        <v>0</v>
      </c>
      <c r="N10" s="22">
        <v>844</v>
      </c>
    </row>
    <row r="11" spans="1:14" ht="11.25">
      <c r="A11" s="18" t="s">
        <v>1361</v>
      </c>
      <c r="B11" s="19" t="s">
        <v>1364</v>
      </c>
      <c r="C11" s="19" t="s">
        <v>1365</v>
      </c>
      <c r="D11" s="20">
        <v>350</v>
      </c>
      <c r="E11" s="20">
        <v>0</v>
      </c>
      <c r="F11" s="20">
        <v>0</v>
      </c>
      <c r="G11" s="20">
        <v>350</v>
      </c>
      <c r="H11" s="20">
        <v>350</v>
      </c>
      <c r="I11" s="20">
        <v>350</v>
      </c>
      <c r="J11" s="21">
        <f t="shared" si="0"/>
        <v>100</v>
      </c>
      <c r="K11" s="20">
        <v>0</v>
      </c>
      <c r="L11" s="20">
        <v>25.43</v>
      </c>
      <c r="M11" s="20">
        <v>0</v>
      </c>
      <c r="N11" s="22">
        <v>0</v>
      </c>
    </row>
    <row r="12" spans="1:14" ht="11.25">
      <c r="A12" s="18" t="s">
        <v>1366</v>
      </c>
      <c r="B12" s="19" t="s">
        <v>1367</v>
      </c>
      <c r="C12" s="19" t="s">
        <v>1368</v>
      </c>
      <c r="D12" s="20">
        <v>340</v>
      </c>
      <c r="E12" s="20">
        <v>0</v>
      </c>
      <c r="F12" s="20">
        <v>0</v>
      </c>
      <c r="G12" s="20">
        <v>340</v>
      </c>
      <c r="H12" s="20">
        <v>340</v>
      </c>
      <c r="I12" s="20">
        <v>340</v>
      </c>
      <c r="J12" s="21">
        <f t="shared" si="0"/>
        <v>100</v>
      </c>
      <c r="K12" s="20">
        <v>0</v>
      </c>
      <c r="L12" s="20">
        <v>0</v>
      </c>
      <c r="M12" s="20">
        <v>0</v>
      </c>
      <c r="N12" s="22">
        <v>0</v>
      </c>
    </row>
    <row r="13" spans="1:14" ht="11.25">
      <c r="A13" s="18" t="s">
        <v>1369</v>
      </c>
      <c r="B13" s="19" t="s">
        <v>1370</v>
      </c>
      <c r="C13" s="19" t="s">
        <v>1371</v>
      </c>
      <c r="D13" s="20">
        <v>300.83</v>
      </c>
      <c r="E13" s="20">
        <v>0</v>
      </c>
      <c r="F13" s="20">
        <v>0</v>
      </c>
      <c r="G13" s="20">
        <v>300</v>
      </c>
      <c r="H13" s="20">
        <v>300</v>
      </c>
      <c r="I13" s="20">
        <v>300</v>
      </c>
      <c r="J13" s="21">
        <f t="shared" si="0"/>
        <v>100</v>
      </c>
      <c r="K13" s="20">
        <v>0</v>
      </c>
      <c r="L13" s="20">
        <v>0.78</v>
      </c>
      <c r="M13" s="20">
        <v>0</v>
      </c>
      <c r="N13" s="22">
        <v>0.83</v>
      </c>
    </row>
    <row r="14" spans="1:14" ht="11.25">
      <c r="A14" s="18" t="s">
        <v>1372</v>
      </c>
      <c r="B14" s="19" t="s">
        <v>1373</v>
      </c>
      <c r="C14" s="19" t="s">
        <v>1374</v>
      </c>
      <c r="D14" s="20">
        <v>62.84</v>
      </c>
      <c r="E14" s="20">
        <v>0</v>
      </c>
      <c r="F14" s="20">
        <v>0</v>
      </c>
      <c r="G14" s="20">
        <v>60</v>
      </c>
      <c r="H14" s="20">
        <v>60</v>
      </c>
      <c r="I14" s="20">
        <v>59</v>
      </c>
      <c r="J14" s="21">
        <f t="shared" si="0"/>
        <v>98.33333333333333</v>
      </c>
      <c r="K14" s="20">
        <v>0</v>
      </c>
      <c r="L14" s="20">
        <v>0</v>
      </c>
      <c r="M14" s="20">
        <v>0</v>
      </c>
      <c r="N14" s="22">
        <v>2.84</v>
      </c>
    </row>
    <row r="15" spans="1:14" ht="11.25">
      <c r="A15" s="18" t="s">
        <v>1375</v>
      </c>
      <c r="B15" s="19" t="s">
        <v>1376</v>
      </c>
      <c r="C15" s="19" t="s">
        <v>1377</v>
      </c>
      <c r="D15" s="20">
        <v>1600</v>
      </c>
      <c r="E15" s="20">
        <v>0</v>
      </c>
      <c r="F15" s="20">
        <v>0</v>
      </c>
      <c r="G15" s="20">
        <v>1000</v>
      </c>
      <c r="H15" s="20">
        <v>1000</v>
      </c>
      <c r="I15" s="20">
        <v>1000</v>
      </c>
      <c r="J15" s="21">
        <f t="shared" si="0"/>
        <v>100</v>
      </c>
      <c r="K15" s="20">
        <v>600</v>
      </c>
      <c r="L15" s="20">
        <v>532.24</v>
      </c>
      <c r="M15" s="20">
        <v>0</v>
      </c>
      <c r="N15" s="22">
        <v>0</v>
      </c>
    </row>
    <row r="16" spans="1:14" ht="11.25">
      <c r="A16" s="18" t="s">
        <v>1375</v>
      </c>
      <c r="B16" s="19" t="s">
        <v>1378</v>
      </c>
      <c r="C16" s="19" t="s">
        <v>1371</v>
      </c>
      <c r="D16" s="20">
        <v>340</v>
      </c>
      <c r="E16" s="20">
        <v>0</v>
      </c>
      <c r="F16" s="20">
        <v>0</v>
      </c>
      <c r="G16" s="20">
        <v>240</v>
      </c>
      <c r="H16" s="20">
        <v>240</v>
      </c>
      <c r="I16" s="20">
        <v>240</v>
      </c>
      <c r="J16" s="21">
        <f t="shared" si="0"/>
        <v>100</v>
      </c>
      <c r="K16" s="20">
        <v>100</v>
      </c>
      <c r="L16" s="20">
        <v>105.42</v>
      </c>
      <c r="M16" s="20">
        <v>0</v>
      </c>
      <c r="N16" s="22">
        <v>0</v>
      </c>
    </row>
    <row r="17" spans="1:14" ht="11.25">
      <c r="A17" s="18" t="s">
        <v>1379</v>
      </c>
      <c r="B17" s="19" t="s">
        <v>1380</v>
      </c>
      <c r="C17" s="19" t="s">
        <v>1381</v>
      </c>
      <c r="D17" s="20">
        <v>3248.7</v>
      </c>
      <c r="E17" s="20">
        <v>0</v>
      </c>
      <c r="F17" s="20">
        <v>0</v>
      </c>
      <c r="G17" s="20">
        <v>1600</v>
      </c>
      <c r="H17" s="20">
        <v>1600</v>
      </c>
      <c r="I17" s="20">
        <v>1600</v>
      </c>
      <c r="J17" s="21">
        <f t="shared" si="0"/>
        <v>100</v>
      </c>
      <c r="K17" s="20">
        <v>500</v>
      </c>
      <c r="L17" s="20">
        <v>522.38</v>
      </c>
      <c r="M17" s="20">
        <v>0</v>
      </c>
      <c r="N17" s="22">
        <v>1148.7</v>
      </c>
    </row>
    <row r="18" spans="1:14" ht="11.25">
      <c r="A18" s="18" t="s">
        <v>1382</v>
      </c>
      <c r="B18" s="19" t="s">
        <v>1383</v>
      </c>
      <c r="C18" s="19" t="s">
        <v>1384</v>
      </c>
      <c r="D18" s="20">
        <v>1800</v>
      </c>
      <c r="E18" s="20">
        <v>0</v>
      </c>
      <c r="F18" s="20">
        <v>0</v>
      </c>
      <c r="G18" s="20">
        <v>1000</v>
      </c>
      <c r="H18" s="20">
        <v>1000</v>
      </c>
      <c r="I18" s="20">
        <v>1000</v>
      </c>
      <c r="J18" s="21">
        <f t="shared" si="0"/>
        <v>100</v>
      </c>
      <c r="K18" s="20">
        <v>800</v>
      </c>
      <c r="L18" s="20">
        <v>754.25</v>
      </c>
      <c r="M18" s="20">
        <v>0</v>
      </c>
      <c r="N18" s="22">
        <v>0</v>
      </c>
    </row>
    <row r="19" spans="1:14" ht="11.25">
      <c r="A19" s="18" t="s">
        <v>1385</v>
      </c>
      <c r="B19" s="19" t="s">
        <v>1386</v>
      </c>
      <c r="C19" s="19" t="s">
        <v>1387</v>
      </c>
      <c r="D19" s="20">
        <v>400</v>
      </c>
      <c r="E19" s="20">
        <v>0</v>
      </c>
      <c r="F19" s="20">
        <v>0</v>
      </c>
      <c r="G19" s="20">
        <v>400</v>
      </c>
      <c r="H19" s="20">
        <v>400</v>
      </c>
      <c r="I19" s="20">
        <v>400</v>
      </c>
      <c r="J19" s="21">
        <f t="shared" si="0"/>
        <v>100</v>
      </c>
      <c r="K19" s="20">
        <v>0</v>
      </c>
      <c r="L19" s="20">
        <v>0</v>
      </c>
      <c r="M19" s="20">
        <v>0</v>
      </c>
      <c r="N19" s="22">
        <v>0</v>
      </c>
    </row>
    <row r="20" spans="1:14" ht="12" thickBot="1">
      <c r="A20" s="18" t="s">
        <v>1388</v>
      </c>
      <c r="B20" s="19" t="s">
        <v>1389</v>
      </c>
      <c r="C20" s="19" t="s">
        <v>1390</v>
      </c>
      <c r="D20" s="20">
        <v>3717.12</v>
      </c>
      <c r="E20" s="20">
        <v>0</v>
      </c>
      <c r="F20" s="20">
        <v>0</v>
      </c>
      <c r="G20" s="20">
        <v>2000</v>
      </c>
      <c r="H20" s="20">
        <v>2000</v>
      </c>
      <c r="I20" s="20">
        <v>2000</v>
      </c>
      <c r="J20" s="21">
        <f t="shared" si="0"/>
        <v>100</v>
      </c>
      <c r="K20" s="20">
        <v>0</v>
      </c>
      <c r="L20" s="20">
        <v>0</v>
      </c>
      <c r="M20" s="20">
        <v>0</v>
      </c>
      <c r="N20" s="22">
        <v>1717.12</v>
      </c>
    </row>
    <row r="21" spans="1:14" ht="15" customHeight="1" thickBot="1">
      <c r="A21" s="27" t="s">
        <v>1391</v>
      </c>
      <c r="B21" s="28"/>
      <c r="C21" s="28"/>
      <c r="D21" s="30">
        <v>17311.49</v>
      </c>
      <c r="E21" s="30">
        <v>0</v>
      </c>
      <c r="F21" s="30">
        <v>0</v>
      </c>
      <c r="G21" s="30">
        <v>10390</v>
      </c>
      <c r="H21" s="30">
        <v>10390</v>
      </c>
      <c r="I21" s="30">
        <v>10389</v>
      </c>
      <c r="J21" s="31">
        <f t="shared" si="0"/>
        <v>99.99037536092396</v>
      </c>
      <c r="K21" s="30">
        <v>2760</v>
      </c>
      <c r="L21" s="30">
        <v>2791.34</v>
      </c>
      <c r="M21" s="30">
        <v>0</v>
      </c>
      <c r="N21" s="32">
        <v>4161.49</v>
      </c>
    </row>
    <row r="22" spans="1:14" ht="16.5" thickBot="1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 customHeight="1" thickBot="1">
      <c r="A23" s="17" t="s">
        <v>1392</v>
      </c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1.25">
      <c r="A24" s="18" t="s">
        <v>712</v>
      </c>
      <c r="B24" s="19" t="s">
        <v>1393</v>
      </c>
      <c r="C24" s="19" t="s">
        <v>1394</v>
      </c>
      <c r="D24" s="20">
        <v>68564.45</v>
      </c>
      <c r="E24" s="20">
        <v>9064.45</v>
      </c>
      <c r="F24" s="20">
        <v>52900</v>
      </c>
      <c r="G24" s="20">
        <v>54900</v>
      </c>
      <c r="H24" s="20"/>
      <c r="I24" s="20">
        <v>54900</v>
      </c>
      <c r="J24" s="21">
        <f aca="true" t="shared" si="1" ref="J24:J87">IF(G24=0,"***",100*I24/G24)</f>
        <v>100</v>
      </c>
      <c r="K24" s="20"/>
      <c r="L24" s="20"/>
      <c r="M24" s="20">
        <v>0</v>
      </c>
      <c r="N24" s="22">
        <v>4600</v>
      </c>
    </row>
    <row r="25" spans="1:14" ht="11.25">
      <c r="A25" s="18" t="s">
        <v>712</v>
      </c>
      <c r="B25" s="19" t="s">
        <v>1395</v>
      </c>
      <c r="C25" s="19" t="s">
        <v>1396</v>
      </c>
      <c r="D25" s="20">
        <v>964.1</v>
      </c>
      <c r="E25" s="20">
        <v>0</v>
      </c>
      <c r="F25" s="20">
        <v>0</v>
      </c>
      <c r="G25" s="20">
        <v>964.1</v>
      </c>
      <c r="H25" s="20"/>
      <c r="I25" s="20">
        <v>0</v>
      </c>
      <c r="J25" s="21">
        <f t="shared" si="1"/>
        <v>0</v>
      </c>
      <c r="K25" s="20"/>
      <c r="L25" s="20"/>
      <c r="M25" s="20">
        <v>0</v>
      </c>
      <c r="N25" s="22">
        <v>0</v>
      </c>
    </row>
    <row r="26" spans="1:14" ht="11.25">
      <c r="A26" s="18" t="s">
        <v>712</v>
      </c>
      <c r="B26" s="19" t="s">
        <v>1397</v>
      </c>
      <c r="C26" s="19" t="s">
        <v>1398</v>
      </c>
      <c r="D26" s="20">
        <v>142000</v>
      </c>
      <c r="E26" s="20">
        <v>10567.91</v>
      </c>
      <c r="F26" s="20">
        <v>6167</v>
      </c>
      <c r="G26" s="20">
        <v>1500</v>
      </c>
      <c r="H26" s="20"/>
      <c r="I26" s="20">
        <v>1246.46</v>
      </c>
      <c r="J26" s="21">
        <f t="shared" si="1"/>
        <v>83.09733333333334</v>
      </c>
      <c r="K26" s="20"/>
      <c r="L26" s="20"/>
      <c r="M26" s="20">
        <v>0</v>
      </c>
      <c r="N26" s="22">
        <v>129932.09</v>
      </c>
    </row>
    <row r="27" spans="1:14" ht="11.25">
      <c r="A27" s="18" t="s">
        <v>712</v>
      </c>
      <c r="B27" s="19" t="s">
        <v>1399</v>
      </c>
      <c r="C27" s="19" t="s">
        <v>1400</v>
      </c>
      <c r="D27" s="20">
        <v>27618.38</v>
      </c>
      <c r="E27" s="20">
        <v>24248.38</v>
      </c>
      <c r="F27" s="20">
        <v>2900</v>
      </c>
      <c r="G27" s="20">
        <v>3370</v>
      </c>
      <c r="H27" s="20"/>
      <c r="I27" s="20">
        <v>3369.15</v>
      </c>
      <c r="J27" s="21">
        <f t="shared" si="1"/>
        <v>99.97477744807122</v>
      </c>
      <c r="K27" s="20"/>
      <c r="L27" s="20"/>
      <c r="M27" s="20">
        <v>0</v>
      </c>
      <c r="N27" s="22">
        <v>0</v>
      </c>
    </row>
    <row r="28" spans="1:14" ht="11.25">
      <c r="A28" s="18" t="s">
        <v>712</v>
      </c>
      <c r="B28" s="19" t="s">
        <v>1401</v>
      </c>
      <c r="C28" s="19" t="s">
        <v>1402</v>
      </c>
      <c r="D28" s="20">
        <v>58059.8</v>
      </c>
      <c r="E28" s="20">
        <v>27599.8</v>
      </c>
      <c r="F28" s="20">
        <v>30930</v>
      </c>
      <c r="G28" s="20">
        <v>11800</v>
      </c>
      <c r="H28" s="20"/>
      <c r="I28" s="20">
        <v>11282.52</v>
      </c>
      <c r="J28" s="21">
        <f t="shared" si="1"/>
        <v>95.61457627118644</v>
      </c>
      <c r="K28" s="20"/>
      <c r="L28" s="20"/>
      <c r="M28" s="20">
        <v>0</v>
      </c>
      <c r="N28" s="22">
        <v>18660</v>
      </c>
    </row>
    <row r="29" spans="1:14" ht="11.25">
      <c r="A29" s="18" t="s">
        <v>712</v>
      </c>
      <c r="B29" s="19" t="s">
        <v>1403</v>
      </c>
      <c r="C29" s="19" t="s">
        <v>1404</v>
      </c>
      <c r="D29" s="20">
        <v>42999</v>
      </c>
      <c r="E29" s="20">
        <v>38769</v>
      </c>
      <c r="F29" s="20">
        <v>4230</v>
      </c>
      <c r="G29" s="20">
        <v>4230</v>
      </c>
      <c r="H29" s="20"/>
      <c r="I29" s="20">
        <v>4212.91</v>
      </c>
      <c r="J29" s="21">
        <f t="shared" si="1"/>
        <v>99.59598108747045</v>
      </c>
      <c r="K29" s="20"/>
      <c r="L29" s="20"/>
      <c r="M29" s="20">
        <v>0</v>
      </c>
      <c r="N29" s="22">
        <v>0</v>
      </c>
    </row>
    <row r="30" spans="1:14" ht="11.25">
      <c r="A30" s="18" t="s">
        <v>712</v>
      </c>
      <c r="B30" s="19" t="s">
        <v>1405</v>
      </c>
      <c r="C30" s="19" t="s">
        <v>1406</v>
      </c>
      <c r="D30" s="20">
        <v>52700</v>
      </c>
      <c r="E30" s="20">
        <v>0</v>
      </c>
      <c r="F30" s="20">
        <v>0</v>
      </c>
      <c r="G30" s="20">
        <v>1000</v>
      </c>
      <c r="H30" s="20"/>
      <c r="I30" s="20">
        <v>481.95</v>
      </c>
      <c r="J30" s="21">
        <f t="shared" si="1"/>
        <v>48.195</v>
      </c>
      <c r="K30" s="20"/>
      <c r="L30" s="20"/>
      <c r="M30" s="20">
        <v>0</v>
      </c>
      <c r="N30" s="22">
        <v>51700</v>
      </c>
    </row>
    <row r="31" spans="1:14" ht="11.25">
      <c r="A31" s="18" t="s">
        <v>712</v>
      </c>
      <c r="B31" s="19" t="s">
        <v>1407</v>
      </c>
      <c r="C31" s="19" t="s">
        <v>1408</v>
      </c>
      <c r="D31" s="20">
        <v>86080.81</v>
      </c>
      <c r="E31" s="20">
        <v>0</v>
      </c>
      <c r="F31" s="20">
        <v>0</v>
      </c>
      <c r="G31" s="20">
        <v>459</v>
      </c>
      <c r="H31" s="20"/>
      <c r="I31" s="20">
        <v>459</v>
      </c>
      <c r="J31" s="21">
        <f t="shared" si="1"/>
        <v>100</v>
      </c>
      <c r="K31" s="20"/>
      <c r="L31" s="20"/>
      <c r="M31" s="20">
        <v>1080.81</v>
      </c>
      <c r="N31" s="22">
        <v>84541</v>
      </c>
    </row>
    <row r="32" spans="1:14" ht="11.25">
      <c r="A32" s="18" t="s">
        <v>712</v>
      </c>
      <c r="B32" s="19" t="s">
        <v>1409</v>
      </c>
      <c r="C32" s="19" t="s">
        <v>1410</v>
      </c>
      <c r="D32" s="20">
        <v>5800</v>
      </c>
      <c r="E32" s="20">
        <v>0</v>
      </c>
      <c r="F32" s="20">
        <v>0</v>
      </c>
      <c r="G32" s="20">
        <v>2300</v>
      </c>
      <c r="H32" s="20"/>
      <c r="I32" s="20">
        <v>2297.29</v>
      </c>
      <c r="J32" s="21">
        <f t="shared" si="1"/>
        <v>99.88217391304347</v>
      </c>
      <c r="K32" s="20"/>
      <c r="L32" s="20"/>
      <c r="M32" s="20">
        <v>0</v>
      </c>
      <c r="N32" s="22">
        <v>3500</v>
      </c>
    </row>
    <row r="33" spans="1:14" ht="11.25">
      <c r="A33" s="18" t="s">
        <v>1411</v>
      </c>
      <c r="B33" s="19" t="s">
        <v>1412</v>
      </c>
      <c r="C33" s="19" t="s">
        <v>1413</v>
      </c>
      <c r="D33" s="20">
        <v>2784.54</v>
      </c>
      <c r="E33" s="20">
        <v>0</v>
      </c>
      <c r="F33" s="20">
        <v>0</v>
      </c>
      <c r="G33" s="20">
        <v>2784.5</v>
      </c>
      <c r="H33" s="20"/>
      <c r="I33" s="20">
        <v>0</v>
      </c>
      <c r="J33" s="21">
        <f t="shared" si="1"/>
        <v>0</v>
      </c>
      <c r="K33" s="20"/>
      <c r="L33" s="20"/>
      <c r="M33" s="20">
        <v>0</v>
      </c>
      <c r="N33" s="22">
        <v>0.04</v>
      </c>
    </row>
    <row r="34" spans="1:14" ht="11.25">
      <c r="A34" s="18" t="s">
        <v>1411</v>
      </c>
      <c r="B34" s="19" t="s">
        <v>1414</v>
      </c>
      <c r="C34" s="19" t="s">
        <v>1415</v>
      </c>
      <c r="D34" s="20">
        <v>29500</v>
      </c>
      <c r="E34" s="20">
        <v>1129.05</v>
      </c>
      <c r="F34" s="20">
        <v>0</v>
      </c>
      <c r="G34" s="20">
        <v>18870.9</v>
      </c>
      <c r="H34" s="20"/>
      <c r="I34" s="20">
        <v>15541.56</v>
      </c>
      <c r="J34" s="21">
        <f t="shared" si="1"/>
        <v>82.35728025690348</v>
      </c>
      <c r="K34" s="20"/>
      <c r="L34" s="20"/>
      <c r="M34" s="20">
        <v>0</v>
      </c>
      <c r="N34" s="22">
        <v>9500.05</v>
      </c>
    </row>
    <row r="35" spans="1:14" ht="11.25">
      <c r="A35" s="18" t="s">
        <v>1411</v>
      </c>
      <c r="B35" s="19" t="s">
        <v>1416</v>
      </c>
      <c r="C35" s="19" t="s">
        <v>1417</v>
      </c>
      <c r="D35" s="20">
        <v>36595.71</v>
      </c>
      <c r="E35" s="20">
        <v>1811.21</v>
      </c>
      <c r="F35" s="20">
        <v>0</v>
      </c>
      <c r="G35" s="20">
        <v>34784.5</v>
      </c>
      <c r="H35" s="20"/>
      <c r="I35" s="20">
        <v>34722.63</v>
      </c>
      <c r="J35" s="21">
        <f t="shared" si="1"/>
        <v>99.8221334214952</v>
      </c>
      <c r="K35" s="20"/>
      <c r="L35" s="20"/>
      <c r="M35" s="20">
        <v>0</v>
      </c>
      <c r="N35" s="22">
        <v>0</v>
      </c>
    </row>
    <row r="36" spans="1:14" ht="11.25">
      <c r="A36" s="18" t="s">
        <v>1411</v>
      </c>
      <c r="B36" s="19" t="s">
        <v>1418</v>
      </c>
      <c r="C36" s="19" t="s">
        <v>1419</v>
      </c>
      <c r="D36" s="20">
        <v>96.9</v>
      </c>
      <c r="E36" s="20">
        <v>0</v>
      </c>
      <c r="F36" s="20">
        <v>35000</v>
      </c>
      <c r="G36" s="20">
        <v>96.9</v>
      </c>
      <c r="H36" s="20"/>
      <c r="I36" s="20">
        <v>0</v>
      </c>
      <c r="J36" s="21">
        <f t="shared" si="1"/>
        <v>0</v>
      </c>
      <c r="K36" s="20"/>
      <c r="L36" s="20"/>
      <c r="M36" s="20">
        <v>0</v>
      </c>
      <c r="N36" s="22">
        <v>0</v>
      </c>
    </row>
    <row r="37" spans="1:14" ht="11.25">
      <c r="A37" s="18" t="s">
        <v>1411</v>
      </c>
      <c r="B37" s="19" t="s">
        <v>1420</v>
      </c>
      <c r="C37" s="19" t="s">
        <v>1421</v>
      </c>
      <c r="D37" s="20">
        <v>0</v>
      </c>
      <c r="E37" s="20">
        <v>0</v>
      </c>
      <c r="F37" s="20">
        <v>10000</v>
      </c>
      <c r="G37" s="20">
        <v>0</v>
      </c>
      <c r="H37" s="20"/>
      <c r="I37" s="20">
        <v>0</v>
      </c>
      <c r="J37" s="21" t="str">
        <f t="shared" si="1"/>
        <v>***</v>
      </c>
      <c r="K37" s="20"/>
      <c r="L37" s="20"/>
      <c r="M37" s="20">
        <v>0</v>
      </c>
      <c r="N37" s="22">
        <v>0</v>
      </c>
    </row>
    <row r="38" spans="1:14" ht="11.25">
      <c r="A38" s="18" t="s">
        <v>1411</v>
      </c>
      <c r="B38" s="19" t="s">
        <v>1422</v>
      </c>
      <c r="C38" s="19" t="s">
        <v>1423</v>
      </c>
      <c r="D38" s="20">
        <v>50</v>
      </c>
      <c r="E38" s="20">
        <v>0</v>
      </c>
      <c r="F38" s="20">
        <v>0</v>
      </c>
      <c r="G38" s="20">
        <v>50</v>
      </c>
      <c r="H38" s="20"/>
      <c r="I38" s="20">
        <v>50</v>
      </c>
      <c r="J38" s="21">
        <f t="shared" si="1"/>
        <v>100</v>
      </c>
      <c r="K38" s="20"/>
      <c r="L38" s="20"/>
      <c r="M38" s="20">
        <v>0</v>
      </c>
      <c r="N38" s="22">
        <v>0</v>
      </c>
    </row>
    <row r="39" spans="1:14" ht="11.25">
      <c r="A39" s="18" t="s">
        <v>1411</v>
      </c>
      <c r="B39" s="19" t="s">
        <v>1424</v>
      </c>
      <c r="C39" s="19" t="s">
        <v>1425</v>
      </c>
      <c r="D39" s="20">
        <v>71.7</v>
      </c>
      <c r="E39" s="20">
        <v>0</v>
      </c>
      <c r="F39" s="20">
        <v>0</v>
      </c>
      <c r="G39" s="20">
        <v>71.7</v>
      </c>
      <c r="H39" s="20"/>
      <c r="I39" s="20">
        <v>71.7</v>
      </c>
      <c r="J39" s="21">
        <f t="shared" si="1"/>
        <v>100</v>
      </c>
      <c r="K39" s="20"/>
      <c r="L39" s="20"/>
      <c r="M39" s="20">
        <v>0</v>
      </c>
      <c r="N39" s="22">
        <v>0</v>
      </c>
    </row>
    <row r="40" spans="1:14" ht="11.25">
      <c r="A40" s="18" t="s">
        <v>1411</v>
      </c>
      <c r="B40" s="19" t="s">
        <v>1426</v>
      </c>
      <c r="C40" s="19" t="s">
        <v>1427</v>
      </c>
      <c r="D40" s="20">
        <v>51.9</v>
      </c>
      <c r="E40" s="20">
        <v>0</v>
      </c>
      <c r="F40" s="20">
        <v>0</v>
      </c>
      <c r="G40" s="20">
        <v>51.9</v>
      </c>
      <c r="H40" s="20"/>
      <c r="I40" s="20">
        <v>51.9</v>
      </c>
      <c r="J40" s="21">
        <f t="shared" si="1"/>
        <v>100</v>
      </c>
      <c r="K40" s="20"/>
      <c r="L40" s="20"/>
      <c r="M40" s="20">
        <v>0</v>
      </c>
      <c r="N40" s="22">
        <v>0</v>
      </c>
    </row>
    <row r="41" spans="1:14" ht="11.25">
      <c r="A41" s="18" t="s">
        <v>1411</v>
      </c>
      <c r="B41" s="19" t="s">
        <v>1428</v>
      </c>
      <c r="C41" s="19" t="s">
        <v>1429</v>
      </c>
      <c r="D41" s="20">
        <v>72.8</v>
      </c>
      <c r="E41" s="20">
        <v>0</v>
      </c>
      <c r="F41" s="20">
        <v>0</v>
      </c>
      <c r="G41" s="20">
        <v>72.8</v>
      </c>
      <c r="H41" s="20"/>
      <c r="I41" s="20">
        <v>72.75</v>
      </c>
      <c r="J41" s="21">
        <f t="shared" si="1"/>
        <v>99.93131868131869</v>
      </c>
      <c r="K41" s="20"/>
      <c r="L41" s="20"/>
      <c r="M41" s="20">
        <v>0</v>
      </c>
      <c r="N41" s="22">
        <v>0</v>
      </c>
    </row>
    <row r="42" spans="1:14" ht="11.25">
      <c r="A42" s="18" t="s">
        <v>1411</v>
      </c>
      <c r="B42" s="19" t="s">
        <v>1430</v>
      </c>
      <c r="C42" s="19" t="s">
        <v>1431</v>
      </c>
      <c r="D42" s="20">
        <v>47</v>
      </c>
      <c r="E42" s="20">
        <v>0</v>
      </c>
      <c r="F42" s="20">
        <v>0</v>
      </c>
      <c r="G42" s="20">
        <v>47</v>
      </c>
      <c r="H42" s="20"/>
      <c r="I42" s="20">
        <v>46.95</v>
      </c>
      <c r="J42" s="21">
        <f t="shared" si="1"/>
        <v>99.8936170212766</v>
      </c>
      <c r="K42" s="20"/>
      <c r="L42" s="20"/>
      <c r="M42" s="20">
        <v>0</v>
      </c>
      <c r="N42" s="22">
        <v>0</v>
      </c>
    </row>
    <row r="43" spans="1:14" ht="11.25">
      <c r="A43" s="18" t="s">
        <v>1411</v>
      </c>
      <c r="B43" s="19" t="s">
        <v>1432</v>
      </c>
      <c r="C43" s="19" t="s">
        <v>1433</v>
      </c>
      <c r="D43" s="20">
        <v>81.6</v>
      </c>
      <c r="E43" s="20">
        <v>0</v>
      </c>
      <c r="F43" s="20">
        <v>0</v>
      </c>
      <c r="G43" s="20">
        <v>81.6</v>
      </c>
      <c r="H43" s="20"/>
      <c r="I43" s="20">
        <v>81.6</v>
      </c>
      <c r="J43" s="21">
        <f t="shared" si="1"/>
        <v>100</v>
      </c>
      <c r="K43" s="20"/>
      <c r="L43" s="20"/>
      <c r="M43" s="20">
        <v>0</v>
      </c>
      <c r="N43" s="22">
        <v>0</v>
      </c>
    </row>
    <row r="44" spans="1:14" ht="11.25">
      <c r="A44" s="18" t="s">
        <v>1411</v>
      </c>
      <c r="B44" s="19" t="s">
        <v>1434</v>
      </c>
      <c r="C44" s="19" t="s">
        <v>1435</v>
      </c>
      <c r="D44" s="20">
        <v>0</v>
      </c>
      <c r="E44" s="20">
        <v>0</v>
      </c>
      <c r="F44" s="20">
        <v>0</v>
      </c>
      <c r="G44" s="20">
        <v>0</v>
      </c>
      <c r="H44" s="20"/>
      <c r="I44" s="20">
        <v>0</v>
      </c>
      <c r="J44" s="21" t="str">
        <f t="shared" si="1"/>
        <v>***</v>
      </c>
      <c r="K44" s="20"/>
      <c r="L44" s="20"/>
      <c r="M44" s="20">
        <v>0</v>
      </c>
      <c r="N44" s="22">
        <v>0</v>
      </c>
    </row>
    <row r="45" spans="1:14" ht="11.25">
      <c r="A45" s="18" t="s">
        <v>1411</v>
      </c>
      <c r="B45" s="19" t="s">
        <v>1436</v>
      </c>
      <c r="C45" s="19" t="s">
        <v>1437</v>
      </c>
      <c r="D45" s="20">
        <v>58.3</v>
      </c>
      <c r="E45" s="20">
        <v>0</v>
      </c>
      <c r="F45" s="20">
        <v>0</v>
      </c>
      <c r="G45" s="20">
        <v>58.3</v>
      </c>
      <c r="H45" s="20"/>
      <c r="I45" s="20">
        <v>58.35</v>
      </c>
      <c r="J45" s="21">
        <f t="shared" si="1"/>
        <v>100.08576329331046</v>
      </c>
      <c r="K45" s="20"/>
      <c r="L45" s="20"/>
      <c r="M45" s="20">
        <v>0</v>
      </c>
      <c r="N45" s="22">
        <v>0</v>
      </c>
    </row>
    <row r="46" spans="1:14" ht="11.25">
      <c r="A46" s="18" t="s">
        <v>1411</v>
      </c>
      <c r="B46" s="19" t="s">
        <v>1438</v>
      </c>
      <c r="C46" s="19" t="s">
        <v>1439</v>
      </c>
      <c r="D46" s="20">
        <v>386.3</v>
      </c>
      <c r="E46" s="20">
        <v>0</v>
      </c>
      <c r="F46" s="20">
        <v>0</v>
      </c>
      <c r="G46" s="20">
        <v>386.3</v>
      </c>
      <c r="H46" s="20"/>
      <c r="I46" s="20">
        <v>386.28</v>
      </c>
      <c r="J46" s="21">
        <f t="shared" si="1"/>
        <v>99.99482267667615</v>
      </c>
      <c r="K46" s="20"/>
      <c r="L46" s="20"/>
      <c r="M46" s="20">
        <v>0</v>
      </c>
      <c r="N46" s="22">
        <v>0</v>
      </c>
    </row>
    <row r="47" spans="1:14" ht="11.25">
      <c r="A47" s="18" t="s">
        <v>1411</v>
      </c>
      <c r="B47" s="19" t="s">
        <v>1440</v>
      </c>
      <c r="C47" s="19" t="s">
        <v>1441</v>
      </c>
      <c r="D47" s="20">
        <v>2076.8</v>
      </c>
      <c r="E47" s="20">
        <v>0</v>
      </c>
      <c r="F47" s="20">
        <v>0</v>
      </c>
      <c r="G47" s="20">
        <v>2076.8</v>
      </c>
      <c r="H47" s="20"/>
      <c r="I47" s="20">
        <v>2076.8</v>
      </c>
      <c r="J47" s="21">
        <f t="shared" si="1"/>
        <v>100</v>
      </c>
      <c r="K47" s="20"/>
      <c r="L47" s="20"/>
      <c r="M47" s="20">
        <v>0</v>
      </c>
      <c r="N47" s="22">
        <v>0</v>
      </c>
    </row>
    <row r="48" spans="1:14" ht="11.25">
      <c r="A48" s="18" t="s">
        <v>1411</v>
      </c>
      <c r="B48" s="19" t="s">
        <v>1442</v>
      </c>
      <c r="C48" s="19" t="s">
        <v>1443</v>
      </c>
      <c r="D48" s="20">
        <v>2727.5</v>
      </c>
      <c r="E48" s="20">
        <v>0</v>
      </c>
      <c r="F48" s="20">
        <v>0</v>
      </c>
      <c r="G48" s="20">
        <v>2727.5</v>
      </c>
      <c r="H48" s="20"/>
      <c r="I48" s="20">
        <v>2727.47</v>
      </c>
      <c r="J48" s="21">
        <f t="shared" si="1"/>
        <v>99.99890009165902</v>
      </c>
      <c r="K48" s="20"/>
      <c r="L48" s="20"/>
      <c r="M48" s="20">
        <v>0</v>
      </c>
      <c r="N48" s="22">
        <v>0</v>
      </c>
    </row>
    <row r="49" spans="1:14" ht="11.25">
      <c r="A49" s="18" t="s">
        <v>1411</v>
      </c>
      <c r="B49" s="19" t="s">
        <v>1444</v>
      </c>
      <c r="C49" s="19" t="s">
        <v>1445</v>
      </c>
      <c r="D49" s="20">
        <v>940</v>
      </c>
      <c r="E49" s="20">
        <v>0</v>
      </c>
      <c r="F49" s="20">
        <v>0</v>
      </c>
      <c r="G49" s="20">
        <v>589.5</v>
      </c>
      <c r="H49" s="20"/>
      <c r="I49" s="20">
        <v>589.5</v>
      </c>
      <c r="J49" s="21">
        <f t="shared" si="1"/>
        <v>100</v>
      </c>
      <c r="K49" s="20"/>
      <c r="L49" s="20"/>
      <c r="M49" s="20">
        <v>0</v>
      </c>
      <c r="N49" s="22">
        <v>350.5</v>
      </c>
    </row>
    <row r="50" spans="1:14" ht="11.25">
      <c r="A50" s="18" t="s">
        <v>1411</v>
      </c>
      <c r="B50" s="19" t="s">
        <v>1446</v>
      </c>
      <c r="C50" s="19" t="s">
        <v>1447</v>
      </c>
      <c r="D50" s="20">
        <v>51.9</v>
      </c>
      <c r="E50" s="20">
        <v>0</v>
      </c>
      <c r="F50" s="20">
        <v>0</v>
      </c>
      <c r="G50" s="20">
        <v>17</v>
      </c>
      <c r="H50" s="20"/>
      <c r="I50" s="20">
        <v>17</v>
      </c>
      <c r="J50" s="21">
        <f t="shared" si="1"/>
        <v>100</v>
      </c>
      <c r="K50" s="20"/>
      <c r="L50" s="20"/>
      <c r="M50" s="20">
        <v>0</v>
      </c>
      <c r="N50" s="22">
        <v>34.9</v>
      </c>
    </row>
    <row r="51" spans="1:14" ht="11.25">
      <c r="A51" s="18" t="s">
        <v>1411</v>
      </c>
      <c r="B51" s="19" t="s">
        <v>1448</v>
      </c>
      <c r="C51" s="19" t="s">
        <v>1449</v>
      </c>
      <c r="D51" s="20">
        <v>177.2</v>
      </c>
      <c r="E51" s="20">
        <v>0</v>
      </c>
      <c r="F51" s="20">
        <v>0</v>
      </c>
      <c r="G51" s="20">
        <v>177.2</v>
      </c>
      <c r="H51" s="20"/>
      <c r="I51" s="20">
        <v>177.2</v>
      </c>
      <c r="J51" s="21">
        <f t="shared" si="1"/>
        <v>100</v>
      </c>
      <c r="K51" s="20"/>
      <c r="L51" s="20"/>
      <c r="M51" s="20">
        <v>0</v>
      </c>
      <c r="N51" s="22">
        <v>0</v>
      </c>
    </row>
    <row r="52" spans="1:14" ht="11.25">
      <c r="A52" s="18" t="s">
        <v>1411</v>
      </c>
      <c r="B52" s="19" t="s">
        <v>1450</v>
      </c>
      <c r="C52" s="19" t="s">
        <v>1451</v>
      </c>
      <c r="D52" s="20">
        <v>623.5</v>
      </c>
      <c r="E52" s="20">
        <v>0</v>
      </c>
      <c r="F52" s="20">
        <v>0</v>
      </c>
      <c r="G52" s="20">
        <v>623.5</v>
      </c>
      <c r="H52" s="20"/>
      <c r="I52" s="20">
        <v>623.52</v>
      </c>
      <c r="J52" s="21">
        <f t="shared" si="1"/>
        <v>100.00320769847634</v>
      </c>
      <c r="K52" s="20"/>
      <c r="L52" s="20"/>
      <c r="M52" s="20">
        <v>0</v>
      </c>
      <c r="N52" s="22">
        <v>0</v>
      </c>
    </row>
    <row r="53" spans="1:14" ht="11.25">
      <c r="A53" s="18" t="s">
        <v>1358</v>
      </c>
      <c r="B53" s="19" t="s">
        <v>1452</v>
      </c>
      <c r="C53" s="19" t="s">
        <v>1453</v>
      </c>
      <c r="D53" s="20">
        <v>61087.5</v>
      </c>
      <c r="E53" s="20">
        <v>2087.5</v>
      </c>
      <c r="F53" s="20">
        <v>6000</v>
      </c>
      <c r="G53" s="20">
        <v>30000</v>
      </c>
      <c r="H53" s="20">
        <v>30000</v>
      </c>
      <c r="I53" s="20">
        <v>30000</v>
      </c>
      <c r="J53" s="21">
        <f t="shared" si="1"/>
        <v>100</v>
      </c>
      <c r="K53" s="20">
        <v>0</v>
      </c>
      <c r="L53" s="20">
        <v>0</v>
      </c>
      <c r="M53" s="20">
        <v>0</v>
      </c>
      <c r="N53" s="22">
        <v>29000</v>
      </c>
    </row>
    <row r="54" spans="1:14" ht="11.25">
      <c r="A54" s="18" t="s">
        <v>1358</v>
      </c>
      <c r="B54" s="19" t="s">
        <v>1454</v>
      </c>
      <c r="C54" s="19" t="s">
        <v>1455</v>
      </c>
      <c r="D54" s="20">
        <v>5368</v>
      </c>
      <c r="E54" s="20">
        <v>201.78</v>
      </c>
      <c r="F54" s="20">
        <v>4200</v>
      </c>
      <c r="G54" s="20">
        <v>5045</v>
      </c>
      <c r="H54" s="20">
        <v>5045</v>
      </c>
      <c r="I54" s="20">
        <v>5045</v>
      </c>
      <c r="J54" s="21">
        <f t="shared" si="1"/>
        <v>100</v>
      </c>
      <c r="K54" s="20">
        <v>105</v>
      </c>
      <c r="L54" s="20">
        <v>103.65</v>
      </c>
      <c r="M54" s="20">
        <v>0</v>
      </c>
      <c r="N54" s="22">
        <v>16.22</v>
      </c>
    </row>
    <row r="55" spans="1:14" ht="11.25">
      <c r="A55" s="18" t="s">
        <v>1456</v>
      </c>
      <c r="B55" s="19" t="s">
        <v>1457</v>
      </c>
      <c r="C55" s="19" t="s">
        <v>1458</v>
      </c>
      <c r="D55" s="20">
        <v>600</v>
      </c>
      <c r="E55" s="20">
        <v>0</v>
      </c>
      <c r="F55" s="20">
        <v>600</v>
      </c>
      <c r="G55" s="20">
        <v>600</v>
      </c>
      <c r="H55" s="20">
        <v>600</v>
      </c>
      <c r="I55" s="20">
        <v>600</v>
      </c>
      <c r="J55" s="21">
        <f t="shared" si="1"/>
        <v>100</v>
      </c>
      <c r="K55" s="20">
        <v>0</v>
      </c>
      <c r="L55" s="20">
        <v>0</v>
      </c>
      <c r="M55" s="20">
        <v>0</v>
      </c>
      <c r="N55" s="22">
        <v>0</v>
      </c>
    </row>
    <row r="56" spans="1:14" ht="11.25">
      <c r="A56" s="18" t="s">
        <v>1456</v>
      </c>
      <c r="B56" s="19" t="s">
        <v>1459</v>
      </c>
      <c r="C56" s="19" t="s">
        <v>1460</v>
      </c>
      <c r="D56" s="20">
        <v>250</v>
      </c>
      <c r="E56" s="20">
        <v>0</v>
      </c>
      <c r="F56" s="20">
        <v>250</v>
      </c>
      <c r="G56" s="20">
        <v>250</v>
      </c>
      <c r="H56" s="20">
        <v>250</v>
      </c>
      <c r="I56" s="20">
        <v>250</v>
      </c>
      <c r="J56" s="21">
        <f t="shared" si="1"/>
        <v>100</v>
      </c>
      <c r="K56" s="20">
        <v>0</v>
      </c>
      <c r="L56" s="20">
        <v>0</v>
      </c>
      <c r="M56" s="20">
        <v>0</v>
      </c>
      <c r="N56" s="22">
        <v>0</v>
      </c>
    </row>
    <row r="57" spans="1:14" ht="11.25">
      <c r="A57" s="18" t="s">
        <v>1461</v>
      </c>
      <c r="B57" s="19" t="s">
        <v>1462</v>
      </c>
      <c r="C57" s="19" t="s">
        <v>1463</v>
      </c>
      <c r="D57" s="20">
        <v>270</v>
      </c>
      <c r="E57" s="20">
        <v>0</v>
      </c>
      <c r="F57" s="20">
        <v>450</v>
      </c>
      <c r="G57" s="20">
        <v>270</v>
      </c>
      <c r="H57" s="20">
        <v>270</v>
      </c>
      <c r="I57" s="20">
        <v>270</v>
      </c>
      <c r="J57" s="21">
        <f t="shared" si="1"/>
        <v>100</v>
      </c>
      <c r="K57" s="20">
        <v>0</v>
      </c>
      <c r="L57" s="20">
        <v>0</v>
      </c>
      <c r="M57" s="20">
        <v>0</v>
      </c>
      <c r="N57" s="22">
        <v>0</v>
      </c>
    </row>
    <row r="58" spans="1:14" ht="11.25">
      <c r="A58" s="18" t="s">
        <v>1464</v>
      </c>
      <c r="B58" s="19" t="s">
        <v>1465</v>
      </c>
      <c r="C58" s="19" t="s">
        <v>1466</v>
      </c>
      <c r="D58" s="20">
        <v>10002.8</v>
      </c>
      <c r="E58" s="20">
        <v>5267.47</v>
      </c>
      <c r="F58" s="20">
        <v>2625</v>
      </c>
      <c r="G58" s="20">
        <v>2505</v>
      </c>
      <c r="H58" s="20">
        <v>2505</v>
      </c>
      <c r="I58" s="20">
        <v>2505</v>
      </c>
      <c r="J58" s="21">
        <f t="shared" si="1"/>
        <v>100</v>
      </c>
      <c r="K58" s="20">
        <v>2.34</v>
      </c>
      <c r="L58" s="20">
        <v>2.34</v>
      </c>
      <c r="M58" s="20">
        <v>0</v>
      </c>
      <c r="N58" s="22">
        <v>2228</v>
      </c>
    </row>
    <row r="59" spans="1:14" ht="11.25">
      <c r="A59" s="18" t="s">
        <v>1464</v>
      </c>
      <c r="B59" s="19" t="s">
        <v>1467</v>
      </c>
      <c r="C59" s="19" t="s">
        <v>1468</v>
      </c>
      <c r="D59" s="20">
        <v>354.42</v>
      </c>
      <c r="E59" s="20">
        <v>0</v>
      </c>
      <c r="F59" s="20">
        <v>0</v>
      </c>
      <c r="G59" s="20">
        <v>350</v>
      </c>
      <c r="H59" s="20">
        <v>350</v>
      </c>
      <c r="I59" s="20">
        <v>350</v>
      </c>
      <c r="J59" s="21">
        <f t="shared" si="1"/>
        <v>100</v>
      </c>
      <c r="K59" s="20">
        <v>4.42</v>
      </c>
      <c r="L59" s="20">
        <v>4.42</v>
      </c>
      <c r="M59" s="20">
        <v>0</v>
      </c>
      <c r="N59" s="22">
        <v>0</v>
      </c>
    </row>
    <row r="60" spans="1:14" ht="11.25">
      <c r="A60" s="18" t="s">
        <v>1464</v>
      </c>
      <c r="B60" s="19" t="s">
        <v>1469</v>
      </c>
      <c r="C60" s="19" t="s">
        <v>1470</v>
      </c>
      <c r="D60" s="20">
        <v>19500</v>
      </c>
      <c r="E60" s="20">
        <v>0</v>
      </c>
      <c r="F60" s="20">
        <v>0</v>
      </c>
      <c r="G60" s="20">
        <v>700</v>
      </c>
      <c r="H60" s="20">
        <v>700</v>
      </c>
      <c r="I60" s="20">
        <v>700</v>
      </c>
      <c r="J60" s="21">
        <f t="shared" si="1"/>
        <v>100</v>
      </c>
      <c r="K60" s="20">
        <v>0</v>
      </c>
      <c r="L60" s="20">
        <v>0</v>
      </c>
      <c r="M60" s="20">
        <v>0</v>
      </c>
      <c r="N60" s="22">
        <v>18800</v>
      </c>
    </row>
    <row r="61" spans="1:14" ht="11.25">
      <c r="A61" s="18" t="s">
        <v>1464</v>
      </c>
      <c r="B61" s="19" t="s">
        <v>1471</v>
      </c>
      <c r="C61" s="19" t="s">
        <v>1472</v>
      </c>
      <c r="D61" s="20">
        <v>2278.43</v>
      </c>
      <c r="E61" s="20">
        <v>0</v>
      </c>
      <c r="F61" s="20">
        <v>0</v>
      </c>
      <c r="G61" s="20">
        <v>2190</v>
      </c>
      <c r="H61" s="20">
        <v>2190</v>
      </c>
      <c r="I61" s="20">
        <v>2190</v>
      </c>
      <c r="J61" s="21">
        <f t="shared" si="1"/>
        <v>100</v>
      </c>
      <c r="K61" s="20">
        <v>88.43</v>
      </c>
      <c r="L61" s="20">
        <v>88.43</v>
      </c>
      <c r="M61" s="20">
        <v>0</v>
      </c>
      <c r="N61" s="22">
        <v>0</v>
      </c>
    </row>
    <row r="62" spans="1:14" ht="11.25">
      <c r="A62" s="18" t="s">
        <v>1361</v>
      </c>
      <c r="B62" s="19" t="s">
        <v>1473</v>
      </c>
      <c r="C62" s="19" t="s">
        <v>1474</v>
      </c>
      <c r="D62" s="20">
        <v>24500</v>
      </c>
      <c r="E62" s="20">
        <v>0</v>
      </c>
      <c r="F62" s="20">
        <v>0</v>
      </c>
      <c r="G62" s="20">
        <v>7500</v>
      </c>
      <c r="H62" s="20">
        <v>7500</v>
      </c>
      <c r="I62" s="20">
        <v>7500</v>
      </c>
      <c r="J62" s="21">
        <f t="shared" si="1"/>
        <v>100</v>
      </c>
      <c r="K62" s="20">
        <v>0</v>
      </c>
      <c r="L62" s="20">
        <v>3.57</v>
      </c>
      <c r="M62" s="20">
        <v>0</v>
      </c>
      <c r="N62" s="22">
        <v>17000</v>
      </c>
    </row>
    <row r="63" spans="1:14" ht="11.25">
      <c r="A63" s="18" t="s">
        <v>1361</v>
      </c>
      <c r="B63" s="19" t="s">
        <v>1475</v>
      </c>
      <c r="C63" s="19" t="s">
        <v>1476</v>
      </c>
      <c r="D63" s="20">
        <v>5287.09</v>
      </c>
      <c r="E63" s="20">
        <v>5250.59</v>
      </c>
      <c r="F63" s="20">
        <v>0</v>
      </c>
      <c r="G63" s="20">
        <v>0</v>
      </c>
      <c r="H63" s="20">
        <v>0</v>
      </c>
      <c r="I63" s="20">
        <v>0</v>
      </c>
      <c r="J63" s="21" t="str">
        <f t="shared" si="1"/>
        <v>***</v>
      </c>
      <c r="K63" s="20">
        <v>36</v>
      </c>
      <c r="L63" s="20">
        <v>36.49</v>
      </c>
      <c r="M63" s="20">
        <v>0</v>
      </c>
      <c r="N63" s="22">
        <v>0.49</v>
      </c>
    </row>
    <row r="64" spans="1:14" ht="11.25">
      <c r="A64" s="18" t="s">
        <v>1361</v>
      </c>
      <c r="B64" s="19" t="s">
        <v>1477</v>
      </c>
      <c r="C64" s="19" t="s">
        <v>1478</v>
      </c>
      <c r="D64" s="20">
        <v>1500</v>
      </c>
      <c r="E64" s="20">
        <v>0</v>
      </c>
      <c r="F64" s="20">
        <v>1500</v>
      </c>
      <c r="G64" s="20">
        <v>1500</v>
      </c>
      <c r="H64" s="20">
        <v>1500</v>
      </c>
      <c r="I64" s="20">
        <v>1500</v>
      </c>
      <c r="J64" s="21">
        <f t="shared" si="1"/>
        <v>100</v>
      </c>
      <c r="K64" s="20">
        <v>0</v>
      </c>
      <c r="L64" s="20">
        <v>0</v>
      </c>
      <c r="M64" s="20">
        <v>0</v>
      </c>
      <c r="N64" s="22">
        <v>0</v>
      </c>
    </row>
    <row r="65" spans="1:14" ht="11.25">
      <c r="A65" s="18" t="s">
        <v>1361</v>
      </c>
      <c r="B65" s="19" t="s">
        <v>1479</v>
      </c>
      <c r="C65" s="19" t="s">
        <v>1480</v>
      </c>
      <c r="D65" s="20">
        <v>980</v>
      </c>
      <c r="E65" s="20">
        <v>0</v>
      </c>
      <c r="F65" s="20">
        <v>900</v>
      </c>
      <c r="G65" s="20">
        <v>900</v>
      </c>
      <c r="H65" s="20">
        <v>900</v>
      </c>
      <c r="I65" s="20">
        <v>900</v>
      </c>
      <c r="J65" s="21">
        <f t="shared" si="1"/>
        <v>100</v>
      </c>
      <c r="K65" s="20">
        <v>80</v>
      </c>
      <c r="L65" s="20">
        <v>76.02</v>
      </c>
      <c r="M65" s="20">
        <v>0</v>
      </c>
      <c r="N65" s="22">
        <v>0</v>
      </c>
    </row>
    <row r="66" spans="1:14" ht="11.25">
      <c r="A66" s="18" t="s">
        <v>1361</v>
      </c>
      <c r="B66" s="19" t="s">
        <v>1481</v>
      </c>
      <c r="C66" s="19" t="s">
        <v>1482</v>
      </c>
      <c r="D66" s="20">
        <v>8800</v>
      </c>
      <c r="E66" s="20">
        <v>0</v>
      </c>
      <c r="F66" s="20">
        <v>0</v>
      </c>
      <c r="G66" s="20">
        <v>200</v>
      </c>
      <c r="H66" s="20">
        <v>200</v>
      </c>
      <c r="I66" s="20">
        <v>200</v>
      </c>
      <c r="J66" s="21">
        <f t="shared" si="1"/>
        <v>100</v>
      </c>
      <c r="K66" s="20">
        <v>0</v>
      </c>
      <c r="L66" s="20">
        <v>0</v>
      </c>
      <c r="M66" s="20">
        <v>0</v>
      </c>
      <c r="N66" s="22">
        <v>8600</v>
      </c>
    </row>
    <row r="67" spans="1:14" ht="11.25">
      <c r="A67" s="18" t="s">
        <v>1361</v>
      </c>
      <c r="B67" s="19" t="s">
        <v>1483</v>
      </c>
      <c r="C67" s="19" t="s">
        <v>1484</v>
      </c>
      <c r="D67" s="20">
        <v>1800</v>
      </c>
      <c r="E67" s="20">
        <v>0</v>
      </c>
      <c r="F67" s="20">
        <v>0</v>
      </c>
      <c r="G67" s="20">
        <v>700</v>
      </c>
      <c r="H67" s="20">
        <v>700</v>
      </c>
      <c r="I67" s="20">
        <v>700</v>
      </c>
      <c r="J67" s="21">
        <f t="shared" si="1"/>
        <v>100</v>
      </c>
      <c r="K67" s="20">
        <v>0</v>
      </c>
      <c r="L67" s="20">
        <v>0</v>
      </c>
      <c r="M67" s="20">
        <v>0</v>
      </c>
      <c r="N67" s="22">
        <v>1100</v>
      </c>
    </row>
    <row r="68" spans="1:14" ht="11.25">
      <c r="A68" s="18" t="s">
        <v>1361</v>
      </c>
      <c r="B68" s="19" t="s">
        <v>1485</v>
      </c>
      <c r="C68" s="19" t="s">
        <v>1486</v>
      </c>
      <c r="D68" s="20">
        <v>1900</v>
      </c>
      <c r="E68" s="20">
        <v>0</v>
      </c>
      <c r="F68" s="20">
        <v>0</v>
      </c>
      <c r="G68" s="20">
        <v>1900</v>
      </c>
      <c r="H68" s="20">
        <v>1900</v>
      </c>
      <c r="I68" s="20">
        <v>1900</v>
      </c>
      <c r="J68" s="21">
        <f t="shared" si="1"/>
        <v>100</v>
      </c>
      <c r="K68" s="20">
        <v>0</v>
      </c>
      <c r="L68" s="20">
        <v>33.97</v>
      </c>
      <c r="M68" s="20">
        <v>0</v>
      </c>
      <c r="N68" s="22">
        <v>0</v>
      </c>
    </row>
    <row r="69" spans="1:14" ht="11.25">
      <c r="A69" s="18" t="s">
        <v>1361</v>
      </c>
      <c r="B69" s="19" t="s">
        <v>1487</v>
      </c>
      <c r="C69" s="19" t="s">
        <v>1488</v>
      </c>
      <c r="D69" s="20">
        <v>1700</v>
      </c>
      <c r="E69" s="20">
        <v>0</v>
      </c>
      <c r="F69" s="20">
        <v>0</v>
      </c>
      <c r="G69" s="20">
        <v>1700</v>
      </c>
      <c r="H69" s="20">
        <v>1700</v>
      </c>
      <c r="I69" s="20">
        <v>1699.72</v>
      </c>
      <c r="J69" s="21">
        <f t="shared" si="1"/>
        <v>99.9835294117647</v>
      </c>
      <c r="K69" s="20">
        <v>0</v>
      </c>
      <c r="L69" s="20">
        <v>0</v>
      </c>
      <c r="M69" s="20">
        <v>0</v>
      </c>
      <c r="N69" s="22">
        <v>0</v>
      </c>
    </row>
    <row r="70" spans="1:14" ht="11.25">
      <c r="A70" s="18" t="s">
        <v>1366</v>
      </c>
      <c r="B70" s="19" t="s">
        <v>1489</v>
      </c>
      <c r="C70" s="19" t="s">
        <v>1490</v>
      </c>
      <c r="D70" s="20">
        <v>73824.7</v>
      </c>
      <c r="E70" s="20">
        <v>73633.7</v>
      </c>
      <c r="F70" s="20">
        <v>0</v>
      </c>
      <c r="G70" s="20">
        <v>0</v>
      </c>
      <c r="H70" s="20">
        <v>0</v>
      </c>
      <c r="I70" s="20">
        <v>0</v>
      </c>
      <c r="J70" s="21" t="str">
        <f t="shared" si="1"/>
        <v>***</v>
      </c>
      <c r="K70" s="20">
        <v>191</v>
      </c>
      <c r="L70" s="20">
        <v>190.68</v>
      </c>
      <c r="M70" s="20">
        <v>0</v>
      </c>
      <c r="N70" s="22">
        <v>0</v>
      </c>
    </row>
    <row r="71" spans="1:14" ht="11.25">
      <c r="A71" s="18" t="s">
        <v>1491</v>
      </c>
      <c r="B71" s="19" t="s">
        <v>1492</v>
      </c>
      <c r="C71" s="19" t="s">
        <v>1493</v>
      </c>
      <c r="D71" s="20">
        <v>15310</v>
      </c>
      <c r="E71" s="20">
        <v>0</v>
      </c>
      <c r="F71" s="20">
        <v>3700</v>
      </c>
      <c r="G71" s="20">
        <v>6760</v>
      </c>
      <c r="H71" s="20">
        <v>6760</v>
      </c>
      <c r="I71" s="20">
        <v>6760</v>
      </c>
      <c r="J71" s="21">
        <f t="shared" si="1"/>
        <v>100</v>
      </c>
      <c r="K71" s="20">
        <v>0</v>
      </c>
      <c r="L71" s="20">
        <v>15.47</v>
      </c>
      <c r="M71" s="20">
        <v>0</v>
      </c>
      <c r="N71" s="22">
        <v>8550</v>
      </c>
    </row>
    <row r="72" spans="1:14" ht="11.25">
      <c r="A72" s="18" t="s">
        <v>1494</v>
      </c>
      <c r="B72" s="19" t="s">
        <v>1495</v>
      </c>
      <c r="C72" s="19" t="s">
        <v>1496</v>
      </c>
      <c r="D72" s="20">
        <v>5672.6</v>
      </c>
      <c r="E72" s="20">
        <v>3672.6</v>
      </c>
      <c r="F72" s="20">
        <v>2000</v>
      </c>
      <c r="G72" s="20">
        <v>2000</v>
      </c>
      <c r="H72" s="20">
        <v>2000</v>
      </c>
      <c r="I72" s="20">
        <v>2000</v>
      </c>
      <c r="J72" s="21">
        <f t="shared" si="1"/>
        <v>100</v>
      </c>
      <c r="K72" s="20">
        <v>0</v>
      </c>
      <c r="L72" s="20">
        <v>0</v>
      </c>
      <c r="M72" s="20">
        <v>0</v>
      </c>
      <c r="N72" s="22">
        <v>0</v>
      </c>
    </row>
    <row r="73" spans="1:14" ht="11.25">
      <c r="A73" s="18" t="s">
        <v>1494</v>
      </c>
      <c r="B73" s="19" t="s">
        <v>1497</v>
      </c>
      <c r="C73" s="19" t="s">
        <v>1498</v>
      </c>
      <c r="D73" s="20">
        <v>1069.5</v>
      </c>
      <c r="E73" s="20">
        <v>0</v>
      </c>
      <c r="F73" s="20">
        <v>800</v>
      </c>
      <c r="G73" s="20">
        <v>1069.5</v>
      </c>
      <c r="H73" s="20">
        <v>1069.5</v>
      </c>
      <c r="I73" s="20">
        <v>1069.5</v>
      </c>
      <c r="J73" s="21">
        <f t="shared" si="1"/>
        <v>100</v>
      </c>
      <c r="K73" s="20">
        <v>0</v>
      </c>
      <c r="L73" s="20">
        <v>0</v>
      </c>
      <c r="M73" s="20">
        <v>0</v>
      </c>
      <c r="N73" s="22">
        <v>0</v>
      </c>
    </row>
    <row r="74" spans="1:14" ht="11.25">
      <c r="A74" s="18" t="s">
        <v>1499</v>
      </c>
      <c r="B74" s="19" t="s">
        <v>1500</v>
      </c>
      <c r="C74" s="19" t="s">
        <v>1501</v>
      </c>
      <c r="D74" s="20">
        <v>635</v>
      </c>
      <c r="E74" s="20">
        <v>0</v>
      </c>
      <c r="F74" s="20">
        <v>0</v>
      </c>
      <c r="G74" s="20">
        <v>635</v>
      </c>
      <c r="H74" s="20">
        <v>635</v>
      </c>
      <c r="I74" s="20">
        <v>635</v>
      </c>
      <c r="J74" s="21">
        <f t="shared" si="1"/>
        <v>100</v>
      </c>
      <c r="K74" s="20">
        <v>0</v>
      </c>
      <c r="L74" s="20">
        <v>0</v>
      </c>
      <c r="M74" s="20">
        <v>0</v>
      </c>
      <c r="N74" s="22">
        <v>0</v>
      </c>
    </row>
    <row r="75" spans="1:14" ht="11.25">
      <c r="A75" s="18" t="s">
        <v>1502</v>
      </c>
      <c r="B75" s="19" t="s">
        <v>1503</v>
      </c>
      <c r="C75" s="19" t="s">
        <v>1504</v>
      </c>
      <c r="D75" s="20">
        <v>2505.04</v>
      </c>
      <c r="E75" s="20">
        <v>286.04</v>
      </c>
      <c r="F75" s="20">
        <v>0</v>
      </c>
      <c r="G75" s="20">
        <v>2000</v>
      </c>
      <c r="H75" s="20">
        <v>2000</v>
      </c>
      <c r="I75" s="20">
        <v>2000</v>
      </c>
      <c r="J75" s="21">
        <f t="shared" si="1"/>
        <v>100</v>
      </c>
      <c r="K75" s="20">
        <v>219</v>
      </c>
      <c r="L75" s="20">
        <v>212.38</v>
      </c>
      <c r="M75" s="20">
        <v>0</v>
      </c>
      <c r="N75" s="22">
        <v>0</v>
      </c>
    </row>
    <row r="76" spans="1:14" ht="11.25">
      <c r="A76" s="18" t="s">
        <v>1505</v>
      </c>
      <c r="B76" s="19" t="s">
        <v>1506</v>
      </c>
      <c r="C76" s="19" t="s">
        <v>1507</v>
      </c>
      <c r="D76" s="20">
        <v>3070</v>
      </c>
      <c r="E76" s="20">
        <v>770</v>
      </c>
      <c r="F76" s="20">
        <v>0</v>
      </c>
      <c r="G76" s="20">
        <v>350</v>
      </c>
      <c r="H76" s="20">
        <v>350</v>
      </c>
      <c r="I76" s="20">
        <v>350</v>
      </c>
      <c r="J76" s="21">
        <f t="shared" si="1"/>
        <v>100</v>
      </c>
      <c r="K76" s="20">
        <v>0</v>
      </c>
      <c r="L76" s="20">
        <v>0</v>
      </c>
      <c r="M76" s="20">
        <v>0</v>
      </c>
      <c r="N76" s="22">
        <v>1950</v>
      </c>
    </row>
    <row r="77" spans="1:14" ht="11.25">
      <c r="A77" s="18" t="s">
        <v>1505</v>
      </c>
      <c r="B77" s="19" t="s">
        <v>1508</v>
      </c>
      <c r="C77" s="19" t="s">
        <v>1509</v>
      </c>
      <c r="D77" s="20">
        <v>46.8</v>
      </c>
      <c r="E77" s="20">
        <v>0</v>
      </c>
      <c r="F77" s="20">
        <v>0</v>
      </c>
      <c r="G77" s="20">
        <v>46.8</v>
      </c>
      <c r="H77" s="20">
        <v>46.8</v>
      </c>
      <c r="I77" s="20">
        <v>46.8</v>
      </c>
      <c r="J77" s="21">
        <f t="shared" si="1"/>
        <v>100</v>
      </c>
      <c r="K77" s="20">
        <v>0</v>
      </c>
      <c r="L77" s="20">
        <v>0</v>
      </c>
      <c r="M77" s="20">
        <v>0</v>
      </c>
      <c r="N77" s="22">
        <v>0</v>
      </c>
    </row>
    <row r="78" spans="1:14" ht="11.25">
      <c r="A78" s="18" t="s">
        <v>1510</v>
      </c>
      <c r="B78" s="19" t="s">
        <v>1511</v>
      </c>
      <c r="C78" s="19" t="s">
        <v>1512</v>
      </c>
      <c r="D78" s="20">
        <v>18513.7</v>
      </c>
      <c r="E78" s="20">
        <v>749.7</v>
      </c>
      <c r="F78" s="20">
        <v>18414</v>
      </c>
      <c r="G78" s="20">
        <v>17764</v>
      </c>
      <c r="H78" s="20">
        <v>17764</v>
      </c>
      <c r="I78" s="20">
        <v>17763.82</v>
      </c>
      <c r="J78" s="21">
        <f t="shared" si="1"/>
        <v>99.99898671470389</v>
      </c>
      <c r="K78" s="20">
        <v>0</v>
      </c>
      <c r="L78" s="20">
        <v>0</v>
      </c>
      <c r="M78" s="20">
        <v>0</v>
      </c>
      <c r="N78" s="22">
        <v>0</v>
      </c>
    </row>
    <row r="79" spans="1:14" ht="11.25">
      <c r="A79" s="18" t="s">
        <v>1513</v>
      </c>
      <c r="B79" s="19" t="s">
        <v>1514</v>
      </c>
      <c r="C79" s="19" t="s">
        <v>1515</v>
      </c>
      <c r="D79" s="20">
        <v>483.95</v>
      </c>
      <c r="E79" s="20">
        <v>0</v>
      </c>
      <c r="F79" s="20">
        <v>0</v>
      </c>
      <c r="G79" s="20">
        <v>77.9</v>
      </c>
      <c r="H79" s="20">
        <v>77.95</v>
      </c>
      <c r="I79" s="20">
        <v>77.95</v>
      </c>
      <c r="J79" s="21">
        <f t="shared" si="1"/>
        <v>100.06418485237484</v>
      </c>
      <c r="K79" s="20">
        <v>0</v>
      </c>
      <c r="L79" s="20">
        <v>0</v>
      </c>
      <c r="M79" s="20">
        <v>0</v>
      </c>
      <c r="N79" s="22">
        <v>406.05</v>
      </c>
    </row>
    <row r="80" spans="1:14" ht="11.25">
      <c r="A80" s="18" t="s">
        <v>1369</v>
      </c>
      <c r="B80" s="19" t="s">
        <v>1516</v>
      </c>
      <c r="C80" s="19" t="s">
        <v>1517</v>
      </c>
      <c r="D80" s="20">
        <v>370</v>
      </c>
      <c r="E80" s="20">
        <v>0</v>
      </c>
      <c r="F80" s="20">
        <v>0</v>
      </c>
      <c r="G80" s="20">
        <v>370</v>
      </c>
      <c r="H80" s="20">
        <v>370</v>
      </c>
      <c r="I80" s="20">
        <v>370</v>
      </c>
      <c r="J80" s="21">
        <f t="shared" si="1"/>
        <v>100</v>
      </c>
      <c r="K80" s="20">
        <v>0</v>
      </c>
      <c r="L80" s="20">
        <v>0.49</v>
      </c>
      <c r="M80" s="20">
        <v>0</v>
      </c>
      <c r="N80" s="22">
        <v>0</v>
      </c>
    </row>
    <row r="81" spans="1:14" ht="11.25">
      <c r="A81" s="18" t="s">
        <v>1518</v>
      </c>
      <c r="B81" s="19" t="s">
        <v>1519</v>
      </c>
      <c r="C81" s="19" t="s">
        <v>1520</v>
      </c>
      <c r="D81" s="20">
        <v>650</v>
      </c>
      <c r="E81" s="20">
        <v>0</v>
      </c>
      <c r="F81" s="20">
        <v>650</v>
      </c>
      <c r="G81" s="20">
        <v>650</v>
      </c>
      <c r="H81" s="20">
        <v>650</v>
      </c>
      <c r="I81" s="20">
        <v>649.5</v>
      </c>
      <c r="J81" s="21">
        <f t="shared" si="1"/>
        <v>99.92307692307692</v>
      </c>
      <c r="K81" s="20">
        <v>0</v>
      </c>
      <c r="L81" s="20">
        <v>0</v>
      </c>
      <c r="M81" s="20">
        <v>0</v>
      </c>
      <c r="N81" s="22">
        <v>0</v>
      </c>
    </row>
    <row r="82" spans="1:14" ht="11.25">
      <c r="A82" s="18" t="s">
        <v>1518</v>
      </c>
      <c r="B82" s="19" t="s">
        <v>1521</v>
      </c>
      <c r="C82" s="19" t="s">
        <v>1522</v>
      </c>
      <c r="D82" s="20">
        <v>1928</v>
      </c>
      <c r="E82" s="20">
        <v>0</v>
      </c>
      <c r="F82" s="20">
        <v>1500</v>
      </c>
      <c r="G82" s="20">
        <v>1928</v>
      </c>
      <c r="H82" s="20">
        <v>1928</v>
      </c>
      <c r="I82" s="20">
        <v>1927.6</v>
      </c>
      <c r="J82" s="21">
        <f t="shared" si="1"/>
        <v>99.97925311203319</v>
      </c>
      <c r="K82" s="20">
        <v>0</v>
      </c>
      <c r="L82" s="20">
        <v>0</v>
      </c>
      <c r="M82" s="20">
        <v>0</v>
      </c>
      <c r="N82" s="22">
        <v>0</v>
      </c>
    </row>
    <row r="83" spans="1:14" ht="11.25">
      <c r="A83" s="18" t="s">
        <v>1523</v>
      </c>
      <c r="B83" s="19" t="s">
        <v>1524</v>
      </c>
      <c r="C83" s="19" t="s">
        <v>1525</v>
      </c>
      <c r="D83" s="20">
        <v>4733</v>
      </c>
      <c r="E83" s="20">
        <v>115.78</v>
      </c>
      <c r="F83" s="20">
        <v>4200</v>
      </c>
      <c r="G83" s="20">
        <v>4611</v>
      </c>
      <c r="H83" s="20">
        <v>4611</v>
      </c>
      <c r="I83" s="20">
        <v>4610.39</v>
      </c>
      <c r="J83" s="21">
        <f t="shared" si="1"/>
        <v>99.98677076556064</v>
      </c>
      <c r="K83" s="20">
        <v>0</v>
      </c>
      <c r="L83" s="20">
        <v>0</v>
      </c>
      <c r="M83" s="20">
        <v>0</v>
      </c>
      <c r="N83" s="22">
        <v>6.22</v>
      </c>
    </row>
    <row r="84" spans="1:14" ht="11.25">
      <c r="A84" s="18" t="s">
        <v>1526</v>
      </c>
      <c r="B84" s="19" t="s">
        <v>1527</v>
      </c>
      <c r="C84" s="19" t="s">
        <v>1512</v>
      </c>
      <c r="D84" s="20">
        <v>5680</v>
      </c>
      <c r="E84" s="20">
        <v>0</v>
      </c>
      <c r="F84" s="20">
        <v>8000</v>
      </c>
      <c r="G84" s="20">
        <v>5680</v>
      </c>
      <c r="H84" s="20">
        <v>5680</v>
      </c>
      <c r="I84" s="20">
        <v>5680</v>
      </c>
      <c r="J84" s="21">
        <f t="shared" si="1"/>
        <v>100</v>
      </c>
      <c r="K84" s="20">
        <v>0</v>
      </c>
      <c r="L84" s="20">
        <v>0</v>
      </c>
      <c r="M84" s="20">
        <v>0</v>
      </c>
      <c r="N84" s="22">
        <v>0</v>
      </c>
    </row>
    <row r="85" spans="1:14" ht="11.25">
      <c r="A85" s="18" t="s">
        <v>1526</v>
      </c>
      <c r="B85" s="19" t="s">
        <v>1528</v>
      </c>
      <c r="C85" s="19" t="s">
        <v>1529</v>
      </c>
      <c r="D85" s="20">
        <v>600</v>
      </c>
      <c r="E85" s="20">
        <v>0</v>
      </c>
      <c r="F85" s="20">
        <v>0</v>
      </c>
      <c r="G85" s="20">
        <v>600</v>
      </c>
      <c r="H85" s="20">
        <v>600</v>
      </c>
      <c r="I85" s="20">
        <v>578.34</v>
      </c>
      <c r="J85" s="21">
        <f t="shared" si="1"/>
        <v>96.39</v>
      </c>
      <c r="K85" s="20">
        <v>0</v>
      </c>
      <c r="L85" s="20">
        <v>0</v>
      </c>
      <c r="M85" s="20">
        <v>0</v>
      </c>
      <c r="N85" s="22">
        <v>0</v>
      </c>
    </row>
    <row r="86" spans="1:14" ht="11.25">
      <c r="A86" s="18" t="s">
        <v>1530</v>
      </c>
      <c r="B86" s="19" t="s">
        <v>1531</v>
      </c>
      <c r="C86" s="19" t="s">
        <v>1515</v>
      </c>
      <c r="D86" s="20">
        <v>141.2</v>
      </c>
      <c r="E86" s="20">
        <v>0</v>
      </c>
      <c r="F86" s="20">
        <v>0</v>
      </c>
      <c r="G86" s="20">
        <v>109.2</v>
      </c>
      <c r="H86" s="20">
        <v>109.2</v>
      </c>
      <c r="I86" s="20">
        <v>109.2</v>
      </c>
      <c r="J86" s="21">
        <f t="shared" si="1"/>
        <v>100</v>
      </c>
      <c r="K86" s="20">
        <v>0</v>
      </c>
      <c r="L86" s="20">
        <v>0</v>
      </c>
      <c r="M86" s="20">
        <v>0</v>
      </c>
      <c r="N86" s="22">
        <v>32</v>
      </c>
    </row>
    <row r="87" spans="1:14" ht="11.25">
      <c r="A87" s="18" t="s">
        <v>1372</v>
      </c>
      <c r="B87" s="19" t="s">
        <v>1532</v>
      </c>
      <c r="C87" s="19" t="s">
        <v>1533</v>
      </c>
      <c r="D87" s="20">
        <v>58.3</v>
      </c>
      <c r="E87" s="20">
        <v>0</v>
      </c>
      <c r="F87" s="20">
        <v>0</v>
      </c>
      <c r="G87" s="20">
        <v>58.3</v>
      </c>
      <c r="H87" s="20">
        <v>58.3</v>
      </c>
      <c r="I87" s="20">
        <v>58.3</v>
      </c>
      <c r="J87" s="21">
        <f t="shared" si="1"/>
        <v>100</v>
      </c>
      <c r="K87" s="20">
        <v>0</v>
      </c>
      <c r="L87" s="20">
        <v>0.01</v>
      </c>
      <c r="M87" s="20">
        <v>0</v>
      </c>
      <c r="N87" s="22">
        <v>0</v>
      </c>
    </row>
    <row r="88" spans="1:14" ht="11.25">
      <c r="A88" s="18" t="s">
        <v>1375</v>
      </c>
      <c r="B88" s="19" t="s">
        <v>1534</v>
      </c>
      <c r="C88" s="19" t="s">
        <v>1535</v>
      </c>
      <c r="D88" s="20">
        <v>14080.05</v>
      </c>
      <c r="E88" s="20">
        <v>3080.05</v>
      </c>
      <c r="F88" s="20">
        <v>0</v>
      </c>
      <c r="G88" s="20">
        <v>11000</v>
      </c>
      <c r="H88" s="20">
        <v>11000</v>
      </c>
      <c r="I88" s="20">
        <v>11000</v>
      </c>
      <c r="J88" s="21">
        <f aca="true" t="shared" si="2" ref="J88:J151">IF(G88=0,"***",100*I88/G88)</f>
        <v>100</v>
      </c>
      <c r="K88" s="20">
        <v>0</v>
      </c>
      <c r="L88" s="20">
        <v>0</v>
      </c>
      <c r="M88" s="20">
        <v>0</v>
      </c>
      <c r="N88" s="22">
        <v>0</v>
      </c>
    </row>
    <row r="89" spans="1:14" ht="11.25">
      <c r="A89" s="18" t="s">
        <v>1375</v>
      </c>
      <c r="B89" s="19" t="s">
        <v>1536</v>
      </c>
      <c r="C89" s="19" t="s">
        <v>1537</v>
      </c>
      <c r="D89" s="20">
        <v>50</v>
      </c>
      <c r="E89" s="20">
        <v>0</v>
      </c>
      <c r="F89" s="20">
        <v>0</v>
      </c>
      <c r="G89" s="20">
        <v>50</v>
      </c>
      <c r="H89" s="20">
        <v>50</v>
      </c>
      <c r="I89" s="20">
        <v>50</v>
      </c>
      <c r="J89" s="21">
        <f t="shared" si="2"/>
        <v>100</v>
      </c>
      <c r="K89" s="20">
        <v>0</v>
      </c>
      <c r="L89" s="20">
        <v>0</v>
      </c>
      <c r="M89" s="20">
        <v>0</v>
      </c>
      <c r="N89" s="22">
        <v>0</v>
      </c>
    </row>
    <row r="90" spans="1:14" ht="11.25">
      <c r="A90" s="18" t="s">
        <v>1538</v>
      </c>
      <c r="B90" s="19" t="s">
        <v>1539</v>
      </c>
      <c r="C90" s="19" t="s">
        <v>1540</v>
      </c>
      <c r="D90" s="20">
        <v>926.89</v>
      </c>
      <c r="E90" s="20">
        <v>0</v>
      </c>
      <c r="F90" s="20">
        <v>900</v>
      </c>
      <c r="G90" s="20">
        <v>900</v>
      </c>
      <c r="H90" s="20">
        <v>900</v>
      </c>
      <c r="I90" s="20">
        <v>900</v>
      </c>
      <c r="J90" s="21">
        <f t="shared" si="2"/>
        <v>100</v>
      </c>
      <c r="K90" s="20">
        <v>26.89</v>
      </c>
      <c r="L90" s="20">
        <v>26.89</v>
      </c>
      <c r="M90" s="20">
        <v>0</v>
      </c>
      <c r="N90" s="22">
        <v>0</v>
      </c>
    </row>
    <row r="91" spans="1:14" ht="11.25">
      <c r="A91" s="18" t="s">
        <v>1538</v>
      </c>
      <c r="B91" s="19" t="s">
        <v>1541</v>
      </c>
      <c r="C91" s="19" t="s">
        <v>1542</v>
      </c>
      <c r="D91" s="20">
        <v>9202</v>
      </c>
      <c r="E91" s="20">
        <v>0</v>
      </c>
      <c r="F91" s="20">
        <v>4500</v>
      </c>
      <c r="G91" s="20">
        <v>4702</v>
      </c>
      <c r="H91" s="20">
        <v>4702</v>
      </c>
      <c r="I91" s="20">
        <v>4702</v>
      </c>
      <c r="J91" s="21">
        <f t="shared" si="2"/>
        <v>100</v>
      </c>
      <c r="K91" s="20">
        <v>0</v>
      </c>
      <c r="L91" s="20">
        <v>0</v>
      </c>
      <c r="M91" s="20">
        <v>0</v>
      </c>
      <c r="N91" s="22">
        <v>4500</v>
      </c>
    </row>
    <row r="92" spans="1:14" ht="11.25">
      <c r="A92" s="18" t="s">
        <v>1543</v>
      </c>
      <c r="B92" s="19" t="s">
        <v>1544</v>
      </c>
      <c r="C92" s="19" t="s">
        <v>1545</v>
      </c>
      <c r="D92" s="20">
        <v>450</v>
      </c>
      <c r="E92" s="20">
        <v>0</v>
      </c>
      <c r="F92" s="20">
        <v>0</v>
      </c>
      <c r="G92" s="20">
        <v>450</v>
      </c>
      <c r="H92" s="20">
        <v>450</v>
      </c>
      <c r="I92" s="20">
        <v>450</v>
      </c>
      <c r="J92" s="21">
        <f t="shared" si="2"/>
        <v>100</v>
      </c>
      <c r="K92" s="20">
        <v>0</v>
      </c>
      <c r="L92" s="20">
        <v>0.01</v>
      </c>
      <c r="M92" s="20">
        <v>0</v>
      </c>
      <c r="N92" s="22">
        <v>0</v>
      </c>
    </row>
    <row r="93" spans="1:14" ht="11.25">
      <c r="A93" s="18" t="s">
        <v>1546</v>
      </c>
      <c r="B93" s="19" t="s">
        <v>1547</v>
      </c>
      <c r="C93" s="19" t="s">
        <v>1545</v>
      </c>
      <c r="D93" s="20">
        <v>177.5</v>
      </c>
      <c r="E93" s="20">
        <v>0</v>
      </c>
      <c r="F93" s="20">
        <v>0</v>
      </c>
      <c r="G93" s="20">
        <v>177.5</v>
      </c>
      <c r="H93" s="20">
        <v>177.5</v>
      </c>
      <c r="I93" s="20">
        <v>177.5</v>
      </c>
      <c r="J93" s="21">
        <f t="shared" si="2"/>
        <v>100</v>
      </c>
      <c r="K93" s="20">
        <v>0</v>
      </c>
      <c r="L93" s="20">
        <v>23.68</v>
      </c>
      <c r="M93" s="20">
        <v>0</v>
      </c>
      <c r="N93" s="22">
        <v>0</v>
      </c>
    </row>
    <row r="94" spans="1:14" ht="11.25">
      <c r="A94" s="18" t="s">
        <v>1548</v>
      </c>
      <c r="B94" s="19" t="s">
        <v>1549</v>
      </c>
      <c r="C94" s="19" t="s">
        <v>1545</v>
      </c>
      <c r="D94" s="20">
        <v>462.13</v>
      </c>
      <c r="E94" s="20">
        <v>0</v>
      </c>
      <c r="F94" s="20">
        <v>0</v>
      </c>
      <c r="G94" s="20">
        <v>462.1</v>
      </c>
      <c r="H94" s="20">
        <v>462.1</v>
      </c>
      <c r="I94" s="20">
        <v>462.1</v>
      </c>
      <c r="J94" s="21">
        <f t="shared" si="2"/>
        <v>100</v>
      </c>
      <c r="K94" s="20">
        <v>0.03</v>
      </c>
      <c r="L94" s="20">
        <v>0.03</v>
      </c>
      <c r="M94" s="20">
        <v>0</v>
      </c>
      <c r="N94" s="22">
        <v>0</v>
      </c>
    </row>
    <row r="95" spans="1:14" ht="11.25">
      <c r="A95" s="18" t="s">
        <v>1550</v>
      </c>
      <c r="B95" s="19" t="s">
        <v>1551</v>
      </c>
      <c r="C95" s="19" t="s">
        <v>1552</v>
      </c>
      <c r="D95" s="20">
        <v>52291</v>
      </c>
      <c r="E95" s="20">
        <v>50217</v>
      </c>
      <c r="F95" s="20">
        <v>0</v>
      </c>
      <c r="G95" s="20">
        <v>2074</v>
      </c>
      <c r="H95" s="20">
        <v>2074</v>
      </c>
      <c r="I95" s="20">
        <v>2073.74</v>
      </c>
      <c r="J95" s="21">
        <f t="shared" si="2"/>
        <v>99.9874638379942</v>
      </c>
      <c r="K95" s="20">
        <v>0</v>
      </c>
      <c r="L95" s="20">
        <v>58.3</v>
      </c>
      <c r="M95" s="20">
        <v>0</v>
      </c>
      <c r="N95" s="22">
        <v>0</v>
      </c>
    </row>
    <row r="96" spans="1:14" ht="11.25">
      <c r="A96" s="18" t="s">
        <v>1550</v>
      </c>
      <c r="B96" s="19" t="s">
        <v>1553</v>
      </c>
      <c r="C96" s="19" t="s">
        <v>1554</v>
      </c>
      <c r="D96" s="20">
        <v>11980</v>
      </c>
      <c r="E96" s="20">
        <v>0</v>
      </c>
      <c r="F96" s="20">
        <v>10000</v>
      </c>
      <c r="G96" s="20">
        <v>11980</v>
      </c>
      <c r="H96" s="20">
        <v>11980</v>
      </c>
      <c r="I96" s="20">
        <v>11980</v>
      </c>
      <c r="J96" s="21">
        <f t="shared" si="2"/>
        <v>100</v>
      </c>
      <c r="K96" s="20">
        <v>0</v>
      </c>
      <c r="L96" s="20">
        <v>15.02</v>
      </c>
      <c r="M96" s="20">
        <v>0</v>
      </c>
      <c r="N96" s="22">
        <v>0</v>
      </c>
    </row>
    <row r="97" spans="1:14" ht="11.25">
      <c r="A97" s="18" t="s">
        <v>1555</v>
      </c>
      <c r="B97" s="19" t="s">
        <v>1556</v>
      </c>
      <c r="C97" s="19" t="s">
        <v>1557</v>
      </c>
      <c r="D97" s="20">
        <v>125</v>
      </c>
      <c r="E97" s="20">
        <v>0</v>
      </c>
      <c r="F97" s="20">
        <v>0</v>
      </c>
      <c r="G97" s="20">
        <v>87.5</v>
      </c>
      <c r="H97" s="20">
        <v>87.5</v>
      </c>
      <c r="I97" s="20">
        <v>59.05</v>
      </c>
      <c r="J97" s="21">
        <f t="shared" si="2"/>
        <v>67.48571428571428</v>
      </c>
      <c r="K97" s="20">
        <v>0</v>
      </c>
      <c r="L97" s="20">
        <v>62.21</v>
      </c>
      <c r="M97" s="20">
        <v>0</v>
      </c>
      <c r="N97" s="22">
        <v>37.5</v>
      </c>
    </row>
    <row r="98" spans="1:14" ht="11.25">
      <c r="A98" s="18" t="s">
        <v>1555</v>
      </c>
      <c r="B98" s="19" t="s">
        <v>1558</v>
      </c>
      <c r="C98" s="19" t="s">
        <v>1559</v>
      </c>
      <c r="D98" s="20">
        <v>95</v>
      </c>
      <c r="E98" s="20">
        <v>0</v>
      </c>
      <c r="F98" s="20">
        <v>0</v>
      </c>
      <c r="G98" s="20">
        <v>66.5</v>
      </c>
      <c r="H98" s="20">
        <v>66.5</v>
      </c>
      <c r="I98" s="20">
        <v>33.09</v>
      </c>
      <c r="J98" s="21">
        <f t="shared" si="2"/>
        <v>49.75939849624061</v>
      </c>
      <c r="K98" s="20">
        <v>0</v>
      </c>
      <c r="L98" s="20">
        <v>62</v>
      </c>
      <c r="M98" s="20">
        <v>0</v>
      </c>
      <c r="N98" s="22">
        <v>28.5</v>
      </c>
    </row>
    <row r="99" spans="1:14" ht="11.25">
      <c r="A99" s="18" t="s">
        <v>1560</v>
      </c>
      <c r="B99" s="19" t="s">
        <v>1561</v>
      </c>
      <c r="C99" s="19" t="s">
        <v>1562</v>
      </c>
      <c r="D99" s="20">
        <v>16288</v>
      </c>
      <c r="E99" s="20">
        <v>0</v>
      </c>
      <c r="F99" s="20">
        <v>1500</v>
      </c>
      <c r="G99" s="20">
        <v>1288</v>
      </c>
      <c r="H99" s="20">
        <v>1288</v>
      </c>
      <c r="I99" s="20">
        <v>1287.19</v>
      </c>
      <c r="J99" s="21">
        <f t="shared" si="2"/>
        <v>99.93711180124224</v>
      </c>
      <c r="K99" s="20">
        <v>0</v>
      </c>
      <c r="L99" s="20">
        <v>0</v>
      </c>
      <c r="M99" s="20">
        <v>0</v>
      </c>
      <c r="N99" s="22">
        <v>15000</v>
      </c>
    </row>
    <row r="100" spans="1:14" ht="11.25">
      <c r="A100" s="18" t="s">
        <v>1560</v>
      </c>
      <c r="B100" s="19" t="s">
        <v>1563</v>
      </c>
      <c r="C100" s="19" t="s">
        <v>1564</v>
      </c>
      <c r="D100" s="20">
        <v>1800</v>
      </c>
      <c r="E100" s="20">
        <v>0</v>
      </c>
      <c r="F100" s="20">
        <v>6000</v>
      </c>
      <c r="G100" s="20">
        <v>1800</v>
      </c>
      <c r="H100" s="20">
        <v>1800</v>
      </c>
      <c r="I100" s="20">
        <v>1800</v>
      </c>
      <c r="J100" s="21">
        <f t="shared" si="2"/>
        <v>100</v>
      </c>
      <c r="K100" s="20">
        <v>0</v>
      </c>
      <c r="L100" s="20">
        <v>0</v>
      </c>
      <c r="M100" s="20">
        <v>0</v>
      </c>
      <c r="N100" s="22">
        <v>0</v>
      </c>
    </row>
    <row r="101" spans="1:14" ht="11.25">
      <c r="A101" s="18" t="s">
        <v>1560</v>
      </c>
      <c r="B101" s="19" t="s">
        <v>1565</v>
      </c>
      <c r="C101" s="19" t="s">
        <v>1566</v>
      </c>
      <c r="D101" s="20">
        <v>140</v>
      </c>
      <c r="E101" s="20">
        <v>0</v>
      </c>
      <c r="F101" s="20">
        <v>0</v>
      </c>
      <c r="G101" s="20">
        <v>66</v>
      </c>
      <c r="H101" s="20">
        <v>66</v>
      </c>
      <c r="I101" s="20">
        <v>65.45</v>
      </c>
      <c r="J101" s="21">
        <f t="shared" si="2"/>
        <v>99.16666666666667</v>
      </c>
      <c r="K101" s="20">
        <v>0</v>
      </c>
      <c r="L101" s="20">
        <v>0</v>
      </c>
      <c r="M101" s="20">
        <v>0</v>
      </c>
      <c r="N101" s="22">
        <v>74</v>
      </c>
    </row>
    <row r="102" spans="1:14" ht="11.25">
      <c r="A102" s="18" t="s">
        <v>1560</v>
      </c>
      <c r="B102" s="19" t="s">
        <v>1567</v>
      </c>
      <c r="C102" s="19" t="s">
        <v>1568</v>
      </c>
      <c r="D102" s="20">
        <v>160</v>
      </c>
      <c r="E102" s="20">
        <v>0</v>
      </c>
      <c r="F102" s="20">
        <v>0</v>
      </c>
      <c r="G102" s="20">
        <v>70</v>
      </c>
      <c r="H102" s="20">
        <v>70</v>
      </c>
      <c r="I102" s="20">
        <v>70</v>
      </c>
      <c r="J102" s="21">
        <f t="shared" si="2"/>
        <v>100</v>
      </c>
      <c r="K102" s="20">
        <v>90</v>
      </c>
      <c r="L102" s="20">
        <v>90</v>
      </c>
      <c r="M102" s="20">
        <v>0</v>
      </c>
      <c r="N102" s="22">
        <v>0</v>
      </c>
    </row>
    <row r="103" spans="1:14" ht="11.25">
      <c r="A103" s="18" t="s">
        <v>1560</v>
      </c>
      <c r="B103" s="19" t="s">
        <v>1569</v>
      </c>
      <c r="C103" s="19" t="s">
        <v>1570</v>
      </c>
      <c r="D103" s="20">
        <v>190</v>
      </c>
      <c r="E103" s="20">
        <v>0</v>
      </c>
      <c r="F103" s="20">
        <v>0</v>
      </c>
      <c r="G103" s="20">
        <v>190</v>
      </c>
      <c r="H103" s="20">
        <v>190</v>
      </c>
      <c r="I103" s="20">
        <v>190</v>
      </c>
      <c r="J103" s="21">
        <f t="shared" si="2"/>
        <v>100</v>
      </c>
      <c r="K103" s="20">
        <v>0</v>
      </c>
      <c r="L103" s="20">
        <v>0</v>
      </c>
      <c r="M103" s="20">
        <v>0</v>
      </c>
      <c r="N103" s="22">
        <v>0</v>
      </c>
    </row>
    <row r="104" spans="1:14" ht="11.25">
      <c r="A104" s="18" t="s">
        <v>1571</v>
      </c>
      <c r="B104" s="19" t="s">
        <v>1572</v>
      </c>
      <c r="C104" s="19" t="s">
        <v>1573</v>
      </c>
      <c r="D104" s="20">
        <v>16266</v>
      </c>
      <c r="E104" s="20">
        <v>0</v>
      </c>
      <c r="F104" s="20">
        <v>0</v>
      </c>
      <c r="G104" s="20">
        <v>266</v>
      </c>
      <c r="H104" s="20">
        <v>266</v>
      </c>
      <c r="I104" s="20">
        <v>266</v>
      </c>
      <c r="J104" s="21">
        <f t="shared" si="2"/>
        <v>100</v>
      </c>
      <c r="K104" s="20">
        <v>0</v>
      </c>
      <c r="L104" s="20">
        <v>4.25</v>
      </c>
      <c r="M104" s="20">
        <v>0</v>
      </c>
      <c r="N104" s="22">
        <v>16000</v>
      </c>
    </row>
    <row r="105" spans="1:14" ht="11.25">
      <c r="A105" s="18" t="s">
        <v>1574</v>
      </c>
      <c r="B105" s="19" t="s">
        <v>1575</v>
      </c>
      <c r="C105" s="19" t="s">
        <v>1515</v>
      </c>
      <c r="D105" s="20">
        <v>145.2</v>
      </c>
      <c r="E105" s="20">
        <v>0</v>
      </c>
      <c r="F105" s="20">
        <v>0</v>
      </c>
      <c r="G105" s="20">
        <v>145.2</v>
      </c>
      <c r="H105" s="20">
        <v>145.15</v>
      </c>
      <c r="I105" s="20">
        <v>144.97</v>
      </c>
      <c r="J105" s="21">
        <f t="shared" si="2"/>
        <v>99.84159779614326</v>
      </c>
      <c r="K105" s="20">
        <v>0</v>
      </c>
      <c r="L105" s="20">
        <v>0</v>
      </c>
      <c r="M105" s="20">
        <v>0</v>
      </c>
      <c r="N105" s="22">
        <v>0</v>
      </c>
    </row>
    <row r="106" spans="1:14" ht="11.25">
      <c r="A106" s="18" t="s">
        <v>1576</v>
      </c>
      <c r="B106" s="19" t="s">
        <v>1577</v>
      </c>
      <c r="C106" s="19" t="s">
        <v>1512</v>
      </c>
      <c r="D106" s="20">
        <v>28935</v>
      </c>
      <c r="E106" s="20">
        <v>0</v>
      </c>
      <c r="F106" s="20">
        <v>15000</v>
      </c>
      <c r="G106" s="20">
        <v>935</v>
      </c>
      <c r="H106" s="20">
        <v>935</v>
      </c>
      <c r="I106" s="20">
        <v>934.15</v>
      </c>
      <c r="J106" s="21">
        <f t="shared" si="2"/>
        <v>99.9090909090909</v>
      </c>
      <c r="K106" s="20">
        <v>0</v>
      </c>
      <c r="L106" s="20">
        <v>0</v>
      </c>
      <c r="M106" s="20">
        <v>0</v>
      </c>
      <c r="N106" s="22">
        <v>28000</v>
      </c>
    </row>
    <row r="107" spans="1:14" ht="11.25">
      <c r="A107" s="18" t="s">
        <v>1576</v>
      </c>
      <c r="B107" s="19" t="s">
        <v>1578</v>
      </c>
      <c r="C107" s="19" t="s">
        <v>1579</v>
      </c>
      <c r="D107" s="20">
        <v>8423</v>
      </c>
      <c r="E107" s="20">
        <v>0</v>
      </c>
      <c r="F107" s="20">
        <v>0</v>
      </c>
      <c r="G107" s="20">
        <v>8423</v>
      </c>
      <c r="H107" s="20">
        <v>8423</v>
      </c>
      <c r="I107" s="20">
        <v>8421.83</v>
      </c>
      <c r="J107" s="21">
        <f t="shared" si="2"/>
        <v>99.98610946218687</v>
      </c>
      <c r="K107" s="20">
        <v>0</v>
      </c>
      <c r="L107" s="20">
        <v>0</v>
      </c>
      <c r="M107" s="20">
        <v>0</v>
      </c>
      <c r="N107" s="22">
        <v>0</v>
      </c>
    </row>
    <row r="108" spans="1:14" ht="11.25">
      <c r="A108" s="18" t="s">
        <v>1580</v>
      </c>
      <c r="B108" s="19" t="s">
        <v>1581</v>
      </c>
      <c r="C108" s="19" t="s">
        <v>0</v>
      </c>
      <c r="D108" s="20">
        <v>100</v>
      </c>
      <c r="E108" s="20">
        <v>99.23</v>
      </c>
      <c r="F108" s="20">
        <v>900</v>
      </c>
      <c r="G108" s="20">
        <v>0</v>
      </c>
      <c r="H108" s="20">
        <v>0</v>
      </c>
      <c r="I108" s="20">
        <v>0</v>
      </c>
      <c r="J108" s="21" t="str">
        <f t="shared" si="2"/>
        <v>***</v>
      </c>
      <c r="K108" s="20">
        <v>0</v>
      </c>
      <c r="L108" s="20">
        <v>0</v>
      </c>
      <c r="M108" s="20">
        <v>0</v>
      </c>
      <c r="N108" s="22">
        <v>0.78</v>
      </c>
    </row>
    <row r="109" spans="1:14" ht="11.25">
      <c r="A109" s="18" t="s">
        <v>1</v>
      </c>
      <c r="B109" s="19" t="s">
        <v>2</v>
      </c>
      <c r="C109" s="19" t="s">
        <v>1545</v>
      </c>
      <c r="D109" s="20">
        <v>299.9</v>
      </c>
      <c r="E109" s="20">
        <v>0</v>
      </c>
      <c r="F109" s="20">
        <v>0</v>
      </c>
      <c r="G109" s="20">
        <v>299.9</v>
      </c>
      <c r="H109" s="20">
        <v>299.9</v>
      </c>
      <c r="I109" s="20">
        <v>299.9</v>
      </c>
      <c r="J109" s="21">
        <f t="shared" si="2"/>
        <v>100</v>
      </c>
      <c r="K109" s="20">
        <v>0</v>
      </c>
      <c r="L109" s="20">
        <v>0</v>
      </c>
      <c r="M109" s="20">
        <v>0</v>
      </c>
      <c r="N109" s="22">
        <v>0</v>
      </c>
    </row>
    <row r="110" spans="1:14" ht="11.25">
      <c r="A110" s="18" t="s">
        <v>3</v>
      </c>
      <c r="B110" s="19" t="s">
        <v>4</v>
      </c>
      <c r="C110" s="19" t="s">
        <v>5</v>
      </c>
      <c r="D110" s="20">
        <v>1828.3</v>
      </c>
      <c r="E110" s="20">
        <v>0</v>
      </c>
      <c r="F110" s="20">
        <v>500</v>
      </c>
      <c r="G110" s="20">
        <v>28.3</v>
      </c>
      <c r="H110" s="20">
        <v>28.3</v>
      </c>
      <c r="I110" s="20">
        <v>28.3</v>
      </c>
      <c r="J110" s="21">
        <f t="shared" si="2"/>
        <v>100</v>
      </c>
      <c r="K110" s="20">
        <v>0</v>
      </c>
      <c r="L110" s="20">
        <v>0</v>
      </c>
      <c r="M110" s="20">
        <v>0</v>
      </c>
      <c r="N110" s="22">
        <v>1800</v>
      </c>
    </row>
    <row r="111" spans="1:14" ht="11.25">
      <c r="A111" s="18" t="s">
        <v>3</v>
      </c>
      <c r="B111" s="19" t="s">
        <v>6</v>
      </c>
      <c r="C111" s="19" t="s">
        <v>7</v>
      </c>
      <c r="D111" s="20">
        <v>736.7</v>
      </c>
      <c r="E111" s="20">
        <v>0</v>
      </c>
      <c r="F111" s="20">
        <v>665</v>
      </c>
      <c r="G111" s="20">
        <v>736.7</v>
      </c>
      <c r="H111" s="20">
        <v>736.7</v>
      </c>
      <c r="I111" s="20">
        <v>736.7</v>
      </c>
      <c r="J111" s="21">
        <f t="shared" si="2"/>
        <v>100</v>
      </c>
      <c r="K111" s="20">
        <v>0</v>
      </c>
      <c r="L111" s="20">
        <v>0</v>
      </c>
      <c r="M111" s="20">
        <v>0</v>
      </c>
      <c r="N111" s="22">
        <v>0</v>
      </c>
    </row>
    <row r="112" spans="1:14" ht="11.25">
      <c r="A112" s="18" t="s">
        <v>8</v>
      </c>
      <c r="B112" s="19" t="s">
        <v>9</v>
      </c>
      <c r="C112" s="19" t="s">
        <v>10</v>
      </c>
      <c r="D112" s="20">
        <v>550</v>
      </c>
      <c r="E112" s="20">
        <v>0</v>
      </c>
      <c r="F112" s="20">
        <v>0</v>
      </c>
      <c r="G112" s="20">
        <v>550</v>
      </c>
      <c r="H112" s="20">
        <v>550</v>
      </c>
      <c r="I112" s="20">
        <v>550</v>
      </c>
      <c r="J112" s="21">
        <f t="shared" si="2"/>
        <v>100</v>
      </c>
      <c r="K112" s="20">
        <v>0</v>
      </c>
      <c r="L112" s="20">
        <v>0</v>
      </c>
      <c r="M112" s="20">
        <v>0</v>
      </c>
      <c r="N112" s="22">
        <v>0</v>
      </c>
    </row>
    <row r="113" spans="1:14" ht="11.25">
      <c r="A113" s="18" t="s">
        <v>11</v>
      </c>
      <c r="B113" s="19" t="s">
        <v>12</v>
      </c>
      <c r="C113" s="19" t="s">
        <v>1515</v>
      </c>
      <c r="D113" s="20">
        <v>78</v>
      </c>
      <c r="E113" s="20">
        <v>0</v>
      </c>
      <c r="F113" s="20">
        <v>0</v>
      </c>
      <c r="G113" s="20">
        <v>50</v>
      </c>
      <c r="H113" s="20">
        <v>50</v>
      </c>
      <c r="I113" s="20">
        <v>50</v>
      </c>
      <c r="J113" s="21">
        <f t="shared" si="2"/>
        <v>100</v>
      </c>
      <c r="K113" s="20">
        <v>0</v>
      </c>
      <c r="L113" s="20">
        <v>2.36</v>
      </c>
      <c r="M113" s="20">
        <v>0</v>
      </c>
      <c r="N113" s="22">
        <v>28</v>
      </c>
    </row>
    <row r="114" spans="1:14" ht="11.25">
      <c r="A114" s="18" t="s">
        <v>13</v>
      </c>
      <c r="B114" s="19" t="s">
        <v>14</v>
      </c>
      <c r="C114" s="19" t="s">
        <v>15</v>
      </c>
      <c r="D114" s="20">
        <v>500</v>
      </c>
      <c r="E114" s="20">
        <v>0</v>
      </c>
      <c r="F114" s="20">
        <v>500</v>
      </c>
      <c r="G114" s="20">
        <v>500</v>
      </c>
      <c r="H114" s="20">
        <v>500</v>
      </c>
      <c r="I114" s="20">
        <v>494.64</v>
      </c>
      <c r="J114" s="21">
        <f t="shared" si="2"/>
        <v>98.928</v>
      </c>
      <c r="K114" s="20">
        <v>0</v>
      </c>
      <c r="L114" s="20">
        <v>0</v>
      </c>
      <c r="M114" s="20">
        <v>0</v>
      </c>
      <c r="N114" s="22">
        <v>0</v>
      </c>
    </row>
    <row r="115" spans="1:14" ht="11.25">
      <c r="A115" s="18" t="s">
        <v>16</v>
      </c>
      <c r="B115" s="19" t="s">
        <v>17</v>
      </c>
      <c r="C115" s="19" t="s">
        <v>18</v>
      </c>
      <c r="D115" s="20">
        <v>75</v>
      </c>
      <c r="E115" s="20">
        <v>0</v>
      </c>
      <c r="F115" s="20">
        <v>0</v>
      </c>
      <c r="G115" s="20">
        <v>75</v>
      </c>
      <c r="H115" s="20">
        <v>75</v>
      </c>
      <c r="I115" s="20">
        <v>75</v>
      </c>
      <c r="J115" s="21">
        <f t="shared" si="2"/>
        <v>100</v>
      </c>
      <c r="K115" s="20">
        <v>0</v>
      </c>
      <c r="L115" s="20">
        <v>0</v>
      </c>
      <c r="M115" s="20">
        <v>0</v>
      </c>
      <c r="N115" s="22">
        <v>0</v>
      </c>
    </row>
    <row r="116" spans="1:14" ht="11.25">
      <c r="A116" s="18" t="s">
        <v>19</v>
      </c>
      <c r="B116" s="19" t="s">
        <v>20</v>
      </c>
      <c r="C116" s="19" t="s">
        <v>21</v>
      </c>
      <c r="D116" s="20">
        <v>53000</v>
      </c>
      <c r="E116" s="20">
        <v>0</v>
      </c>
      <c r="F116" s="20">
        <v>15000</v>
      </c>
      <c r="G116" s="20">
        <v>27000</v>
      </c>
      <c r="H116" s="20">
        <v>27000</v>
      </c>
      <c r="I116" s="20">
        <v>26999.89</v>
      </c>
      <c r="J116" s="21">
        <f t="shared" si="2"/>
        <v>99.99959259259259</v>
      </c>
      <c r="K116" s="20">
        <v>0</v>
      </c>
      <c r="L116" s="20">
        <v>0</v>
      </c>
      <c r="M116" s="20">
        <v>0</v>
      </c>
      <c r="N116" s="22">
        <v>26000</v>
      </c>
    </row>
    <row r="117" spans="1:14" ht="11.25">
      <c r="A117" s="18" t="s">
        <v>22</v>
      </c>
      <c r="B117" s="19" t="s">
        <v>23</v>
      </c>
      <c r="C117" s="19" t="s">
        <v>1515</v>
      </c>
      <c r="D117" s="20">
        <v>78.63</v>
      </c>
      <c r="E117" s="20">
        <v>0</v>
      </c>
      <c r="F117" s="20">
        <v>0</v>
      </c>
      <c r="G117" s="20">
        <v>78.6</v>
      </c>
      <c r="H117" s="20">
        <v>78.63</v>
      </c>
      <c r="I117" s="20">
        <v>78.63</v>
      </c>
      <c r="J117" s="21">
        <f t="shared" si="2"/>
        <v>100.03816793893131</v>
      </c>
      <c r="K117" s="20">
        <v>0</v>
      </c>
      <c r="L117" s="20">
        <v>6.58</v>
      </c>
      <c r="M117" s="20">
        <v>0</v>
      </c>
      <c r="N117" s="22">
        <v>0.03</v>
      </c>
    </row>
    <row r="118" spans="1:14" ht="11.25">
      <c r="A118" s="18" t="s">
        <v>24</v>
      </c>
      <c r="B118" s="19" t="s">
        <v>25</v>
      </c>
      <c r="C118" s="19" t="s">
        <v>26</v>
      </c>
      <c r="D118" s="20">
        <v>33466.53</v>
      </c>
      <c r="E118" s="20">
        <v>27085.53</v>
      </c>
      <c r="F118" s="20">
        <v>6381</v>
      </c>
      <c r="G118" s="20">
        <v>6381</v>
      </c>
      <c r="H118" s="20">
        <v>6381</v>
      </c>
      <c r="I118" s="20">
        <v>6381</v>
      </c>
      <c r="J118" s="21">
        <f t="shared" si="2"/>
        <v>100</v>
      </c>
      <c r="K118" s="20">
        <v>0</v>
      </c>
      <c r="L118" s="20">
        <v>0</v>
      </c>
      <c r="M118" s="20">
        <v>0</v>
      </c>
      <c r="N118" s="22">
        <v>0</v>
      </c>
    </row>
    <row r="119" spans="1:14" ht="11.25">
      <c r="A119" s="18" t="s">
        <v>27</v>
      </c>
      <c r="B119" s="19" t="s">
        <v>28</v>
      </c>
      <c r="C119" s="19" t="s">
        <v>1515</v>
      </c>
      <c r="D119" s="20">
        <v>130.42</v>
      </c>
      <c r="E119" s="20">
        <v>0</v>
      </c>
      <c r="F119" s="20">
        <v>0</v>
      </c>
      <c r="G119" s="20">
        <v>80.4</v>
      </c>
      <c r="H119" s="20">
        <v>80.42</v>
      </c>
      <c r="I119" s="20">
        <v>80.42</v>
      </c>
      <c r="J119" s="21">
        <f t="shared" si="2"/>
        <v>100.02487562189054</v>
      </c>
      <c r="K119" s="20">
        <v>50</v>
      </c>
      <c r="L119" s="20">
        <v>49.55</v>
      </c>
      <c r="M119" s="20">
        <v>0</v>
      </c>
      <c r="N119" s="22">
        <v>0.02</v>
      </c>
    </row>
    <row r="120" spans="1:14" ht="11.25">
      <c r="A120" s="18" t="s">
        <v>29</v>
      </c>
      <c r="B120" s="19" t="s">
        <v>30</v>
      </c>
      <c r="C120" s="19" t="s">
        <v>31</v>
      </c>
      <c r="D120" s="20">
        <v>12800</v>
      </c>
      <c r="E120" s="20">
        <v>0</v>
      </c>
      <c r="F120" s="20">
        <v>0</v>
      </c>
      <c r="G120" s="20">
        <v>800</v>
      </c>
      <c r="H120" s="20">
        <v>800</v>
      </c>
      <c r="I120" s="20">
        <v>800</v>
      </c>
      <c r="J120" s="21">
        <f t="shared" si="2"/>
        <v>100</v>
      </c>
      <c r="K120" s="20">
        <v>0</v>
      </c>
      <c r="L120" s="20">
        <v>0</v>
      </c>
      <c r="M120" s="20">
        <v>0</v>
      </c>
      <c r="N120" s="22">
        <v>12000</v>
      </c>
    </row>
    <row r="121" spans="1:14" ht="11.25">
      <c r="A121" s="18" t="s">
        <v>32</v>
      </c>
      <c r="B121" s="19" t="s">
        <v>33</v>
      </c>
      <c r="C121" s="19" t="s">
        <v>34</v>
      </c>
      <c r="D121" s="20">
        <v>15703</v>
      </c>
      <c r="E121" s="20">
        <v>0</v>
      </c>
      <c r="F121" s="20">
        <v>0</v>
      </c>
      <c r="G121" s="20">
        <v>703</v>
      </c>
      <c r="H121" s="20">
        <v>703</v>
      </c>
      <c r="I121" s="20">
        <v>702.58</v>
      </c>
      <c r="J121" s="21">
        <f t="shared" si="2"/>
        <v>99.9402560455192</v>
      </c>
      <c r="K121" s="20">
        <v>0</v>
      </c>
      <c r="L121" s="20">
        <v>0</v>
      </c>
      <c r="M121" s="20">
        <v>0</v>
      </c>
      <c r="N121" s="22">
        <v>15000</v>
      </c>
    </row>
    <row r="122" spans="1:14" ht="11.25">
      <c r="A122" s="18" t="s">
        <v>1382</v>
      </c>
      <c r="B122" s="19" t="s">
        <v>35</v>
      </c>
      <c r="C122" s="19" t="s">
        <v>36</v>
      </c>
      <c r="D122" s="20">
        <v>15900</v>
      </c>
      <c r="E122" s="20">
        <v>3800</v>
      </c>
      <c r="F122" s="20">
        <v>0</v>
      </c>
      <c r="G122" s="20">
        <v>8500</v>
      </c>
      <c r="H122" s="20">
        <v>8500</v>
      </c>
      <c r="I122" s="20">
        <v>8500</v>
      </c>
      <c r="J122" s="21">
        <f t="shared" si="2"/>
        <v>100</v>
      </c>
      <c r="K122" s="20">
        <v>130</v>
      </c>
      <c r="L122" s="20">
        <v>111.75</v>
      </c>
      <c r="M122" s="20">
        <v>0</v>
      </c>
      <c r="N122" s="22">
        <v>3470</v>
      </c>
    </row>
    <row r="123" spans="1:14" ht="11.25">
      <c r="A123" s="18" t="s">
        <v>1382</v>
      </c>
      <c r="B123" s="19" t="s">
        <v>37</v>
      </c>
      <c r="C123" s="19" t="s">
        <v>38</v>
      </c>
      <c r="D123" s="20">
        <v>0</v>
      </c>
      <c r="E123" s="20">
        <v>0</v>
      </c>
      <c r="F123" s="20">
        <v>13000</v>
      </c>
      <c r="G123" s="20">
        <v>0</v>
      </c>
      <c r="H123" s="20">
        <v>0</v>
      </c>
      <c r="I123" s="20">
        <v>0</v>
      </c>
      <c r="J123" s="21" t="str">
        <f t="shared" si="2"/>
        <v>***</v>
      </c>
      <c r="K123" s="20">
        <v>0</v>
      </c>
      <c r="L123" s="20">
        <v>0</v>
      </c>
      <c r="M123" s="20">
        <v>0</v>
      </c>
      <c r="N123" s="22">
        <v>0</v>
      </c>
    </row>
    <row r="124" spans="1:14" ht="11.25">
      <c r="A124" s="18" t="s">
        <v>39</v>
      </c>
      <c r="B124" s="19" t="s">
        <v>40</v>
      </c>
      <c r="C124" s="19" t="s">
        <v>41</v>
      </c>
      <c r="D124" s="20">
        <v>902</v>
      </c>
      <c r="E124" s="20">
        <v>0</v>
      </c>
      <c r="F124" s="20">
        <v>0</v>
      </c>
      <c r="G124" s="20">
        <v>902</v>
      </c>
      <c r="H124" s="20">
        <v>902</v>
      </c>
      <c r="I124" s="20">
        <v>902</v>
      </c>
      <c r="J124" s="21">
        <f t="shared" si="2"/>
        <v>100</v>
      </c>
      <c r="K124" s="20">
        <v>0</v>
      </c>
      <c r="L124" s="20">
        <v>0</v>
      </c>
      <c r="M124" s="20">
        <v>0</v>
      </c>
      <c r="N124" s="22">
        <v>0</v>
      </c>
    </row>
    <row r="125" spans="1:14" ht="11.25">
      <c r="A125" s="18" t="s">
        <v>42</v>
      </c>
      <c r="B125" s="19" t="s">
        <v>43</v>
      </c>
      <c r="C125" s="19" t="s">
        <v>1515</v>
      </c>
      <c r="D125" s="20">
        <v>434.4</v>
      </c>
      <c r="E125" s="20">
        <v>0</v>
      </c>
      <c r="F125" s="20">
        <v>0</v>
      </c>
      <c r="G125" s="20">
        <v>84.4</v>
      </c>
      <c r="H125" s="20">
        <v>84.39</v>
      </c>
      <c r="I125" s="20">
        <v>84.39</v>
      </c>
      <c r="J125" s="21">
        <f t="shared" si="2"/>
        <v>99.98815165876776</v>
      </c>
      <c r="K125" s="20">
        <v>0</v>
      </c>
      <c r="L125" s="20">
        <v>0</v>
      </c>
      <c r="M125" s="20">
        <v>0</v>
      </c>
      <c r="N125" s="22">
        <v>350</v>
      </c>
    </row>
    <row r="126" spans="1:14" ht="11.25">
      <c r="A126" s="18" t="s">
        <v>42</v>
      </c>
      <c r="B126" s="19" t="s">
        <v>44</v>
      </c>
      <c r="C126" s="19" t="s">
        <v>45</v>
      </c>
      <c r="D126" s="20">
        <v>990</v>
      </c>
      <c r="E126" s="20">
        <v>0</v>
      </c>
      <c r="F126" s="20">
        <v>0</v>
      </c>
      <c r="G126" s="20">
        <v>990</v>
      </c>
      <c r="H126" s="20">
        <v>990</v>
      </c>
      <c r="I126" s="20">
        <v>990</v>
      </c>
      <c r="J126" s="21">
        <f t="shared" si="2"/>
        <v>100</v>
      </c>
      <c r="K126" s="20">
        <v>0</v>
      </c>
      <c r="L126" s="20">
        <v>0</v>
      </c>
      <c r="M126" s="20">
        <v>0</v>
      </c>
      <c r="N126" s="22">
        <v>0</v>
      </c>
    </row>
    <row r="127" spans="1:14" ht="11.25">
      <c r="A127" s="18" t="s">
        <v>46</v>
      </c>
      <c r="B127" s="19" t="s">
        <v>47</v>
      </c>
      <c r="C127" s="19" t="s">
        <v>48</v>
      </c>
      <c r="D127" s="20">
        <v>2851</v>
      </c>
      <c r="E127" s="20">
        <v>2517.58</v>
      </c>
      <c r="F127" s="20">
        <v>0</v>
      </c>
      <c r="G127" s="20">
        <v>0</v>
      </c>
      <c r="H127" s="20">
        <v>0</v>
      </c>
      <c r="I127" s="20">
        <v>0</v>
      </c>
      <c r="J127" s="21" t="str">
        <f t="shared" si="2"/>
        <v>***</v>
      </c>
      <c r="K127" s="20">
        <v>330</v>
      </c>
      <c r="L127" s="20">
        <v>330.96</v>
      </c>
      <c r="M127" s="20">
        <v>0</v>
      </c>
      <c r="N127" s="22">
        <v>3.42</v>
      </c>
    </row>
    <row r="128" spans="1:14" ht="11.25">
      <c r="A128" s="18" t="s">
        <v>49</v>
      </c>
      <c r="B128" s="19" t="s">
        <v>50</v>
      </c>
      <c r="C128" s="19" t="s">
        <v>51</v>
      </c>
      <c r="D128" s="20">
        <v>9550</v>
      </c>
      <c r="E128" s="20">
        <v>0</v>
      </c>
      <c r="F128" s="20">
        <v>5000</v>
      </c>
      <c r="G128" s="20">
        <v>9550</v>
      </c>
      <c r="H128" s="20">
        <v>9550</v>
      </c>
      <c r="I128" s="20">
        <v>9550</v>
      </c>
      <c r="J128" s="21">
        <f t="shared" si="2"/>
        <v>100</v>
      </c>
      <c r="K128" s="20">
        <v>0</v>
      </c>
      <c r="L128" s="20">
        <v>0.18</v>
      </c>
      <c r="M128" s="20">
        <v>0</v>
      </c>
      <c r="N128" s="22">
        <v>0</v>
      </c>
    </row>
    <row r="129" spans="1:14" ht="11.25">
      <c r="A129" s="18" t="s">
        <v>52</v>
      </c>
      <c r="B129" s="19" t="s">
        <v>53</v>
      </c>
      <c r="C129" s="19" t="s">
        <v>1515</v>
      </c>
      <c r="D129" s="20">
        <v>62.5</v>
      </c>
      <c r="E129" s="20">
        <v>0</v>
      </c>
      <c r="F129" s="20">
        <v>0</v>
      </c>
      <c r="G129" s="20">
        <v>62.5</v>
      </c>
      <c r="H129" s="20">
        <v>62.5</v>
      </c>
      <c r="I129" s="20">
        <v>55.29</v>
      </c>
      <c r="J129" s="21">
        <f t="shared" si="2"/>
        <v>88.464</v>
      </c>
      <c r="K129" s="20">
        <v>0</v>
      </c>
      <c r="L129" s="20">
        <v>0</v>
      </c>
      <c r="M129" s="20">
        <v>0</v>
      </c>
      <c r="N129" s="22">
        <v>0</v>
      </c>
    </row>
    <row r="130" spans="1:14" ht="11.25">
      <c r="A130" s="18" t="s">
        <v>54</v>
      </c>
      <c r="B130" s="19" t="s">
        <v>55</v>
      </c>
      <c r="C130" s="19" t="s">
        <v>1512</v>
      </c>
      <c r="D130" s="20">
        <v>15000</v>
      </c>
      <c r="E130" s="20">
        <v>0</v>
      </c>
      <c r="F130" s="20">
        <v>15000</v>
      </c>
      <c r="G130" s="20">
        <v>1000</v>
      </c>
      <c r="H130" s="20">
        <v>1000</v>
      </c>
      <c r="I130" s="20">
        <v>640.35</v>
      </c>
      <c r="J130" s="21">
        <f t="shared" si="2"/>
        <v>64.035</v>
      </c>
      <c r="K130" s="20">
        <v>0</v>
      </c>
      <c r="L130" s="20">
        <v>0</v>
      </c>
      <c r="M130" s="20">
        <v>0</v>
      </c>
      <c r="N130" s="22">
        <v>14000</v>
      </c>
    </row>
    <row r="131" spans="1:14" ht="11.25">
      <c r="A131" s="18" t="s">
        <v>56</v>
      </c>
      <c r="B131" s="19" t="s">
        <v>57</v>
      </c>
      <c r="C131" s="19" t="s">
        <v>58</v>
      </c>
      <c r="D131" s="20">
        <v>94967</v>
      </c>
      <c r="E131" s="20">
        <v>51467</v>
      </c>
      <c r="F131" s="20">
        <v>36000</v>
      </c>
      <c r="G131" s="20">
        <v>43500</v>
      </c>
      <c r="H131" s="20">
        <v>43500</v>
      </c>
      <c r="I131" s="20">
        <v>43500</v>
      </c>
      <c r="J131" s="21">
        <f t="shared" si="2"/>
        <v>100</v>
      </c>
      <c r="K131" s="20">
        <v>0</v>
      </c>
      <c r="L131" s="20">
        <v>0</v>
      </c>
      <c r="M131" s="20">
        <v>0</v>
      </c>
      <c r="N131" s="22">
        <v>0</v>
      </c>
    </row>
    <row r="132" spans="1:14" ht="11.25">
      <c r="A132" s="18" t="s">
        <v>59</v>
      </c>
      <c r="B132" s="19" t="s">
        <v>60</v>
      </c>
      <c r="C132" s="19" t="s">
        <v>61</v>
      </c>
      <c r="D132" s="20">
        <v>1500</v>
      </c>
      <c r="E132" s="20">
        <v>0</v>
      </c>
      <c r="F132" s="20">
        <v>1500</v>
      </c>
      <c r="G132" s="20">
        <v>1500</v>
      </c>
      <c r="H132" s="20">
        <v>1500</v>
      </c>
      <c r="I132" s="20">
        <v>1500</v>
      </c>
      <c r="J132" s="21">
        <f t="shared" si="2"/>
        <v>100</v>
      </c>
      <c r="K132" s="20">
        <v>0</v>
      </c>
      <c r="L132" s="20">
        <v>199.45</v>
      </c>
      <c r="M132" s="20">
        <v>0</v>
      </c>
      <c r="N132" s="22">
        <v>0</v>
      </c>
    </row>
    <row r="133" spans="1:14" ht="11.25">
      <c r="A133" s="18" t="s">
        <v>62</v>
      </c>
      <c r="B133" s="19" t="s">
        <v>63</v>
      </c>
      <c r="C133" s="19" t="s">
        <v>1512</v>
      </c>
      <c r="D133" s="20">
        <v>19000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1" t="str">
        <f t="shared" si="2"/>
        <v>***</v>
      </c>
      <c r="K133" s="20">
        <v>0</v>
      </c>
      <c r="L133" s="20">
        <v>0</v>
      </c>
      <c r="M133" s="20">
        <v>0</v>
      </c>
      <c r="N133" s="22">
        <v>19000</v>
      </c>
    </row>
    <row r="134" spans="1:14" ht="11.25">
      <c r="A134" s="18" t="s">
        <v>64</v>
      </c>
      <c r="B134" s="19" t="s">
        <v>65</v>
      </c>
      <c r="C134" s="19" t="s">
        <v>1545</v>
      </c>
      <c r="D134" s="20">
        <v>370</v>
      </c>
      <c r="E134" s="20">
        <v>0</v>
      </c>
      <c r="F134" s="20">
        <v>0</v>
      </c>
      <c r="G134" s="20">
        <v>370</v>
      </c>
      <c r="H134" s="20">
        <v>370</v>
      </c>
      <c r="I134" s="20">
        <v>370</v>
      </c>
      <c r="J134" s="21">
        <f t="shared" si="2"/>
        <v>100</v>
      </c>
      <c r="K134" s="20">
        <v>0</v>
      </c>
      <c r="L134" s="20">
        <v>0</v>
      </c>
      <c r="M134" s="20">
        <v>0</v>
      </c>
      <c r="N134" s="22">
        <v>0</v>
      </c>
    </row>
    <row r="135" spans="1:14" ht="11.25">
      <c r="A135" s="18" t="s">
        <v>66</v>
      </c>
      <c r="B135" s="19" t="s">
        <v>67</v>
      </c>
      <c r="C135" s="19" t="s">
        <v>68</v>
      </c>
      <c r="D135" s="20">
        <v>39129.7</v>
      </c>
      <c r="E135" s="20">
        <v>549.78</v>
      </c>
      <c r="F135" s="20">
        <v>25000</v>
      </c>
      <c r="G135" s="20">
        <v>32579.7</v>
      </c>
      <c r="H135" s="20">
        <v>32579.7</v>
      </c>
      <c r="I135" s="20">
        <v>32579.42</v>
      </c>
      <c r="J135" s="21">
        <f t="shared" si="2"/>
        <v>99.9991405691274</v>
      </c>
      <c r="K135" s="20">
        <v>0</v>
      </c>
      <c r="L135" s="20">
        <v>0</v>
      </c>
      <c r="M135" s="20">
        <v>0</v>
      </c>
      <c r="N135" s="22">
        <v>6000.22</v>
      </c>
    </row>
    <row r="136" spans="1:14" ht="11.25">
      <c r="A136" s="18" t="s">
        <v>66</v>
      </c>
      <c r="B136" s="19" t="s">
        <v>69</v>
      </c>
      <c r="C136" s="19" t="s">
        <v>70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1" t="str">
        <f t="shared" si="2"/>
        <v>***</v>
      </c>
      <c r="K136" s="20">
        <v>0</v>
      </c>
      <c r="L136" s="20">
        <v>0</v>
      </c>
      <c r="M136" s="20">
        <v>0</v>
      </c>
      <c r="N136" s="22">
        <v>0</v>
      </c>
    </row>
    <row r="137" spans="1:14" ht="11.25">
      <c r="A137" s="18" t="s">
        <v>66</v>
      </c>
      <c r="B137" s="19" t="s">
        <v>71</v>
      </c>
      <c r="C137" s="19" t="s">
        <v>72</v>
      </c>
      <c r="D137" s="20">
        <v>1784</v>
      </c>
      <c r="E137" s="20">
        <v>0</v>
      </c>
      <c r="F137" s="20">
        <v>0</v>
      </c>
      <c r="G137" s="20">
        <v>1784</v>
      </c>
      <c r="H137" s="20">
        <v>1784</v>
      </c>
      <c r="I137" s="20">
        <v>1783.81</v>
      </c>
      <c r="J137" s="21">
        <f t="shared" si="2"/>
        <v>99.98934977578476</v>
      </c>
      <c r="K137" s="20">
        <v>0</v>
      </c>
      <c r="L137" s="20">
        <v>0</v>
      </c>
      <c r="M137" s="20">
        <v>0</v>
      </c>
      <c r="N137" s="22">
        <v>0</v>
      </c>
    </row>
    <row r="138" spans="1:14" ht="11.25">
      <c r="A138" s="18" t="s">
        <v>73</v>
      </c>
      <c r="B138" s="19" t="s">
        <v>74</v>
      </c>
      <c r="C138" s="19" t="s">
        <v>1533</v>
      </c>
      <c r="D138" s="20">
        <v>99.9</v>
      </c>
      <c r="E138" s="20">
        <v>0</v>
      </c>
      <c r="F138" s="20">
        <v>0</v>
      </c>
      <c r="G138" s="20">
        <v>99.9</v>
      </c>
      <c r="H138" s="20">
        <v>99.9</v>
      </c>
      <c r="I138" s="20">
        <v>99.9</v>
      </c>
      <c r="J138" s="21">
        <f t="shared" si="2"/>
        <v>100</v>
      </c>
      <c r="K138" s="20">
        <v>0</v>
      </c>
      <c r="L138" s="20">
        <v>0</v>
      </c>
      <c r="M138" s="20">
        <v>0</v>
      </c>
      <c r="N138" s="22">
        <v>0</v>
      </c>
    </row>
    <row r="139" spans="1:14" ht="11.25">
      <c r="A139" s="18" t="s">
        <v>75</v>
      </c>
      <c r="B139" s="19" t="s">
        <v>76</v>
      </c>
      <c r="C139" s="19" t="s">
        <v>77</v>
      </c>
      <c r="D139" s="20">
        <v>2036</v>
      </c>
      <c r="E139" s="20">
        <v>0</v>
      </c>
      <c r="F139" s="20">
        <v>900</v>
      </c>
      <c r="G139" s="20">
        <v>2036</v>
      </c>
      <c r="H139" s="20">
        <v>2036</v>
      </c>
      <c r="I139" s="20">
        <v>2036</v>
      </c>
      <c r="J139" s="21">
        <f t="shared" si="2"/>
        <v>100</v>
      </c>
      <c r="K139" s="20">
        <v>0</v>
      </c>
      <c r="L139" s="20">
        <v>0</v>
      </c>
      <c r="M139" s="20">
        <v>0</v>
      </c>
      <c r="N139" s="22">
        <v>0</v>
      </c>
    </row>
    <row r="140" spans="1:14" ht="11.25">
      <c r="A140" s="18" t="s">
        <v>75</v>
      </c>
      <c r="B140" s="19" t="s">
        <v>78</v>
      </c>
      <c r="C140" s="19" t="s">
        <v>79</v>
      </c>
      <c r="D140" s="20">
        <v>1657</v>
      </c>
      <c r="E140" s="20">
        <v>0</v>
      </c>
      <c r="F140" s="20">
        <v>1600</v>
      </c>
      <c r="G140" s="20">
        <v>1657</v>
      </c>
      <c r="H140" s="20">
        <v>1657</v>
      </c>
      <c r="I140" s="20">
        <v>1657</v>
      </c>
      <c r="J140" s="21">
        <f t="shared" si="2"/>
        <v>100</v>
      </c>
      <c r="K140" s="20">
        <v>0</v>
      </c>
      <c r="L140" s="20">
        <v>0</v>
      </c>
      <c r="M140" s="20">
        <v>0</v>
      </c>
      <c r="N140" s="22">
        <v>0</v>
      </c>
    </row>
    <row r="141" spans="1:14" ht="11.25">
      <c r="A141" s="18" t="s">
        <v>80</v>
      </c>
      <c r="B141" s="19" t="s">
        <v>81</v>
      </c>
      <c r="C141" s="19" t="s">
        <v>82</v>
      </c>
      <c r="D141" s="20">
        <v>13300</v>
      </c>
      <c r="E141" s="20">
        <v>0</v>
      </c>
      <c r="F141" s="20">
        <v>5000</v>
      </c>
      <c r="G141" s="20">
        <v>13300</v>
      </c>
      <c r="H141" s="20">
        <v>13300</v>
      </c>
      <c r="I141" s="20">
        <v>13297.11</v>
      </c>
      <c r="J141" s="21">
        <f t="shared" si="2"/>
        <v>99.97827067669174</v>
      </c>
      <c r="K141" s="20">
        <v>0</v>
      </c>
      <c r="L141" s="20">
        <v>0</v>
      </c>
      <c r="M141" s="20">
        <v>0</v>
      </c>
      <c r="N141" s="22">
        <v>0</v>
      </c>
    </row>
    <row r="142" spans="1:14" ht="11.25">
      <c r="A142" s="18" t="s">
        <v>83</v>
      </c>
      <c r="B142" s="19" t="s">
        <v>84</v>
      </c>
      <c r="C142" s="19" t="s">
        <v>85</v>
      </c>
      <c r="D142" s="20">
        <v>42825.68</v>
      </c>
      <c r="E142" s="20">
        <v>38125.68</v>
      </c>
      <c r="F142" s="20">
        <v>2200</v>
      </c>
      <c r="G142" s="20">
        <v>4700</v>
      </c>
      <c r="H142" s="20">
        <v>4700</v>
      </c>
      <c r="I142" s="20">
        <v>4700</v>
      </c>
      <c r="J142" s="21">
        <f t="shared" si="2"/>
        <v>100</v>
      </c>
      <c r="K142" s="20">
        <v>0</v>
      </c>
      <c r="L142" s="20">
        <v>0</v>
      </c>
      <c r="M142" s="20">
        <v>0</v>
      </c>
      <c r="N142" s="22">
        <v>0</v>
      </c>
    </row>
    <row r="143" spans="1:14" ht="11.25">
      <c r="A143" s="18" t="s">
        <v>83</v>
      </c>
      <c r="B143" s="19" t="s">
        <v>86</v>
      </c>
      <c r="C143" s="19" t="s">
        <v>1515</v>
      </c>
      <c r="D143" s="20">
        <v>150.7</v>
      </c>
      <c r="E143" s="20">
        <v>0</v>
      </c>
      <c r="F143" s="20">
        <v>0</v>
      </c>
      <c r="G143" s="20">
        <v>115.9</v>
      </c>
      <c r="H143" s="20">
        <v>115.92</v>
      </c>
      <c r="I143" s="20">
        <v>115.92</v>
      </c>
      <c r="J143" s="21">
        <f t="shared" si="2"/>
        <v>100.01725625539258</v>
      </c>
      <c r="K143" s="20">
        <v>0</v>
      </c>
      <c r="L143" s="20">
        <v>0</v>
      </c>
      <c r="M143" s="20">
        <v>0</v>
      </c>
      <c r="N143" s="22">
        <v>34.8</v>
      </c>
    </row>
    <row r="144" spans="1:14" ht="11.25">
      <c r="A144" s="18" t="s">
        <v>83</v>
      </c>
      <c r="B144" s="19" t="s">
        <v>87</v>
      </c>
      <c r="C144" s="19" t="s">
        <v>88</v>
      </c>
      <c r="D144" s="20">
        <v>85</v>
      </c>
      <c r="E144" s="20">
        <v>0</v>
      </c>
      <c r="F144" s="20">
        <v>0</v>
      </c>
      <c r="G144" s="20">
        <v>85</v>
      </c>
      <c r="H144" s="20">
        <v>85</v>
      </c>
      <c r="I144" s="20">
        <v>85</v>
      </c>
      <c r="J144" s="21">
        <f t="shared" si="2"/>
        <v>100</v>
      </c>
      <c r="K144" s="20">
        <v>0</v>
      </c>
      <c r="L144" s="20">
        <v>0</v>
      </c>
      <c r="M144" s="20">
        <v>0</v>
      </c>
      <c r="N144" s="22">
        <v>0</v>
      </c>
    </row>
    <row r="145" spans="1:14" ht="11.25">
      <c r="A145" s="18" t="s">
        <v>83</v>
      </c>
      <c r="B145" s="19" t="s">
        <v>89</v>
      </c>
      <c r="C145" s="19" t="s">
        <v>90</v>
      </c>
      <c r="D145" s="20">
        <v>90</v>
      </c>
      <c r="E145" s="20">
        <v>0</v>
      </c>
      <c r="F145" s="20">
        <v>0</v>
      </c>
      <c r="G145" s="20">
        <v>90</v>
      </c>
      <c r="H145" s="20">
        <v>90</v>
      </c>
      <c r="I145" s="20">
        <v>48.77</v>
      </c>
      <c r="J145" s="21">
        <f t="shared" si="2"/>
        <v>54.18888888888889</v>
      </c>
      <c r="K145" s="20">
        <v>0</v>
      </c>
      <c r="L145" s="20">
        <v>0</v>
      </c>
      <c r="M145" s="20">
        <v>0</v>
      </c>
      <c r="N145" s="22">
        <v>0</v>
      </c>
    </row>
    <row r="146" spans="1:14" ht="11.25">
      <c r="A146" s="18" t="s">
        <v>91</v>
      </c>
      <c r="B146" s="19" t="s">
        <v>92</v>
      </c>
      <c r="C146" s="19" t="s">
        <v>93</v>
      </c>
      <c r="D146" s="20">
        <v>1000</v>
      </c>
      <c r="E146" s="20">
        <v>0</v>
      </c>
      <c r="F146" s="20">
        <v>1000</v>
      </c>
      <c r="G146" s="20">
        <v>1000</v>
      </c>
      <c r="H146" s="20">
        <v>1000</v>
      </c>
      <c r="I146" s="20">
        <v>1000</v>
      </c>
      <c r="J146" s="21">
        <f t="shared" si="2"/>
        <v>100</v>
      </c>
      <c r="K146" s="20">
        <v>0</v>
      </c>
      <c r="L146" s="20">
        <v>0</v>
      </c>
      <c r="M146" s="20">
        <v>0</v>
      </c>
      <c r="N146" s="22">
        <v>0</v>
      </c>
    </row>
    <row r="147" spans="1:14" ht="11.25">
      <c r="A147" s="18" t="s">
        <v>94</v>
      </c>
      <c r="B147" s="19" t="s">
        <v>95</v>
      </c>
      <c r="C147" s="19" t="s">
        <v>1570</v>
      </c>
      <c r="D147" s="20">
        <v>130</v>
      </c>
      <c r="E147" s="20">
        <v>0</v>
      </c>
      <c r="F147" s="20">
        <v>0</v>
      </c>
      <c r="G147" s="20">
        <v>130</v>
      </c>
      <c r="H147" s="20">
        <v>130</v>
      </c>
      <c r="I147" s="20">
        <v>130</v>
      </c>
      <c r="J147" s="21">
        <f t="shared" si="2"/>
        <v>100</v>
      </c>
      <c r="K147" s="20">
        <v>0</v>
      </c>
      <c r="L147" s="20">
        <v>0</v>
      </c>
      <c r="M147" s="20">
        <v>0</v>
      </c>
      <c r="N147" s="22">
        <v>0</v>
      </c>
    </row>
    <row r="148" spans="1:14" ht="11.25">
      <c r="A148" s="18" t="s">
        <v>96</v>
      </c>
      <c r="B148" s="19" t="s">
        <v>97</v>
      </c>
      <c r="C148" s="19" t="s">
        <v>1570</v>
      </c>
      <c r="D148" s="20">
        <v>190</v>
      </c>
      <c r="E148" s="20">
        <v>0</v>
      </c>
      <c r="F148" s="20">
        <v>0</v>
      </c>
      <c r="G148" s="20">
        <v>190</v>
      </c>
      <c r="H148" s="20">
        <v>190</v>
      </c>
      <c r="I148" s="20">
        <v>190</v>
      </c>
      <c r="J148" s="21">
        <f t="shared" si="2"/>
        <v>100</v>
      </c>
      <c r="K148" s="20">
        <v>0</v>
      </c>
      <c r="L148" s="20">
        <v>0</v>
      </c>
      <c r="M148" s="20">
        <v>0</v>
      </c>
      <c r="N148" s="22">
        <v>0</v>
      </c>
    </row>
    <row r="149" spans="1:14" ht="11.25">
      <c r="A149" s="18" t="s">
        <v>98</v>
      </c>
      <c r="B149" s="19" t="s">
        <v>99</v>
      </c>
      <c r="C149" s="19" t="s">
        <v>100</v>
      </c>
      <c r="D149" s="20">
        <v>116.7</v>
      </c>
      <c r="E149" s="20">
        <v>0</v>
      </c>
      <c r="F149" s="20">
        <v>0</v>
      </c>
      <c r="G149" s="20">
        <v>116.7</v>
      </c>
      <c r="H149" s="20">
        <v>116.7</v>
      </c>
      <c r="I149" s="20">
        <v>0</v>
      </c>
      <c r="J149" s="21">
        <f t="shared" si="2"/>
        <v>0</v>
      </c>
      <c r="K149" s="20">
        <v>0</v>
      </c>
      <c r="L149" s="20">
        <v>0</v>
      </c>
      <c r="M149" s="20">
        <v>0</v>
      </c>
      <c r="N149" s="22">
        <v>0</v>
      </c>
    </row>
    <row r="150" spans="1:14" ht="11.25">
      <c r="A150" s="18" t="s">
        <v>101</v>
      </c>
      <c r="B150" s="19" t="s">
        <v>102</v>
      </c>
      <c r="C150" s="19" t="s">
        <v>103</v>
      </c>
      <c r="D150" s="20">
        <v>0</v>
      </c>
      <c r="E150" s="20">
        <v>0</v>
      </c>
      <c r="F150" s="20">
        <v>4500</v>
      </c>
      <c r="G150" s="20">
        <v>0</v>
      </c>
      <c r="H150" s="20">
        <v>0</v>
      </c>
      <c r="I150" s="20">
        <v>0</v>
      </c>
      <c r="J150" s="21" t="str">
        <f t="shared" si="2"/>
        <v>***</v>
      </c>
      <c r="K150" s="20">
        <v>0</v>
      </c>
      <c r="L150" s="20">
        <v>0</v>
      </c>
      <c r="M150" s="20">
        <v>0</v>
      </c>
      <c r="N150" s="22">
        <v>0</v>
      </c>
    </row>
    <row r="151" spans="1:14" ht="11.25">
      <c r="A151" s="18" t="s">
        <v>101</v>
      </c>
      <c r="B151" s="19" t="s">
        <v>104</v>
      </c>
      <c r="C151" s="19" t="s">
        <v>105</v>
      </c>
      <c r="D151" s="20">
        <v>18720</v>
      </c>
      <c r="E151" s="20">
        <v>0</v>
      </c>
      <c r="F151" s="20">
        <v>0</v>
      </c>
      <c r="G151" s="20">
        <v>9720</v>
      </c>
      <c r="H151" s="20">
        <v>9720</v>
      </c>
      <c r="I151" s="20">
        <v>9717.16</v>
      </c>
      <c r="J151" s="21">
        <f t="shared" si="2"/>
        <v>99.97078189300412</v>
      </c>
      <c r="K151" s="20">
        <v>0</v>
      </c>
      <c r="L151" s="20">
        <v>0</v>
      </c>
      <c r="M151" s="20">
        <v>0</v>
      </c>
      <c r="N151" s="22">
        <v>9000</v>
      </c>
    </row>
    <row r="152" spans="1:14" ht="11.25">
      <c r="A152" s="18" t="s">
        <v>101</v>
      </c>
      <c r="B152" s="19" t="s">
        <v>106</v>
      </c>
      <c r="C152" s="19" t="s">
        <v>107</v>
      </c>
      <c r="D152" s="20">
        <v>22000</v>
      </c>
      <c r="E152" s="20">
        <v>0</v>
      </c>
      <c r="F152" s="20">
        <v>0</v>
      </c>
      <c r="G152" s="20">
        <v>4000</v>
      </c>
      <c r="H152" s="20">
        <v>4000</v>
      </c>
      <c r="I152" s="20">
        <v>7.1</v>
      </c>
      <c r="J152" s="21">
        <f aca="true" t="shared" si="3" ref="J152:J189">IF(G152=0,"***",100*I152/G152)</f>
        <v>0.1775</v>
      </c>
      <c r="K152" s="20">
        <v>0</v>
      </c>
      <c r="L152" s="20">
        <v>0</v>
      </c>
      <c r="M152" s="20">
        <v>0</v>
      </c>
      <c r="N152" s="22">
        <v>18000</v>
      </c>
    </row>
    <row r="153" spans="1:14" ht="11.25">
      <c r="A153" s="18" t="s">
        <v>108</v>
      </c>
      <c r="B153" s="19" t="s">
        <v>109</v>
      </c>
      <c r="C153" s="19" t="s">
        <v>1515</v>
      </c>
      <c r="D153" s="20">
        <v>130.24</v>
      </c>
      <c r="E153" s="20">
        <v>0</v>
      </c>
      <c r="F153" s="20">
        <v>0</v>
      </c>
      <c r="G153" s="20">
        <v>98.3</v>
      </c>
      <c r="H153" s="20">
        <v>98.28</v>
      </c>
      <c r="I153" s="20">
        <v>98.28</v>
      </c>
      <c r="J153" s="21">
        <f t="shared" si="3"/>
        <v>99.97965412004069</v>
      </c>
      <c r="K153" s="20">
        <v>0</v>
      </c>
      <c r="L153" s="20">
        <v>0</v>
      </c>
      <c r="M153" s="20">
        <v>0</v>
      </c>
      <c r="N153" s="22">
        <v>31.94</v>
      </c>
    </row>
    <row r="154" spans="1:14" ht="11.25">
      <c r="A154" s="18" t="s">
        <v>110</v>
      </c>
      <c r="B154" s="19" t="s">
        <v>111</v>
      </c>
      <c r="C154" s="19" t="s">
        <v>1545</v>
      </c>
      <c r="D154" s="20">
        <v>285</v>
      </c>
      <c r="E154" s="20">
        <v>0</v>
      </c>
      <c r="F154" s="20">
        <v>0</v>
      </c>
      <c r="G154" s="20">
        <v>285</v>
      </c>
      <c r="H154" s="20">
        <v>285</v>
      </c>
      <c r="I154" s="20">
        <v>285</v>
      </c>
      <c r="J154" s="21">
        <f t="shared" si="3"/>
        <v>100</v>
      </c>
      <c r="K154" s="20">
        <v>0</v>
      </c>
      <c r="L154" s="20">
        <v>0</v>
      </c>
      <c r="M154" s="20">
        <v>0</v>
      </c>
      <c r="N154" s="22">
        <v>0</v>
      </c>
    </row>
    <row r="155" spans="1:14" ht="11.25">
      <c r="A155" s="18" t="s">
        <v>1385</v>
      </c>
      <c r="B155" s="19" t="s">
        <v>112</v>
      </c>
      <c r="C155" s="19" t="s">
        <v>113</v>
      </c>
      <c r="D155" s="20">
        <v>23000</v>
      </c>
      <c r="E155" s="20">
        <v>13000</v>
      </c>
      <c r="F155" s="20">
        <v>0</v>
      </c>
      <c r="G155" s="20">
        <v>0</v>
      </c>
      <c r="H155" s="20">
        <v>0</v>
      </c>
      <c r="I155" s="20">
        <v>0</v>
      </c>
      <c r="J155" s="21" t="str">
        <f t="shared" si="3"/>
        <v>***</v>
      </c>
      <c r="K155" s="20">
        <v>10000</v>
      </c>
      <c r="L155" s="20">
        <v>9473.44</v>
      </c>
      <c r="M155" s="20">
        <v>0</v>
      </c>
      <c r="N155" s="22">
        <v>0</v>
      </c>
    </row>
    <row r="156" spans="1:14" ht="11.25">
      <c r="A156" s="18" t="s">
        <v>114</v>
      </c>
      <c r="B156" s="19" t="s">
        <v>115</v>
      </c>
      <c r="C156" s="19" t="s">
        <v>1545</v>
      </c>
      <c r="D156" s="20">
        <v>395</v>
      </c>
      <c r="E156" s="20">
        <v>0</v>
      </c>
      <c r="F156" s="20">
        <v>0</v>
      </c>
      <c r="G156" s="20">
        <v>395</v>
      </c>
      <c r="H156" s="20">
        <v>395</v>
      </c>
      <c r="I156" s="20">
        <v>370.89</v>
      </c>
      <c r="J156" s="21">
        <f t="shared" si="3"/>
        <v>93.89620253164557</v>
      </c>
      <c r="K156" s="20">
        <v>0</v>
      </c>
      <c r="L156" s="20">
        <v>23.88</v>
      </c>
      <c r="M156" s="20">
        <v>0</v>
      </c>
      <c r="N156" s="22">
        <v>0</v>
      </c>
    </row>
    <row r="157" spans="1:14" ht="11.25">
      <c r="A157" s="18" t="s">
        <v>116</v>
      </c>
      <c r="B157" s="19" t="s">
        <v>117</v>
      </c>
      <c r="C157" s="19" t="s">
        <v>118</v>
      </c>
      <c r="D157" s="20">
        <v>27580</v>
      </c>
      <c r="E157" s="20">
        <v>16580</v>
      </c>
      <c r="F157" s="20">
        <v>8500</v>
      </c>
      <c r="G157" s="20">
        <v>11000</v>
      </c>
      <c r="H157" s="20">
        <v>11000</v>
      </c>
      <c r="I157" s="20">
        <v>11000</v>
      </c>
      <c r="J157" s="21">
        <f t="shared" si="3"/>
        <v>100</v>
      </c>
      <c r="K157" s="20">
        <v>0</v>
      </c>
      <c r="L157" s="20">
        <v>0</v>
      </c>
      <c r="M157" s="20">
        <v>0</v>
      </c>
      <c r="N157" s="22">
        <v>0</v>
      </c>
    </row>
    <row r="158" spans="1:14" ht="11.25">
      <c r="A158" s="18" t="s">
        <v>119</v>
      </c>
      <c r="B158" s="19" t="s">
        <v>120</v>
      </c>
      <c r="C158" s="19" t="s">
        <v>1515</v>
      </c>
      <c r="D158" s="20">
        <v>126.5</v>
      </c>
      <c r="E158" s="20">
        <v>0</v>
      </c>
      <c r="F158" s="20">
        <v>0</v>
      </c>
      <c r="G158" s="20">
        <v>126.5</v>
      </c>
      <c r="H158" s="20">
        <v>126.5</v>
      </c>
      <c r="I158" s="20">
        <v>126.5</v>
      </c>
      <c r="J158" s="21">
        <f t="shared" si="3"/>
        <v>100</v>
      </c>
      <c r="K158" s="20">
        <v>0</v>
      </c>
      <c r="L158" s="20">
        <v>0</v>
      </c>
      <c r="M158" s="20">
        <v>0</v>
      </c>
      <c r="N158" s="22">
        <v>0</v>
      </c>
    </row>
    <row r="159" spans="1:14" ht="11.25">
      <c r="A159" s="18" t="s">
        <v>121</v>
      </c>
      <c r="B159" s="19" t="s">
        <v>122</v>
      </c>
      <c r="C159" s="19" t="s">
        <v>123</v>
      </c>
      <c r="D159" s="20">
        <v>20453</v>
      </c>
      <c r="E159" s="20">
        <v>452.64</v>
      </c>
      <c r="F159" s="20">
        <v>0</v>
      </c>
      <c r="G159" s="20">
        <v>0</v>
      </c>
      <c r="H159" s="20">
        <v>0</v>
      </c>
      <c r="I159" s="20">
        <v>0</v>
      </c>
      <c r="J159" s="21" t="str">
        <f t="shared" si="3"/>
        <v>***</v>
      </c>
      <c r="K159" s="20">
        <v>0</v>
      </c>
      <c r="L159" s="20">
        <v>0</v>
      </c>
      <c r="M159" s="20">
        <v>0</v>
      </c>
      <c r="N159" s="22">
        <v>20000.36</v>
      </c>
    </row>
    <row r="160" spans="1:14" ht="11.25">
      <c r="A160" s="18" t="s">
        <v>124</v>
      </c>
      <c r="B160" s="19" t="s">
        <v>125</v>
      </c>
      <c r="C160" s="19" t="s">
        <v>1512</v>
      </c>
      <c r="D160" s="20">
        <v>5976</v>
      </c>
      <c r="E160" s="20">
        <v>5635.64</v>
      </c>
      <c r="F160" s="20">
        <v>0</v>
      </c>
      <c r="G160" s="20">
        <v>313</v>
      </c>
      <c r="H160" s="20">
        <v>313</v>
      </c>
      <c r="I160" s="20">
        <v>313</v>
      </c>
      <c r="J160" s="21">
        <f t="shared" si="3"/>
        <v>100</v>
      </c>
      <c r="K160" s="20">
        <v>0</v>
      </c>
      <c r="L160" s="20">
        <v>0</v>
      </c>
      <c r="M160" s="20">
        <v>0</v>
      </c>
      <c r="N160" s="22">
        <v>27.36</v>
      </c>
    </row>
    <row r="161" spans="1:14" ht="11.25">
      <c r="A161" s="18" t="s">
        <v>126</v>
      </c>
      <c r="B161" s="19" t="s">
        <v>127</v>
      </c>
      <c r="C161" s="19" t="s">
        <v>128</v>
      </c>
      <c r="D161" s="20">
        <v>5175</v>
      </c>
      <c r="E161" s="20">
        <v>0</v>
      </c>
      <c r="F161" s="20">
        <v>4000</v>
      </c>
      <c r="G161" s="20">
        <v>5175</v>
      </c>
      <c r="H161" s="20">
        <v>5175</v>
      </c>
      <c r="I161" s="20">
        <v>5175</v>
      </c>
      <c r="J161" s="21">
        <f t="shared" si="3"/>
        <v>100</v>
      </c>
      <c r="K161" s="20">
        <v>0</v>
      </c>
      <c r="L161" s="20">
        <v>0</v>
      </c>
      <c r="M161" s="20">
        <v>0</v>
      </c>
      <c r="N161" s="22">
        <v>0</v>
      </c>
    </row>
    <row r="162" spans="1:14" ht="11.25">
      <c r="A162" s="18" t="s">
        <v>129</v>
      </c>
      <c r="B162" s="19" t="s">
        <v>130</v>
      </c>
      <c r="C162" s="19" t="s">
        <v>1545</v>
      </c>
      <c r="D162" s="20">
        <v>279.7</v>
      </c>
      <c r="E162" s="20">
        <v>0</v>
      </c>
      <c r="F162" s="20">
        <v>0</v>
      </c>
      <c r="G162" s="20">
        <v>279.7</v>
      </c>
      <c r="H162" s="20">
        <v>279.7</v>
      </c>
      <c r="I162" s="20">
        <v>279.7</v>
      </c>
      <c r="J162" s="21">
        <f t="shared" si="3"/>
        <v>100</v>
      </c>
      <c r="K162" s="20">
        <v>0</v>
      </c>
      <c r="L162" s="20">
        <v>0</v>
      </c>
      <c r="M162" s="20">
        <v>0</v>
      </c>
      <c r="N162" s="22">
        <v>0</v>
      </c>
    </row>
    <row r="163" spans="1:14" ht="11.25">
      <c r="A163" s="18" t="s">
        <v>131</v>
      </c>
      <c r="B163" s="19" t="s">
        <v>132</v>
      </c>
      <c r="C163" s="19" t="s">
        <v>133</v>
      </c>
      <c r="D163" s="20">
        <v>17668.01</v>
      </c>
      <c r="E163" s="20">
        <v>15788.81</v>
      </c>
      <c r="F163" s="20">
        <v>0</v>
      </c>
      <c r="G163" s="20">
        <v>938</v>
      </c>
      <c r="H163" s="20">
        <v>938</v>
      </c>
      <c r="I163" s="20">
        <v>938</v>
      </c>
      <c r="J163" s="21">
        <f t="shared" si="3"/>
        <v>100</v>
      </c>
      <c r="K163" s="20">
        <v>941.2</v>
      </c>
      <c r="L163" s="20">
        <v>786.94</v>
      </c>
      <c r="M163" s="20">
        <v>0</v>
      </c>
      <c r="N163" s="22">
        <v>0</v>
      </c>
    </row>
    <row r="164" spans="1:14" ht="11.25">
      <c r="A164" s="18" t="s">
        <v>131</v>
      </c>
      <c r="B164" s="19" t="s">
        <v>134</v>
      </c>
      <c r="C164" s="19" t="s">
        <v>1512</v>
      </c>
      <c r="D164" s="20">
        <v>12000</v>
      </c>
      <c r="E164" s="20">
        <v>0</v>
      </c>
      <c r="F164" s="20">
        <v>15000</v>
      </c>
      <c r="G164" s="20">
        <v>12000</v>
      </c>
      <c r="H164" s="20">
        <v>1000</v>
      </c>
      <c r="I164" s="20">
        <v>999.99</v>
      </c>
      <c r="J164" s="21">
        <f t="shared" si="3"/>
        <v>8.33325</v>
      </c>
      <c r="K164" s="20">
        <v>0</v>
      </c>
      <c r="L164" s="20">
        <v>0</v>
      </c>
      <c r="M164" s="20">
        <v>0</v>
      </c>
      <c r="N164" s="22">
        <v>0</v>
      </c>
    </row>
    <row r="165" spans="1:14" ht="11.25">
      <c r="A165" s="18" t="s">
        <v>135</v>
      </c>
      <c r="B165" s="19" t="s">
        <v>136</v>
      </c>
      <c r="C165" s="19" t="s">
        <v>137</v>
      </c>
      <c r="D165" s="20">
        <v>2798</v>
      </c>
      <c r="E165" s="20">
        <v>0</v>
      </c>
      <c r="F165" s="20">
        <v>0</v>
      </c>
      <c r="G165" s="20">
        <v>2797.6</v>
      </c>
      <c r="H165" s="20">
        <v>2797.6</v>
      </c>
      <c r="I165" s="20">
        <v>2797.6</v>
      </c>
      <c r="J165" s="21">
        <f t="shared" si="3"/>
        <v>100</v>
      </c>
      <c r="K165" s="20">
        <v>0</v>
      </c>
      <c r="L165" s="20">
        <v>0</v>
      </c>
      <c r="M165" s="20">
        <v>0</v>
      </c>
      <c r="N165" s="22">
        <v>0.4</v>
      </c>
    </row>
    <row r="166" spans="1:14" ht="11.25">
      <c r="A166" s="18" t="s">
        <v>135</v>
      </c>
      <c r="B166" s="19" t="s">
        <v>138</v>
      </c>
      <c r="C166" s="19" t="s">
        <v>139</v>
      </c>
      <c r="D166" s="20">
        <v>2152</v>
      </c>
      <c r="E166" s="20">
        <v>0</v>
      </c>
      <c r="F166" s="20">
        <v>1500</v>
      </c>
      <c r="G166" s="20">
        <v>2152</v>
      </c>
      <c r="H166" s="20">
        <v>2152</v>
      </c>
      <c r="I166" s="20">
        <v>2152</v>
      </c>
      <c r="J166" s="21">
        <f t="shared" si="3"/>
        <v>100</v>
      </c>
      <c r="K166" s="20">
        <v>0</v>
      </c>
      <c r="L166" s="20">
        <v>0</v>
      </c>
      <c r="M166" s="20">
        <v>0</v>
      </c>
      <c r="N166" s="22">
        <v>0</v>
      </c>
    </row>
    <row r="167" spans="1:14" ht="11.25">
      <c r="A167" s="18" t="s">
        <v>140</v>
      </c>
      <c r="B167" s="19" t="s">
        <v>141</v>
      </c>
      <c r="C167" s="19" t="s">
        <v>142</v>
      </c>
      <c r="D167" s="20">
        <v>10293.4</v>
      </c>
      <c r="E167" s="20">
        <v>0</v>
      </c>
      <c r="F167" s="20">
        <v>7000</v>
      </c>
      <c r="G167" s="20">
        <v>8793</v>
      </c>
      <c r="H167" s="20">
        <v>8793</v>
      </c>
      <c r="I167" s="20">
        <v>8793</v>
      </c>
      <c r="J167" s="21">
        <f t="shared" si="3"/>
        <v>100</v>
      </c>
      <c r="K167" s="20">
        <v>0.4</v>
      </c>
      <c r="L167" s="20">
        <v>1.29</v>
      </c>
      <c r="M167" s="20">
        <v>0</v>
      </c>
      <c r="N167" s="22">
        <v>1500</v>
      </c>
    </row>
    <row r="168" spans="1:14" ht="11.25">
      <c r="A168" s="18" t="s">
        <v>140</v>
      </c>
      <c r="B168" s="19" t="s">
        <v>143</v>
      </c>
      <c r="C168" s="19" t="s">
        <v>144</v>
      </c>
      <c r="D168" s="20">
        <v>2000</v>
      </c>
      <c r="E168" s="20">
        <v>0</v>
      </c>
      <c r="F168" s="20">
        <v>0</v>
      </c>
      <c r="G168" s="20">
        <v>2000</v>
      </c>
      <c r="H168" s="20">
        <v>1881.91</v>
      </c>
      <c r="I168" s="20">
        <v>1881.91</v>
      </c>
      <c r="J168" s="21">
        <f t="shared" si="3"/>
        <v>94.0955</v>
      </c>
      <c r="K168" s="20">
        <v>0</v>
      </c>
      <c r="L168" s="20">
        <v>0</v>
      </c>
      <c r="M168" s="20">
        <v>0</v>
      </c>
      <c r="N168" s="22">
        <v>0</v>
      </c>
    </row>
    <row r="169" spans="1:14" ht="11.25">
      <c r="A169" s="18" t="s">
        <v>145</v>
      </c>
      <c r="B169" s="19" t="s">
        <v>146</v>
      </c>
      <c r="C169" s="19" t="s">
        <v>147</v>
      </c>
      <c r="D169" s="20">
        <v>5020</v>
      </c>
      <c r="E169" s="20">
        <v>0</v>
      </c>
      <c r="F169" s="20">
        <v>3500</v>
      </c>
      <c r="G169" s="20">
        <v>5020</v>
      </c>
      <c r="H169" s="20">
        <v>5020</v>
      </c>
      <c r="I169" s="20">
        <v>5020</v>
      </c>
      <c r="J169" s="21">
        <f t="shared" si="3"/>
        <v>100</v>
      </c>
      <c r="K169" s="20">
        <v>0</v>
      </c>
      <c r="L169" s="20">
        <v>0</v>
      </c>
      <c r="M169" s="20">
        <v>0</v>
      </c>
      <c r="N169" s="22">
        <v>0</v>
      </c>
    </row>
    <row r="170" spans="1:14" ht="11.25">
      <c r="A170" s="18" t="s">
        <v>145</v>
      </c>
      <c r="B170" s="19" t="s">
        <v>148</v>
      </c>
      <c r="C170" s="19" t="s">
        <v>149</v>
      </c>
      <c r="D170" s="20">
        <v>4000</v>
      </c>
      <c r="E170" s="20">
        <v>0</v>
      </c>
      <c r="F170" s="20">
        <v>0</v>
      </c>
      <c r="G170" s="20">
        <v>4000</v>
      </c>
      <c r="H170" s="20">
        <v>4000</v>
      </c>
      <c r="I170" s="20">
        <v>4000</v>
      </c>
      <c r="J170" s="21">
        <f t="shared" si="3"/>
        <v>100</v>
      </c>
      <c r="K170" s="20">
        <v>0</v>
      </c>
      <c r="L170" s="20">
        <v>0</v>
      </c>
      <c r="M170" s="20">
        <v>0</v>
      </c>
      <c r="N170" s="22">
        <v>0</v>
      </c>
    </row>
    <row r="171" spans="1:14" ht="11.25">
      <c r="A171" s="18" t="s">
        <v>150</v>
      </c>
      <c r="B171" s="19" t="s">
        <v>151</v>
      </c>
      <c r="C171" s="19" t="s">
        <v>1515</v>
      </c>
      <c r="D171" s="20">
        <v>482</v>
      </c>
      <c r="E171" s="20">
        <v>0</v>
      </c>
      <c r="F171" s="20">
        <v>0</v>
      </c>
      <c r="G171" s="20">
        <v>82</v>
      </c>
      <c r="H171" s="20">
        <v>81.98</v>
      </c>
      <c r="I171" s="20">
        <v>81.98</v>
      </c>
      <c r="J171" s="21">
        <f t="shared" si="3"/>
        <v>99.97560975609755</v>
      </c>
      <c r="K171" s="20">
        <v>0</v>
      </c>
      <c r="L171" s="20">
        <v>0</v>
      </c>
      <c r="M171" s="20">
        <v>0</v>
      </c>
      <c r="N171" s="22">
        <v>400</v>
      </c>
    </row>
    <row r="172" spans="1:14" ht="11.25">
      <c r="A172" s="18" t="s">
        <v>152</v>
      </c>
      <c r="B172" s="19" t="s">
        <v>153</v>
      </c>
      <c r="C172" s="19" t="s">
        <v>1533</v>
      </c>
      <c r="D172" s="20">
        <v>109.4</v>
      </c>
      <c r="E172" s="20">
        <v>0</v>
      </c>
      <c r="F172" s="20">
        <v>0</v>
      </c>
      <c r="G172" s="20">
        <v>109.4</v>
      </c>
      <c r="H172" s="20">
        <v>109.4</v>
      </c>
      <c r="I172" s="20">
        <v>109.4</v>
      </c>
      <c r="J172" s="21">
        <f t="shared" si="3"/>
        <v>100</v>
      </c>
      <c r="K172" s="20">
        <v>0</v>
      </c>
      <c r="L172" s="20">
        <v>0</v>
      </c>
      <c r="M172" s="20">
        <v>0</v>
      </c>
      <c r="N172" s="22">
        <v>0</v>
      </c>
    </row>
    <row r="173" spans="1:14" ht="11.25">
      <c r="A173" s="18" t="s">
        <v>154</v>
      </c>
      <c r="B173" s="19" t="s">
        <v>155</v>
      </c>
      <c r="C173" s="19" t="s">
        <v>1512</v>
      </c>
      <c r="D173" s="20">
        <v>7737</v>
      </c>
      <c r="E173" s="20">
        <v>0</v>
      </c>
      <c r="F173" s="20">
        <v>7000</v>
      </c>
      <c r="G173" s="20">
        <v>7737</v>
      </c>
      <c r="H173" s="20">
        <v>7737</v>
      </c>
      <c r="I173" s="20">
        <v>7522.08</v>
      </c>
      <c r="J173" s="21">
        <f t="shared" si="3"/>
        <v>97.22217913920124</v>
      </c>
      <c r="K173" s="20">
        <v>0</v>
      </c>
      <c r="L173" s="20">
        <v>0</v>
      </c>
      <c r="M173" s="20">
        <v>0</v>
      </c>
      <c r="N173" s="22">
        <v>0</v>
      </c>
    </row>
    <row r="174" spans="1:14" ht="11.25">
      <c r="A174" s="18" t="s">
        <v>156</v>
      </c>
      <c r="B174" s="19" t="s">
        <v>157</v>
      </c>
      <c r="C174" s="19" t="s">
        <v>158</v>
      </c>
      <c r="D174" s="20">
        <v>1750</v>
      </c>
      <c r="E174" s="20">
        <v>0</v>
      </c>
      <c r="F174" s="20">
        <v>1750</v>
      </c>
      <c r="G174" s="20">
        <v>0</v>
      </c>
      <c r="H174" s="20">
        <v>0</v>
      </c>
      <c r="I174" s="20">
        <v>0</v>
      </c>
      <c r="J174" s="21" t="str">
        <f t="shared" si="3"/>
        <v>***</v>
      </c>
      <c r="K174" s="20">
        <v>0</v>
      </c>
      <c r="L174" s="20">
        <v>0</v>
      </c>
      <c r="M174" s="20">
        <v>0</v>
      </c>
      <c r="N174" s="22">
        <v>1750</v>
      </c>
    </row>
    <row r="175" spans="1:14" ht="11.25">
      <c r="A175" s="18" t="s">
        <v>159</v>
      </c>
      <c r="B175" s="19" t="s">
        <v>160</v>
      </c>
      <c r="C175" s="19" t="s">
        <v>161</v>
      </c>
      <c r="D175" s="20">
        <v>33000</v>
      </c>
      <c r="E175" s="20">
        <v>0</v>
      </c>
      <c r="F175" s="20">
        <v>15000</v>
      </c>
      <c r="G175" s="20">
        <v>29100</v>
      </c>
      <c r="H175" s="20">
        <v>29100</v>
      </c>
      <c r="I175" s="20">
        <v>29100</v>
      </c>
      <c r="J175" s="21">
        <f t="shared" si="3"/>
        <v>100</v>
      </c>
      <c r="K175" s="20">
        <v>0</v>
      </c>
      <c r="L175" s="20">
        <v>0</v>
      </c>
      <c r="M175" s="20">
        <v>0</v>
      </c>
      <c r="N175" s="22">
        <v>3900</v>
      </c>
    </row>
    <row r="176" spans="1:14" ht="11.25">
      <c r="A176" s="18" t="s">
        <v>162</v>
      </c>
      <c r="B176" s="19" t="s">
        <v>163</v>
      </c>
      <c r="C176" s="19" t="s">
        <v>1545</v>
      </c>
      <c r="D176" s="20">
        <v>80.4</v>
      </c>
      <c r="E176" s="20">
        <v>0</v>
      </c>
      <c r="F176" s="20">
        <v>0</v>
      </c>
      <c r="G176" s="20">
        <v>80.4</v>
      </c>
      <c r="H176" s="20">
        <v>80.4</v>
      </c>
      <c r="I176" s="20">
        <v>80.4</v>
      </c>
      <c r="J176" s="21">
        <f t="shared" si="3"/>
        <v>100</v>
      </c>
      <c r="K176" s="20">
        <v>0</v>
      </c>
      <c r="L176" s="20">
        <v>0.04</v>
      </c>
      <c r="M176" s="20">
        <v>0</v>
      </c>
      <c r="N176" s="22">
        <v>0</v>
      </c>
    </row>
    <row r="177" spans="1:14" ht="11.25">
      <c r="A177" s="18" t="s">
        <v>164</v>
      </c>
      <c r="B177" s="19" t="s">
        <v>165</v>
      </c>
      <c r="C177" s="19" t="s">
        <v>166</v>
      </c>
      <c r="D177" s="20">
        <v>11500</v>
      </c>
      <c r="E177" s="20">
        <v>0</v>
      </c>
      <c r="F177" s="20">
        <v>2500</v>
      </c>
      <c r="G177" s="20">
        <v>2500</v>
      </c>
      <c r="H177" s="20">
        <v>2500</v>
      </c>
      <c r="I177" s="20">
        <v>2500</v>
      </c>
      <c r="J177" s="21">
        <f t="shared" si="3"/>
        <v>100</v>
      </c>
      <c r="K177" s="20">
        <v>0</v>
      </c>
      <c r="L177" s="20">
        <v>0</v>
      </c>
      <c r="M177" s="20">
        <v>0</v>
      </c>
      <c r="N177" s="22">
        <v>9000</v>
      </c>
    </row>
    <row r="178" spans="1:14" ht="11.25">
      <c r="A178" s="18" t="s">
        <v>167</v>
      </c>
      <c r="B178" s="19" t="s">
        <v>168</v>
      </c>
      <c r="C178" s="19" t="s">
        <v>169</v>
      </c>
      <c r="D178" s="20">
        <v>15000</v>
      </c>
      <c r="E178" s="20">
        <v>399</v>
      </c>
      <c r="F178" s="20">
        <v>2000</v>
      </c>
      <c r="G178" s="20">
        <v>3801</v>
      </c>
      <c r="H178" s="20">
        <v>3801</v>
      </c>
      <c r="I178" s="20">
        <v>3801</v>
      </c>
      <c r="J178" s="21">
        <f t="shared" si="3"/>
        <v>100</v>
      </c>
      <c r="K178" s="20">
        <v>0</v>
      </c>
      <c r="L178" s="20">
        <v>0</v>
      </c>
      <c r="M178" s="20">
        <v>0</v>
      </c>
      <c r="N178" s="22">
        <v>10800</v>
      </c>
    </row>
    <row r="179" spans="1:14" ht="11.25">
      <c r="A179" s="18" t="s">
        <v>167</v>
      </c>
      <c r="B179" s="19" t="s">
        <v>170</v>
      </c>
      <c r="C179" s="19" t="s">
        <v>171</v>
      </c>
      <c r="D179" s="20">
        <v>4535.85</v>
      </c>
      <c r="E179" s="20">
        <v>455.99</v>
      </c>
      <c r="F179" s="20">
        <v>2500</v>
      </c>
      <c r="G179" s="20">
        <v>2730</v>
      </c>
      <c r="H179" s="20">
        <v>2730</v>
      </c>
      <c r="I179" s="20">
        <v>2730</v>
      </c>
      <c r="J179" s="21">
        <f t="shared" si="3"/>
        <v>100</v>
      </c>
      <c r="K179" s="20">
        <v>149.85</v>
      </c>
      <c r="L179" s="20">
        <v>149.85</v>
      </c>
      <c r="M179" s="20">
        <v>0</v>
      </c>
      <c r="N179" s="22">
        <v>1200.01</v>
      </c>
    </row>
    <row r="180" spans="1:14" ht="11.25">
      <c r="A180" s="18" t="s">
        <v>167</v>
      </c>
      <c r="B180" s="19" t="s">
        <v>172</v>
      </c>
      <c r="C180" s="19" t="s">
        <v>173</v>
      </c>
      <c r="D180" s="20">
        <v>1262.65</v>
      </c>
      <c r="E180" s="20">
        <v>0</v>
      </c>
      <c r="F180" s="20">
        <v>850</v>
      </c>
      <c r="G180" s="20">
        <v>1000</v>
      </c>
      <c r="H180" s="20">
        <v>1000</v>
      </c>
      <c r="I180" s="20">
        <v>1000</v>
      </c>
      <c r="J180" s="21">
        <f t="shared" si="3"/>
        <v>100</v>
      </c>
      <c r="K180" s="20">
        <v>262.65</v>
      </c>
      <c r="L180" s="20">
        <v>262.65</v>
      </c>
      <c r="M180" s="20">
        <v>0</v>
      </c>
      <c r="N180" s="22">
        <v>0</v>
      </c>
    </row>
    <row r="181" spans="1:14" ht="11.25">
      <c r="A181" s="18" t="s">
        <v>174</v>
      </c>
      <c r="B181" s="19" t="s">
        <v>175</v>
      </c>
      <c r="C181" s="19" t="s">
        <v>176</v>
      </c>
      <c r="D181" s="20">
        <v>2500</v>
      </c>
      <c r="E181" s="20">
        <v>0</v>
      </c>
      <c r="F181" s="20">
        <v>2500</v>
      </c>
      <c r="G181" s="20">
        <v>0</v>
      </c>
      <c r="H181" s="20">
        <v>0</v>
      </c>
      <c r="I181" s="20">
        <v>0</v>
      </c>
      <c r="J181" s="21" t="str">
        <f t="shared" si="3"/>
        <v>***</v>
      </c>
      <c r="K181" s="20">
        <v>0</v>
      </c>
      <c r="L181" s="20">
        <v>0</v>
      </c>
      <c r="M181" s="20">
        <v>0</v>
      </c>
      <c r="N181" s="22">
        <v>2500</v>
      </c>
    </row>
    <row r="182" spans="1:14" ht="11.25">
      <c r="A182" s="18" t="s">
        <v>174</v>
      </c>
      <c r="B182" s="19" t="s">
        <v>177</v>
      </c>
      <c r="C182" s="19" t="s">
        <v>178</v>
      </c>
      <c r="D182" s="20">
        <v>203</v>
      </c>
      <c r="E182" s="20">
        <v>0</v>
      </c>
      <c r="F182" s="20">
        <v>0</v>
      </c>
      <c r="G182" s="20">
        <v>203</v>
      </c>
      <c r="H182" s="20">
        <v>203</v>
      </c>
      <c r="I182" s="20">
        <v>203</v>
      </c>
      <c r="J182" s="21">
        <f t="shared" si="3"/>
        <v>100</v>
      </c>
      <c r="K182" s="20">
        <v>0</v>
      </c>
      <c r="L182" s="20">
        <v>0</v>
      </c>
      <c r="M182" s="20">
        <v>0</v>
      </c>
      <c r="N182" s="22">
        <v>0</v>
      </c>
    </row>
    <row r="183" spans="1:14" ht="11.25">
      <c r="A183" s="18" t="s">
        <v>179</v>
      </c>
      <c r="B183" s="19" t="s">
        <v>180</v>
      </c>
      <c r="C183" s="19" t="s">
        <v>181</v>
      </c>
      <c r="D183" s="20">
        <v>6059.71</v>
      </c>
      <c r="E183" s="20">
        <v>6035</v>
      </c>
      <c r="F183" s="20">
        <v>0</v>
      </c>
      <c r="G183" s="20">
        <v>0</v>
      </c>
      <c r="H183" s="20">
        <v>0</v>
      </c>
      <c r="I183" s="20">
        <v>0</v>
      </c>
      <c r="J183" s="21" t="str">
        <f t="shared" si="3"/>
        <v>***</v>
      </c>
      <c r="K183" s="20">
        <v>22.5</v>
      </c>
      <c r="L183" s="20">
        <v>21.48</v>
      </c>
      <c r="M183" s="20">
        <v>0</v>
      </c>
      <c r="N183" s="22">
        <v>2.21</v>
      </c>
    </row>
    <row r="184" spans="1:14" ht="11.25">
      <c r="A184" s="18" t="s">
        <v>179</v>
      </c>
      <c r="B184" s="19" t="s">
        <v>182</v>
      </c>
      <c r="C184" s="19" t="s">
        <v>183</v>
      </c>
      <c r="D184" s="20">
        <v>7589.5</v>
      </c>
      <c r="E184" s="20">
        <v>6838.06</v>
      </c>
      <c r="F184" s="20">
        <v>700</v>
      </c>
      <c r="G184" s="20">
        <v>700</v>
      </c>
      <c r="H184" s="20">
        <v>700</v>
      </c>
      <c r="I184" s="20">
        <v>700</v>
      </c>
      <c r="J184" s="21">
        <f t="shared" si="3"/>
        <v>100</v>
      </c>
      <c r="K184" s="20">
        <v>49.5</v>
      </c>
      <c r="L184" s="20">
        <v>48.42</v>
      </c>
      <c r="M184" s="20">
        <v>0</v>
      </c>
      <c r="N184" s="22">
        <v>1.94</v>
      </c>
    </row>
    <row r="185" spans="1:14" ht="11.25">
      <c r="A185" s="18" t="s">
        <v>184</v>
      </c>
      <c r="B185" s="19" t="s">
        <v>185</v>
      </c>
      <c r="C185" s="19" t="s">
        <v>186</v>
      </c>
      <c r="D185" s="20">
        <v>11305.39</v>
      </c>
      <c r="E185" s="20">
        <v>7777.89</v>
      </c>
      <c r="F185" s="20">
        <v>3550</v>
      </c>
      <c r="G185" s="20">
        <v>3527.5</v>
      </c>
      <c r="H185" s="20">
        <v>3527.5</v>
      </c>
      <c r="I185" s="20">
        <v>3527.48</v>
      </c>
      <c r="J185" s="21">
        <f t="shared" si="3"/>
        <v>99.99943302622253</v>
      </c>
      <c r="K185" s="20">
        <v>0</v>
      </c>
      <c r="L185" s="20">
        <v>0</v>
      </c>
      <c r="M185" s="20">
        <v>0</v>
      </c>
      <c r="N185" s="22">
        <v>0</v>
      </c>
    </row>
    <row r="186" spans="1:14" ht="11.25">
      <c r="A186" s="18" t="s">
        <v>187</v>
      </c>
      <c r="B186" s="19" t="s">
        <v>188</v>
      </c>
      <c r="C186" s="19" t="s">
        <v>189</v>
      </c>
      <c r="D186" s="20">
        <v>58454.33</v>
      </c>
      <c r="E186" s="20">
        <v>55244.33</v>
      </c>
      <c r="F186" s="20">
        <v>2500</v>
      </c>
      <c r="G186" s="20">
        <v>2500</v>
      </c>
      <c r="H186" s="20">
        <v>2500</v>
      </c>
      <c r="I186" s="20">
        <v>2500</v>
      </c>
      <c r="J186" s="21">
        <f t="shared" si="3"/>
        <v>100</v>
      </c>
      <c r="K186" s="20">
        <v>710</v>
      </c>
      <c r="L186" s="20">
        <v>237.22</v>
      </c>
      <c r="M186" s="20">
        <v>0</v>
      </c>
      <c r="N186" s="22">
        <v>0</v>
      </c>
    </row>
    <row r="187" spans="1:14" ht="11.25">
      <c r="A187" s="18" t="s">
        <v>190</v>
      </c>
      <c r="B187" s="19" t="s">
        <v>191</v>
      </c>
      <c r="C187" s="19" t="s">
        <v>192</v>
      </c>
      <c r="D187" s="20">
        <v>3937</v>
      </c>
      <c r="E187" s="20">
        <v>2561</v>
      </c>
      <c r="F187" s="20">
        <v>1238</v>
      </c>
      <c r="G187" s="20">
        <v>1376</v>
      </c>
      <c r="H187" s="20">
        <v>1376</v>
      </c>
      <c r="I187" s="20">
        <v>1376</v>
      </c>
      <c r="J187" s="21">
        <f t="shared" si="3"/>
        <v>100</v>
      </c>
      <c r="K187" s="20">
        <v>0</v>
      </c>
      <c r="L187" s="20">
        <v>0</v>
      </c>
      <c r="M187" s="20">
        <v>0</v>
      </c>
      <c r="N187" s="22">
        <v>0</v>
      </c>
    </row>
    <row r="188" spans="1:14" ht="12" thickBot="1">
      <c r="A188" s="18" t="s">
        <v>190</v>
      </c>
      <c r="B188" s="19" t="s">
        <v>193</v>
      </c>
      <c r="C188" s="19" t="s">
        <v>1533</v>
      </c>
      <c r="D188" s="20">
        <v>210</v>
      </c>
      <c r="E188" s="20">
        <v>0</v>
      </c>
      <c r="F188" s="20">
        <v>0</v>
      </c>
      <c r="G188" s="20">
        <v>210</v>
      </c>
      <c r="H188" s="20">
        <v>210</v>
      </c>
      <c r="I188" s="20">
        <v>202.3</v>
      </c>
      <c r="J188" s="21">
        <f t="shared" si="3"/>
        <v>96.33333333333333</v>
      </c>
      <c r="K188" s="20">
        <v>0</v>
      </c>
      <c r="L188" s="20">
        <v>0</v>
      </c>
      <c r="M188" s="20">
        <v>0</v>
      </c>
      <c r="N188" s="22">
        <v>0</v>
      </c>
    </row>
    <row r="189" spans="1:14" ht="15" customHeight="1" thickBot="1">
      <c r="A189" s="27" t="s">
        <v>194</v>
      </c>
      <c r="B189" s="28"/>
      <c r="C189" s="28"/>
      <c r="D189" s="30">
        <v>1734073.11</v>
      </c>
      <c r="E189" s="30">
        <v>512935.17</v>
      </c>
      <c r="F189" s="30">
        <v>452050</v>
      </c>
      <c r="G189" s="30">
        <v>576618.9</v>
      </c>
      <c r="H189" s="30">
        <v>421409.84</v>
      </c>
      <c r="I189" s="30">
        <v>552088.47</v>
      </c>
      <c r="J189" s="31">
        <f t="shared" si="3"/>
        <v>95.745815823935</v>
      </c>
      <c r="K189" s="30">
        <v>13489.19</v>
      </c>
      <c r="L189" s="30">
        <v>12816.31</v>
      </c>
      <c r="M189" s="30">
        <v>1080.81</v>
      </c>
      <c r="N189" s="32">
        <v>629949.03</v>
      </c>
    </row>
    <row r="190" spans="1:14" ht="16.5" thickBot="1">
      <c r="A190" s="1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 thickBot="1">
      <c r="A191" s="17" t="s">
        <v>839</v>
      </c>
      <c r="B191" s="4"/>
      <c r="C191" s="4"/>
      <c r="D191" s="29">
        <v>561180.19</v>
      </c>
      <c r="E191" s="29">
        <v>113189.8</v>
      </c>
      <c r="F191" s="29">
        <v>142127</v>
      </c>
      <c r="G191" s="29">
        <v>144091</v>
      </c>
      <c r="H191" s="29"/>
      <c r="I191" s="29">
        <v>135544.49</v>
      </c>
      <c r="J191" s="33">
        <f>IF(G191=0,"***",100*I191/G191)</f>
        <v>94.06867188096412</v>
      </c>
      <c r="K191" s="29">
        <v>0</v>
      </c>
      <c r="L191" s="29">
        <v>0</v>
      </c>
      <c r="M191" s="29">
        <v>1080.81</v>
      </c>
      <c r="N191" s="32">
        <v>302818.57</v>
      </c>
    </row>
    <row r="192" spans="1:14" ht="15" customHeight="1" thickBot="1">
      <c r="A192" s="17" t="s">
        <v>840</v>
      </c>
      <c r="B192" s="4"/>
      <c r="C192" s="4"/>
      <c r="D192" s="29">
        <v>1190204.41</v>
      </c>
      <c r="E192" s="29">
        <v>399745.37</v>
      </c>
      <c r="F192" s="29">
        <v>309923</v>
      </c>
      <c r="G192" s="29">
        <v>442917.9</v>
      </c>
      <c r="H192" s="29">
        <v>431799.84</v>
      </c>
      <c r="I192" s="29">
        <v>426932.98</v>
      </c>
      <c r="J192" s="33">
        <f>IF(G192=0,"***",100*I192/G192)</f>
        <v>96.39099706740232</v>
      </c>
      <c r="K192" s="29">
        <v>16249.19</v>
      </c>
      <c r="L192" s="29">
        <v>15607.65</v>
      </c>
      <c r="M192" s="29">
        <v>0</v>
      </c>
      <c r="N192" s="32">
        <v>331291.95</v>
      </c>
    </row>
    <row r="193" spans="1:14" ht="16.5" thickBot="1">
      <c r="A193" s="17" t="s">
        <v>195</v>
      </c>
      <c r="B193" s="66"/>
      <c r="C193" s="66"/>
      <c r="D193" s="64"/>
      <c r="E193" s="64"/>
      <c r="F193" s="30">
        <v>31500</v>
      </c>
      <c r="G193" s="64"/>
      <c r="H193" s="64"/>
      <c r="I193" s="64"/>
      <c r="J193" s="64"/>
      <c r="K193" s="64"/>
      <c r="L193" s="64"/>
      <c r="M193" s="64"/>
      <c r="N193" s="65"/>
    </row>
    <row r="194" spans="1:14" ht="15" customHeight="1" thickBot="1">
      <c r="A194" s="17" t="s">
        <v>841</v>
      </c>
      <c r="B194" s="4"/>
      <c r="C194" s="4"/>
      <c r="D194" s="29">
        <v>1751384.59</v>
      </c>
      <c r="E194" s="29">
        <v>512935.17</v>
      </c>
      <c r="F194" s="29">
        <f>SUM(F191:F193)</f>
        <v>483550</v>
      </c>
      <c r="G194" s="29">
        <v>587008.9</v>
      </c>
      <c r="H194" s="29">
        <v>431799.84</v>
      </c>
      <c r="I194" s="29">
        <v>562477.47</v>
      </c>
      <c r="J194" s="33">
        <f>IF(G194=0,"***",100*I194/G194)</f>
        <v>95.82094411175026</v>
      </c>
      <c r="K194" s="29">
        <v>16249.19</v>
      </c>
      <c r="L194" s="29">
        <v>15607.65</v>
      </c>
      <c r="M194" s="29">
        <v>1080.81</v>
      </c>
      <c r="N194" s="32">
        <v>634110.52</v>
      </c>
    </row>
    <row r="195" spans="1:14" ht="16.5" thickBot="1">
      <c r="A195" s="1"/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0" ht="15" customHeight="1" thickBot="1">
      <c r="A196" s="17" t="s">
        <v>842</v>
      </c>
      <c r="B196" s="4"/>
      <c r="C196" s="4"/>
      <c r="D196" s="29"/>
      <c r="E196" s="29"/>
      <c r="F196" s="29"/>
      <c r="G196" s="29"/>
      <c r="H196" s="29"/>
      <c r="I196" s="29">
        <v>567344.33</v>
      </c>
      <c r="J196" s="32">
        <f>100*(I196/G194)</f>
        <v>96.65003886653164</v>
      </c>
    </row>
  </sheetData>
  <mergeCells count="5">
    <mergeCell ref="M4:N4"/>
    <mergeCell ref="F6:G6"/>
    <mergeCell ref="D4:E4"/>
    <mergeCell ref="F4:J4"/>
    <mergeCell ref="K4:L4"/>
  </mergeCells>
  <printOptions/>
  <pageMargins left="0" right="0.2362204724409449" top="0.32" bottom="0.31" header="0.34" footer="0.4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A3" sqref="A3"/>
    </sheetView>
  </sheetViews>
  <sheetFormatPr defaultColWidth="9.00390625" defaultRowHeight="12.75"/>
  <cols>
    <col min="1" max="1" width="19.625" style="0" customWidth="1"/>
    <col min="2" max="2" width="4.625" style="0" customWidth="1"/>
    <col min="3" max="3" width="23.00390625" style="0" customWidth="1"/>
    <col min="4" max="4" width="9.75390625" style="0" customWidth="1"/>
    <col min="5" max="5" width="9.625" style="0" customWidth="1"/>
    <col min="6" max="7" width="9.00390625" style="0" customWidth="1"/>
    <col min="8" max="8" width="11.00390625" style="0" customWidth="1"/>
    <col min="9" max="9" width="11.25390625" style="0" customWidth="1"/>
    <col min="10" max="10" width="7.125" style="0" customWidth="1"/>
    <col min="11" max="11" width="8.625" style="0" customWidth="1"/>
    <col min="12" max="12" width="11.125" style="0" customWidth="1"/>
    <col min="13" max="13" width="7.00390625" style="0" customWidth="1"/>
    <col min="14" max="14" width="10.00390625" style="0" bestFit="1" customWidth="1"/>
  </cols>
  <sheetData>
    <row r="1" spans="1:15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6"/>
    </row>
    <row r="2" spans="1:15" ht="15.75">
      <c r="A2" s="1"/>
      <c r="B2" s="1"/>
      <c r="C2" s="1" t="s">
        <v>680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6"/>
    </row>
    <row r="3" spans="1:15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6"/>
    </row>
    <row r="4" spans="1:15" ht="18.75" thickBot="1">
      <c r="A4" s="3" t="s">
        <v>196</v>
      </c>
      <c r="B4" s="66"/>
      <c r="C4" s="66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2"/>
    </row>
    <row r="5" spans="1:15" ht="13.5" thickBot="1">
      <c r="A5" s="7"/>
      <c r="B5" s="8"/>
      <c r="C5" s="9" t="s">
        <v>682</v>
      </c>
      <c r="D5" s="98" t="s">
        <v>683</v>
      </c>
      <c r="E5" s="99"/>
      <c r="F5" s="98" t="s">
        <v>684</v>
      </c>
      <c r="G5" s="102"/>
      <c r="H5" s="102"/>
      <c r="I5" s="102"/>
      <c r="J5" s="99"/>
      <c r="K5" s="98" t="s">
        <v>685</v>
      </c>
      <c r="L5" s="99"/>
      <c r="M5" s="98" t="s">
        <v>683</v>
      </c>
      <c r="N5" s="99"/>
      <c r="O5" s="26"/>
    </row>
    <row r="6" spans="1:15" ht="13.5" thickBot="1">
      <c r="A6" s="10" t="s">
        <v>686</v>
      </c>
      <c r="B6" s="10" t="s">
        <v>687</v>
      </c>
      <c r="C6" s="10" t="s">
        <v>688</v>
      </c>
      <c r="D6" s="11" t="s">
        <v>689</v>
      </c>
      <c r="E6" s="11" t="s">
        <v>690</v>
      </c>
      <c r="F6" s="12" t="s">
        <v>691</v>
      </c>
      <c r="G6" s="12" t="s">
        <v>692</v>
      </c>
      <c r="H6" s="11" t="s">
        <v>693</v>
      </c>
      <c r="I6" s="11" t="s">
        <v>694</v>
      </c>
      <c r="J6" s="11" t="s">
        <v>695</v>
      </c>
      <c r="K6" s="11" t="s">
        <v>696</v>
      </c>
      <c r="L6" s="11" t="s">
        <v>697</v>
      </c>
      <c r="M6" s="11" t="s">
        <v>698</v>
      </c>
      <c r="N6" s="13" t="s">
        <v>699</v>
      </c>
      <c r="O6" s="26"/>
    </row>
    <row r="7" spans="1:15" ht="12.75">
      <c r="A7" s="10"/>
      <c r="B7" s="10" t="s">
        <v>700</v>
      </c>
      <c r="C7" s="10"/>
      <c r="D7" s="11" t="s">
        <v>700</v>
      </c>
      <c r="E7" s="11" t="s">
        <v>701</v>
      </c>
      <c r="F7" s="100" t="s">
        <v>702</v>
      </c>
      <c r="G7" s="101"/>
      <c r="H7" s="11" t="s">
        <v>703</v>
      </c>
      <c r="I7" s="11" t="s">
        <v>704</v>
      </c>
      <c r="J7" s="11" t="s">
        <v>705</v>
      </c>
      <c r="K7" s="11"/>
      <c r="L7" s="11"/>
      <c r="M7" s="11" t="s">
        <v>706</v>
      </c>
      <c r="N7" s="13" t="s">
        <v>707</v>
      </c>
      <c r="O7" s="26"/>
    </row>
    <row r="8" spans="1:15" ht="13.5" thickBot="1">
      <c r="A8" s="14"/>
      <c r="B8" s="14"/>
      <c r="C8" s="14"/>
      <c r="D8" s="12" t="s">
        <v>708</v>
      </c>
      <c r="E8" s="12"/>
      <c r="F8" s="12"/>
      <c r="G8" s="15"/>
      <c r="H8" s="12" t="s">
        <v>709</v>
      </c>
      <c r="I8" s="12" t="s">
        <v>709</v>
      </c>
      <c r="J8" s="12"/>
      <c r="K8" s="12" t="s">
        <v>702</v>
      </c>
      <c r="L8" s="12" t="s">
        <v>709</v>
      </c>
      <c r="M8" s="12" t="s">
        <v>710</v>
      </c>
      <c r="N8" s="16" t="s">
        <v>708</v>
      </c>
      <c r="O8" s="26"/>
    </row>
    <row r="9" spans="1:15" ht="13.5" thickBot="1">
      <c r="A9" s="17" t="s">
        <v>197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26"/>
    </row>
    <row r="10" spans="1:15" ht="12.75">
      <c r="A10" s="18" t="s">
        <v>712</v>
      </c>
      <c r="B10" s="19" t="s">
        <v>198</v>
      </c>
      <c r="C10" s="19" t="s">
        <v>199</v>
      </c>
      <c r="D10" s="20">
        <v>118742</v>
      </c>
      <c r="E10" s="20">
        <v>56551.37</v>
      </c>
      <c r="F10" s="20">
        <v>28000</v>
      </c>
      <c r="G10" s="20">
        <v>6930</v>
      </c>
      <c r="H10" s="20"/>
      <c r="I10" s="20">
        <v>6093</v>
      </c>
      <c r="J10" s="21">
        <v>87.92207792207792</v>
      </c>
      <c r="K10" s="20"/>
      <c r="L10" s="20"/>
      <c r="M10" s="20">
        <v>0</v>
      </c>
      <c r="N10" s="22">
        <v>55260.63</v>
      </c>
      <c r="O10" s="26"/>
    </row>
    <row r="11" spans="1:15" ht="12.75">
      <c r="A11" s="18" t="s">
        <v>712</v>
      </c>
      <c r="B11" s="19" t="s">
        <v>200</v>
      </c>
      <c r="C11" s="19" t="s">
        <v>201</v>
      </c>
      <c r="D11" s="20">
        <v>9309</v>
      </c>
      <c r="E11" s="20">
        <v>4308.99</v>
      </c>
      <c r="F11" s="20">
        <v>0</v>
      </c>
      <c r="G11" s="20">
        <v>0</v>
      </c>
      <c r="H11" s="20"/>
      <c r="I11" s="20">
        <v>0</v>
      </c>
      <c r="J11" s="21" t="s">
        <v>844</v>
      </c>
      <c r="K11" s="20"/>
      <c r="L11" s="20"/>
      <c r="M11" s="20">
        <v>0</v>
      </c>
      <c r="N11" s="22">
        <v>5000.01</v>
      </c>
      <c r="O11" s="26"/>
    </row>
    <row r="12" spans="1:15" ht="12.75">
      <c r="A12" s="18" t="s">
        <v>712</v>
      </c>
      <c r="B12" s="19" t="s">
        <v>202</v>
      </c>
      <c r="C12" s="19" t="s">
        <v>203</v>
      </c>
      <c r="D12" s="20">
        <v>37000</v>
      </c>
      <c r="E12" s="20">
        <v>1043.39</v>
      </c>
      <c r="F12" s="20">
        <v>20740</v>
      </c>
      <c r="G12" s="20">
        <v>253.8</v>
      </c>
      <c r="H12" s="20"/>
      <c r="I12" s="20">
        <v>187.07</v>
      </c>
      <c r="J12" s="21">
        <v>73.7076438140268</v>
      </c>
      <c r="K12" s="20"/>
      <c r="L12" s="20"/>
      <c r="M12" s="20">
        <v>0</v>
      </c>
      <c r="N12" s="22">
        <v>35702.81</v>
      </c>
      <c r="O12" s="26"/>
    </row>
    <row r="13" spans="1:15" ht="12.75">
      <c r="A13" s="18" t="s">
        <v>712</v>
      </c>
      <c r="B13" s="19" t="s">
        <v>204</v>
      </c>
      <c r="C13" s="19" t="s">
        <v>205</v>
      </c>
      <c r="D13" s="20">
        <v>6100</v>
      </c>
      <c r="E13" s="20">
        <v>0</v>
      </c>
      <c r="F13" s="20">
        <v>2100</v>
      </c>
      <c r="G13" s="20">
        <v>0</v>
      </c>
      <c r="H13" s="20"/>
      <c r="I13" s="20">
        <v>0</v>
      </c>
      <c r="J13" s="21" t="s">
        <v>844</v>
      </c>
      <c r="K13" s="20"/>
      <c r="L13" s="20"/>
      <c r="M13" s="20">
        <v>0</v>
      </c>
      <c r="N13" s="22">
        <v>6100</v>
      </c>
      <c r="O13" s="26"/>
    </row>
    <row r="14" spans="1:15" ht="12.75">
      <c r="A14" s="18" t="s">
        <v>712</v>
      </c>
      <c r="B14" s="19" t="s">
        <v>206</v>
      </c>
      <c r="C14" s="19" t="s">
        <v>207</v>
      </c>
      <c r="D14" s="20">
        <v>181000</v>
      </c>
      <c r="E14" s="20">
        <v>32610.87</v>
      </c>
      <c r="F14" s="20">
        <v>34700</v>
      </c>
      <c r="G14" s="20">
        <v>74700</v>
      </c>
      <c r="H14" s="20"/>
      <c r="I14" s="20">
        <v>74700</v>
      </c>
      <c r="J14" s="21">
        <v>100</v>
      </c>
      <c r="K14" s="20"/>
      <c r="L14" s="20"/>
      <c r="M14" s="20">
        <v>0</v>
      </c>
      <c r="N14" s="22">
        <v>73689.13</v>
      </c>
      <c r="O14" s="26"/>
    </row>
    <row r="15" spans="1:15" ht="12.75">
      <c r="A15" s="18" t="s">
        <v>712</v>
      </c>
      <c r="B15" s="19" t="s">
        <v>208</v>
      </c>
      <c r="C15" s="19" t="s">
        <v>209</v>
      </c>
      <c r="D15" s="20">
        <v>321300</v>
      </c>
      <c r="E15" s="20">
        <v>1000</v>
      </c>
      <c r="F15" s="20">
        <v>10500</v>
      </c>
      <c r="G15" s="20">
        <v>503</v>
      </c>
      <c r="H15" s="20"/>
      <c r="I15" s="20">
        <v>502.18</v>
      </c>
      <c r="J15" s="21">
        <v>99.83697813121272</v>
      </c>
      <c r="K15" s="20"/>
      <c r="L15" s="20"/>
      <c r="M15" s="20">
        <v>0</v>
      </c>
      <c r="N15" s="22">
        <v>319797</v>
      </c>
      <c r="O15" s="26"/>
    </row>
    <row r="16" spans="1:15" ht="12.75">
      <c r="A16" s="18" t="s">
        <v>712</v>
      </c>
      <c r="B16" s="19" t="s">
        <v>210</v>
      </c>
      <c r="C16" s="19" t="s">
        <v>211</v>
      </c>
      <c r="D16" s="20">
        <v>256000</v>
      </c>
      <c r="E16" s="20">
        <v>0</v>
      </c>
      <c r="F16" s="20">
        <v>56000</v>
      </c>
      <c r="G16" s="20">
        <v>2142</v>
      </c>
      <c r="H16" s="20"/>
      <c r="I16" s="20">
        <v>2142</v>
      </c>
      <c r="J16" s="21">
        <v>100</v>
      </c>
      <c r="K16" s="20"/>
      <c r="L16" s="20"/>
      <c r="M16" s="20">
        <v>0</v>
      </c>
      <c r="N16" s="22">
        <v>253858</v>
      </c>
      <c r="O16" s="26"/>
    </row>
    <row r="17" spans="1:14" ht="12.75">
      <c r="A17" s="18" t="s">
        <v>712</v>
      </c>
      <c r="B17" s="19" t="s">
        <v>212</v>
      </c>
      <c r="C17" s="19" t="s">
        <v>213</v>
      </c>
      <c r="D17" s="20">
        <v>25000</v>
      </c>
      <c r="E17" s="20">
        <v>0</v>
      </c>
      <c r="F17" s="20">
        <v>10500</v>
      </c>
      <c r="G17" s="20">
        <v>409</v>
      </c>
      <c r="H17" s="20"/>
      <c r="I17" s="20">
        <v>408.96</v>
      </c>
      <c r="J17" s="21">
        <v>99.99022004889976</v>
      </c>
      <c r="K17" s="20"/>
      <c r="L17" s="20"/>
      <c r="M17" s="20">
        <v>0</v>
      </c>
      <c r="N17" s="22">
        <v>24591</v>
      </c>
    </row>
    <row r="18" spans="1:14" ht="12.75">
      <c r="A18" s="18" t="s">
        <v>214</v>
      </c>
      <c r="B18" s="19" t="s">
        <v>215</v>
      </c>
      <c r="C18" s="19" t="s">
        <v>216</v>
      </c>
      <c r="D18" s="20">
        <v>2549.1</v>
      </c>
      <c r="E18" s="20">
        <v>0</v>
      </c>
      <c r="F18" s="20">
        <v>0</v>
      </c>
      <c r="G18" s="20">
        <v>2549.1</v>
      </c>
      <c r="H18" s="20"/>
      <c r="I18" s="20">
        <v>0</v>
      </c>
      <c r="J18" s="21">
        <v>0</v>
      </c>
      <c r="K18" s="20"/>
      <c r="L18" s="20"/>
      <c r="M18" s="20">
        <v>0</v>
      </c>
      <c r="N18" s="22">
        <v>0</v>
      </c>
    </row>
    <row r="19" spans="1:14" ht="12.75">
      <c r="A19" s="18" t="s">
        <v>214</v>
      </c>
      <c r="B19" s="19" t="s">
        <v>217</v>
      </c>
      <c r="C19" s="19" t="s">
        <v>218</v>
      </c>
      <c r="D19" s="20">
        <v>1150</v>
      </c>
      <c r="E19" s="20">
        <v>0</v>
      </c>
      <c r="F19" s="20">
        <v>0</v>
      </c>
      <c r="G19" s="20">
        <v>1150</v>
      </c>
      <c r="H19" s="20"/>
      <c r="I19" s="20">
        <v>1150</v>
      </c>
      <c r="J19" s="21">
        <v>100</v>
      </c>
      <c r="K19" s="20"/>
      <c r="L19" s="20"/>
      <c r="M19" s="20">
        <v>0</v>
      </c>
      <c r="N19" s="22">
        <v>0</v>
      </c>
    </row>
    <row r="20" spans="1:14" ht="12.75">
      <c r="A20" s="18" t="s">
        <v>952</v>
      </c>
      <c r="B20" s="19" t="s">
        <v>229</v>
      </c>
      <c r="C20" s="19" t="s">
        <v>230</v>
      </c>
      <c r="D20" s="20">
        <v>43218.61</v>
      </c>
      <c r="E20" s="20">
        <v>39774.41</v>
      </c>
      <c r="F20" s="20">
        <v>0</v>
      </c>
      <c r="G20" s="20">
        <v>3444.2</v>
      </c>
      <c r="H20" s="20"/>
      <c r="I20" s="20">
        <v>3444.17</v>
      </c>
      <c r="J20" s="21">
        <v>99.99912897044307</v>
      </c>
      <c r="K20" s="20"/>
      <c r="L20" s="20"/>
      <c r="M20" s="20">
        <v>0</v>
      </c>
      <c r="N20" s="22">
        <v>0</v>
      </c>
    </row>
    <row r="21" spans="1:14" ht="12.75">
      <c r="A21" s="18" t="s">
        <v>231</v>
      </c>
      <c r="B21" s="19" t="s">
        <v>232</v>
      </c>
      <c r="C21" s="19" t="s">
        <v>233</v>
      </c>
      <c r="D21" s="20">
        <v>64.9</v>
      </c>
      <c r="E21" s="20">
        <v>0</v>
      </c>
      <c r="F21" s="20">
        <v>0</v>
      </c>
      <c r="G21" s="20">
        <v>64.9</v>
      </c>
      <c r="H21" s="20">
        <v>64.9</v>
      </c>
      <c r="I21" s="20">
        <v>64.86</v>
      </c>
      <c r="J21" s="21">
        <v>99.93836671802772</v>
      </c>
      <c r="K21" s="20">
        <v>0</v>
      </c>
      <c r="L21" s="20">
        <v>0</v>
      </c>
      <c r="M21" s="20">
        <v>0</v>
      </c>
      <c r="N21" s="22">
        <v>0</v>
      </c>
    </row>
    <row r="22" spans="1:14" ht="12.75">
      <c r="A22" s="18" t="s">
        <v>234</v>
      </c>
      <c r="B22" s="19" t="s">
        <v>235</v>
      </c>
      <c r="C22" s="19" t="s">
        <v>236</v>
      </c>
      <c r="D22" s="20">
        <v>2704</v>
      </c>
      <c r="E22" s="20">
        <v>0</v>
      </c>
      <c r="F22" s="20">
        <v>490</v>
      </c>
      <c r="G22" s="20">
        <v>1352</v>
      </c>
      <c r="H22" s="20">
        <v>1352</v>
      </c>
      <c r="I22" s="20">
        <v>1352</v>
      </c>
      <c r="J22" s="21">
        <v>100</v>
      </c>
      <c r="K22" s="20">
        <v>0</v>
      </c>
      <c r="L22" s="20">
        <v>0</v>
      </c>
      <c r="M22" s="20">
        <v>0</v>
      </c>
      <c r="N22" s="22">
        <v>1352</v>
      </c>
    </row>
    <row r="23" spans="1:14" ht="12.75">
      <c r="A23" s="18" t="s">
        <v>237</v>
      </c>
      <c r="B23" s="19" t="s">
        <v>238</v>
      </c>
      <c r="C23" s="19" t="s">
        <v>239</v>
      </c>
      <c r="D23" s="20">
        <v>14020.9</v>
      </c>
      <c r="E23" s="20">
        <v>0</v>
      </c>
      <c r="F23" s="20">
        <v>7000</v>
      </c>
      <c r="G23" s="20">
        <v>11680.9</v>
      </c>
      <c r="H23" s="20">
        <v>11680.9</v>
      </c>
      <c r="I23" s="20">
        <v>11680.9</v>
      </c>
      <c r="J23" s="21">
        <v>100</v>
      </c>
      <c r="K23" s="20">
        <v>340</v>
      </c>
      <c r="L23" s="20">
        <v>340</v>
      </c>
      <c r="M23" s="20">
        <v>0</v>
      </c>
      <c r="N23" s="22">
        <v>2000</v>
      </c>
    </row>
    <row r="24" spans="1:14" ht="12.75">
      <c r="A24" s="18" t="s">
        <v>237</v>
      </c>
      <c r="B24" s="19" t="s">
        <v>240</v>
      </c>
      <c r="C24" s="19" t="s">
        <v>241</v>
      </c>
      <c r="D24" s="20">
        <v>3100</v>
      </c>
      <c r="E24" s="20">
        <v>0</v>
      </c>
      <c r="F24" s="20">
        <v>3100</v>
      </c>
      <c r="G24" s="20">
        <v>0</v>
      </c>
      <c r="H24" s="20">
        <v>0</v>
      </c>
      <c r="I24" s="20">
        <v>0</v>
      </c>
      <c r="J24" s="21" t="s">
        <v>844</v>
      </c>
      <c r="K24" s="20">
        <v>0</v>
      </c>
      <c r="L24" s="20">
        <v>0</v>
      </c>
      <c r="M24" s="20">
        <v>0</v>
      </c>
      <c r="N24" s="22">
        <v>3100</v>
      </c>
    </row>
    <row r="25" spans="1:14" ht="12.75">
      <c r="A25" s="18" t="s">
        <v>237</v>
      </c>
      <c r="B25" s="19" t="s">
        <v>242</v>
      </c>
      <c r="C25" s="19" t="s">
        <v>243</v>
      </c>
      <c r="D25" s="20">
        <v>67.8</v>
      </c>
      <c r="E25" s="20">
        <v>0</v>
      </c>
      <c r="F25" s="20">
        <v>0</v>
      </c>
      <c r="G25" s="20">
        <v>67.8</v>
      </c>
      <c r="H25" s="20">
        <v>67.8</v>
      </c>
      <c r="I25" s="20">
        <v>67.73</v>
      </c>
      <c r="J25" s="21">
        <v>99.89675516224189</v>
      </c>
      <c r="K25" s="20">
        <v>0</v>
      </c>
      <c r="L25" s="20">
        <v>0</v>
      </c>
      <c r="M25" s="20">
        <v>0</v>
      </c>
      <c r="N25" s="22">
        <v>0</v>
      </c>
    </row>
    <row r="26" spans="1:14" ht="12.75">
      <c r="A26" s="18" t="s">
        <v>244</v>
      </c>
      <c r="B26" s="19" t="s">
        <v>245</v>
      </c>
      <c r="C26" s="19" t="s">
        <v>246</v>
      </c>
      <c r="D26" s="20">
        <v>160</v>
      </c>
      <c r="E26" s="20">
        <v>0</v>
      </c>
      <c r="F26" s="20">
        <v>0</v>
      </c>
      <c r="G26" s="20">
        <v>160</v>
      </c>
      <c r="H26" s="20">
        <v>160</v>
      </c>
      <c r="I26" s="20">
        <v>145.18</v>
      </c>
      <c r="J26" s="21">
        <v>90.7375</v>
      </c>
      <c r="K26" s="20">
        <v>0</v>
      </c>
      <c r="L26" s="20">
        <v>0</v>
      </c>
      <c r="M26" s="20">
        <v>0</v>
      </c>
      <c r="N26" s="22">
        <v>0</v>
      </c>
    </row>
    <row r="27" spans="1:14" ht="12.75">
      <c r="A27" s="18" t="s">
        <v>247</v>
      </c>
      <c r="B27" s="19" t="s">
        <v>248</v>
      </c>
      <c r="C27" s="19" t="s">
        <v>249</v>
      </c>
      <c r="D27" s="20">
        <v>35119.7</v>
      </c>
      <c r="E27" s="20">
        <v>0</v>
      </c>
      <c r="F27" s="20">
        <v>7000</v>
      </c>
      <c r="G27" s="20">
        <v>7000</v>
      </c>
      <c r="H27" s="20">
        <v>7000</v>
      </c>
      <c r="I27" s="20">
        <v>6986.33</v>
      </c>
      <c r="J27" s="21">
        <v>99.80471428571428</v>
      </c>
      <c r="K27" s="20">
        <v>0</v>
      </c>
      <c r="L27" s="20">
        <v>0</v>
      </c>
      <c r="M27" s="20">
        <v>0</v>
      </c>
      <c r="N27" s="22">
        <v>28119.7</v>
      </c>
    </row>
    <row r="28" spans="1:14" ht="12.75">
      <c r="A28" s="18" t="s">
        <v>247</v>
      </c>
      <c r="B28" s="19" t="s">
        <v>250</v>
      </c>
      <c r="C28" s="19" t="s">
        <v>251</v>
      </c>
      <c r="D28" s="20">
        <v>15000</v>
      </c>
      <c r="E28" s="20">
        <v>0</v>
      </c>
      <c r="F28" s="20">
        <v>3500</v>
      </c>
      <c r="G28" s="20">
        <v>3500</v>
      </c>
      <c r="H28" s="20">
        <v>3500</v>
      </c>
      <c r="I28" s="20">
        <v>3500</v>
      </c>
      <c r="J28" s="21">
        <v>100</v>
      </c>
      <c r="K28" s="20">
        <v>0</v>
      </c>
      <c r="L28" s="20">
        <v>0</v>
      </c>
      <c r="M28" s="20">
        <v>0</v>
      </c>
      <c r="N28" s="22">
        <v>11500</v>
      </c>
    </row>
    <row r="29" spans="1:14" ht="12.75">
      <c r="A29" s="18" t="s">
        <v>252</v>
      </c>
      <c r="B29" s="19" t="s">
        <v>253</v>
      </c>
      <c r="C29" s="19" t="s">
        <v>254</v>
      </c>
      <c r="D29" s="20">
        <v>110930</v>
      </c>
      <c r="E29" s="20">
        <v>0</v>
      </c>
      <c r="F29" s="20">
        <v>11216</v>
      </c>
      <c r="G29" s="20">
        <v>1630</v>
      </c>
      <c r="H29" s="20">
        <v>1630</v>
      </c>
      <c r="I29" s="20">
        <v>1485.38</v>
      </c>
      <c r="J29" s="21">
        <v>91.12760736196319</v>
      </c>
      <c r="K29" s="20">
        <v>0</v>
      </c>
      <c r="L29" s="20">
        <v>0</v>
      </c>
      <c r="M29" s="20">
        <v>0</v>
      </c>
      <c r="N29" s="22">
        <v>109300</v>
      </c>
    </row>
    <row r="30" spans="1:14" ht="12.75">
      <c r="A30" s="18" t="s">
        <v>255</v>
      </c>
      <c r="B30" s="19" t="s">
        <v>256</v>
      </c>
      <c r="C30" s="19" t="s">
        <v>257</v>
      </c>
      <c r="D30" s="20">
        <v>26635</v>
      </c>
      <c r="E30" s="20">
        <v>0</v>
      </c>
      <c r="F30" s="20">
        <v>800</v>
      </c>
      <c r="G30" s="20">
        <v>379</v>
      </c>
      <c r="H30" s="20">
        <v>379</v>
      </c>
      <c r="I30" s="20">
        <v>378.71</v>
      </c>
      <c r="J30" s="21">
        <v>99.92348284960423</v>
      </c>
      <c r="K30" s="20">
        <v>0</v>
      </c>
      <c r="L30" s="20">
        <v>0</v>
      </c>
      <c r="M30" s="20">
        <v>0</v>
      </c>
      <c r="N30" s="22">
        <v>26256</v>
      </c>
    </row>
    <row r="31" spans="1:14" ht="12.75">
      <c r="A31" s="18" t="s">
        <v>255</v>
      </c>
      <c r="B31" s="19" t="s">
        <v>258</v>
      </c>
      <c r="C31" s="19" t="s">
        <v>259</v>
      </c>
      <c r="D31" s="20">
        <v>13270</v>
      </c>
      <c r="E31" s="20">
        <v>0</v>
      </c>
      <c r="F31" s="20">
        <v>0</v>
      </c>
      <c r="G31" s="20">
        <v>1920</v>
      </c>
      <c r="H31" s="20">
        <v>1920</v>
      </c>
      <c r="I31" s="20">
        <v>1919.91</v>
      </c>
      <c r="J31" s="21">
        <v>99.9953125</v>
      </c>
      <c r="K31" s="20">
        <v>0</v>
      </c>
      <c r="L31" s="20">
        <v>0</v>
      </c>
      <c r="M31" s="20">
        <v>0</v>
      </c>
      <c r="N31" s="22">
        <v>11350</v>
      </c>
    </row>
    <row r="32" spans="1:14" ht="12.75">
      <c r="A32" s="18" t="s">
        <v>255</v>
      </c>
      <c r="B32" s="19" t="s">
        <v>260</v>
      </c>
      <c r="C32" s="19" t="s">
        <v>139</v>
      </c>
      <c r="D32" s="20">
        <v>11637</v>
      </c>
      <c r="E32" s="20">
        <v>0</v>
      </c>
      <c r="F32" s="20">
        <v>0</v>
      </c>
      <c r="G32" s="20">
        <v>292</v>
      </c>
      <c r="H32" s="20">
        <v>292</v>
      </c>
      <c r="I32" s="20">
        <v>291.97</v>
      </c>
      <c r="J32" s="21">
        <v>99.98972602739727</v>
      </c>
      <c r="K32" s="20">
        <v>0</v>
      </c>
      <c r="L32" s="20">
        <v>0</v>
      </c>
      <c r="M32" s="20">
        <v>0</v>
      </c>
      <c r="N32" s="22">
        <v>11345</v>
      </c>
    </row>
    <row r="33" spans="1:14" ht="12.75">
      <c r="A33" s="18" t="s">
        <v>255</v>
      </c>
      <c r="B33" s="19" t="s">
        <v>261</v>
      </c>
      <c r="C33" s="19" t="s">
        <v>262</v>
      </c>
      <c r="D33" s="20">
        <v>580</v>
      </c>
      <c r="E33" s="20">
        <v>0</v>
      </c>
      <c r="F33" s="20">
        <v>0</v>
      </c>
      <c r="G33" s="20">
        <v>580</v>
      </c>
      <c r="H33" s="20">
        <v>580</v>
      </c>
      <c r="I33" s="20">
        <v>579.99</v>
      </c>
      <c r="J33" s="21">
        <v>99.99827586206897</v>
      </c>
      <c r="K33" s="20">
        <v>0</v>
      </c>
      <c r="L33" s="20">
        <v>0</v>
      </c>
      <c r="M33" s="20">
        <v>0</v>
      </c>
      <c r="N33" s="22">
        <v>0</v>
      </c>
    </row>
    <row r="34" spans="1:14" ht="12.75">
      <c r="A34" s="18" t="s">
        <v>263</v>
      </c>
      <c r="B34" s="19" t="s">
        <v>264</v>
      </c>
      <c r="C34" s="19" t="s">
        <v>265</v>
      </c>
      <c r="D34" s="20">
        <v>4000</v>
      </c>
      <c r="E34" s="20">
        <v>0</v>
      </c>
      <c r="F34" s="20">
        <v>350</v>
      </c>
      <c r="G34" s="20">
        <v>350</v>
      </c>
      <c r="H34" s="20">
        <v>350</v>
      </c>
      <c r="I34" s="20">
        <v>349.86</v>
      </c>
      <c r="J34" s="21">
        <v>99.96</v>
      </c>
      <c r="K34" s="20">
        <v>0</v>
      </c>
      <c r="L34" s="20">
        <v>0</v>
      </c>
      <c r="M34" s="20">
        <v>0</v>
      </c>
      <c r="N34" s="22">
        <v>3650</v>
      </c>
    </row>
    <row r="35" spans="1:14" ht="12.75">
      <c r="A35" s="18" t="s">
        <v>266</v>
      </c>
      <c r="B35" s="19" t="s">
        <v>267</v>
      </c>
      <c r="C35" s="19" t="s">
        <v>268</v>
      </c>
      <c r="D35" s="20">
        <v>2994.2</v>
      </c>
      <c r="E35" s="20">
        <v>1684.02</v>
      </c>
      <c r="F35" s="20">
        <v>1190</v>
      </c>
      <c r="G35" s="20">
        <v>1094.2</v>
      </c>
      <c r="H35" s="20">
        <v>1094.2</v>
      </c>
      <c r="I35" s="20">
        <v>1310.18</v>
      </c>
      <c r="J35" s="21">
        <v>119.73862182416377</v>
      </c>
      <c r="K35" s="20">
        <v>0.1</v>
      </c>
      <c r="L35" s="20">
        <v>0.05</v>
      </c>
      <c r="M35" s="20">
        <v>0</v>
      </c>
      <c r="N35" s="22">
        <v>215.88</v>
      </c>
    </row>
    <row r="36" spans="1:14" ht="12.75">
      <c r="A36" s="18" t="s">
        <v>266</v>
      </c>
      <c r="B36" s="19" t="s">
        <v>269</v>
      </c>
      <c r="C36" s="19" t="s">
        <v>270</v>
      </c>
      <c r="D36" s="20">
        <v>1840</v>
      </c>
      <c r="E36" s="20">
        <v>0</v>
      </c>
      <c r="F36" s="20">
        <v>1050</v>
      </c>
      <c r="G36" s="20">
        <v>1819</v>
      </c>
      <c r="H36" s="20">
        <v>1819</v>
      </c>
      <c r="I36" s="20">
        <v>1819</v>
      </c>
      <c r="J36" s="21">
        <v>100</v>
      </c>
      <c r="K36" s="20">
        <v>21</v>
      </c>
      <c r="L36" s="20">
        <v>20.91</v>
      </c>
      <c r="M36" s="20">
        <v>0</v>
      </c>
      <c r="N36" s="22">
        <v>0</v>
      </c>
    </row>
    <row r="37" spans="1:14" ht="12.75">
      <c r="A37" s="18" t="s">
        <v>266</v>
      </c>
      <c r="B37" s="19" t="s">
        <v>271</v>
      </c>
      <c r="C37" s="19" t="s">
        <v>272</v>
      </c>
      <c r="D37" s="20">
        <v>1845.8</v>
      </c>
      <c r="E37" s="20">
        <v>0</v>
      </c>
      <c r="F37" s="20">
        <v>1050</v>
      </c>
      <c r="G37" s="20">
        <v>1145.8</v>
      </c>
      <c r="H37" s="20">
        <v>1145.8</v>
      </c>
      <c r="I37" s="20">
        <v>804.76</v>
      </c>
      <c r="J37" s="21">
        <v>70.23564321871181</v>
      </c>
      <c r="K37" s="20">
        <v>0</v>
      </c>
      <c r="L37" s="20">
        <v>0</v>
      </c>
      <c r="M37" s="20">
        <v>0</v>
      </c>
      <c r="N37" s="22">
        <v>700</v>
      </c>
    </row>
    <row r="38" spans="1:14" ht="12.75">
      <c r="A38" s="18" t="s">
        <v>273</v>
      </c>
      <c r="B38" s="19" t="s">
        <v>274</v>
      </c>
      <c r="C38" s="19" t="s">
        <v>275</v>
      </c>
      <c r="D38" s="20">
        <v>2000</v>
      </c>
      <c r="E38" s="20">
        <v>0</v>
      </c>
      <c r="F38" s="20">
        <v>1400</v>
      </c>
      <c r="G38" s="20">
        <v>1400</v>
      </c>
      <c r="H38" s="20">
        <v>1400</v>
      </c>
      <c r="I38" s="20">
        <v>1400</v>
      </c>
      <c r="J38" s="21">
        <v>100</v>
      </c>
      <c r="K38" s="20">
        <v>0</v>
      </c>
      <c r="L38" s="20">
        <v>0</v>
      </c>
      <c r="M38" s="20">
        <v>0</v>
      </c>
      <c r="N38" s="22">
        <v>600</v>
      </c>
    </row>
    <row r="39" spans="1:14" ht="12.75">
      <c r="A39" s="18" t="s">
        <v>273</v>
      </c>
      <c r="B39" s="19" t="s">
        <v>276</v>
      </c>
      <c r="C39" s="19" t="s">
        <v>277</v>
      </c>
      <c r="D39" s="20">
        <v>835</v>
      </c>
      <c r="E39" s="20">
        <v>0</v>
      </c>
      <c r="F39" s="20">
        <v>700</v>
      </c>
      <c r="G39" s="20">
        <v>700</v>
      </c>
      <c r="H39" s="20">
        <v>700</v>
      </c>
      <c r="I39" s="20">
        <v>700</v>
      </c>
      <c r="J39" s="21">
        <v>100</v>
      </c>
      <c r="K39" s="20">
        <v>135</v>
      </c>
      <c r="L39" s="20">
        <v>134.75</v>
      </c>
      <c r="M39" s="20">
        <v>0</v>
      </c>
      <c r="N39" s="22">
        <v>0</v>
      </c>
    </row>
    <row r="40" spans="1:14" ht="12.75">
      <c r="A40" s="18" t="s">
        <v>273</v>
      </c>
      <c r="B40" s="19" t="s">
        <v>278</v>
      </c>
      <c r="C40" s="19" t="s">
        <v>279</v>
      </c>
      <c r="D40" s="20">
        <v>1210</v>
      </c>
      <c r="E40" s="20">
        <v>0</v>
      </c>
      <c r="F40" s="20">
        <v>700</v>
      </c>
      <c r="G40" s="20">
        <v>700</v>
      </c>
      <c r="H40" s="20">
        <v>700</v>
      </c>
      <c r="I40" s="20">
        <v>700</v>
      </c>
      <c r="J40" s="21">
        <v>100</v>
      </c>
      <c r="K40" s="20">
        <v>510</v>
      </c>
      <c r="L40" s="20">
        <v>506.3</v>
      </c>
      <c r="M40" s="20">
        <v>0</v>
      </c>
      <c r="N40" s="22">
        <v>0</v>
      </c>
    </row>
    <row r="41" spans="1:14" ht="12.75">
      <c r="A41" s="18" t="s">
        <v>280</v>
      </c>
      <c r="B41" s="19" t="s">
        <v>281</v>
      </c>
      <c r="C41" s="19" t="s">
        <v>282</v>
      </c>
      <c r="D41" s="20">
        <v>49900</v>
      </c>
      <c r="E41" s="20">
        <v>13973.23</v>
      </c>
      <c r="F41" s="20">
        <v>4200</v>
      </c>
      <c r="G41" s="20">
        <v>0</v>
      </c>
      <c r="H41" s="20">
        <v>0</v>
      </c>
      <c r="I41" s="20">
        <v>0</v>
      </c>
      <c r="J41" s="21" t="s">
        <v>844</v>
      </c>
      <c r="K41" s="20">
        <v>0</v>
      </c>
      <c r="L41" s="20">
        <v>0</v>
      </c>
      <c r="M41" s="20">
        <v>0</v>
      </c>
      <c r="N41" s="22">
        <v>35926.77</v>
      </c>
    </row>
    <row r="42" spans="1:14" ht="12.75">
      <c r="A42" s="18" t="s">
        <v>280</v>
      </c>
      <c r="B42" s="19" t="s">
        <v>283</v>
      </c>
      <c r="C42" s="19" t="s">
        <v>284</v>
      </c>
      <c r="D42" s="20">
        <v>3552.5</v>
      </c>
      <c r="E42" s="20">
        <v>912.5</v>
      </c>
      <c r="F42" s="20">
        <v>310</v>
      </c>
      <c r="G42" s="20">
        <v>0</v>
      </c>
      <c r="H42" s="20">
        <v>0</v>
      </c>
      <c r="I42" s="20">
        <v>0</v>
      </c>
      <c r="J42" s="21" t="s">
        <v>844</v>
      </c>
      <c r="K42" s="20">
        <v>0</v>
      </c>
      <c r="L42" s="20">
        <v>0</v>
      </c>
      <c r="M42" s="20">
        <v>0</v>
      </c>
      <c r="N42" s="22">
        <v>2640</v>
      </c>
    </row>
    <row r="43" spans="1:14" ht="12.75">
      <c r="A43" s="18" t="s">
        <v>280</v>
      </c>
      <c r="B43" s="19" t="s">
        <v>285</v>
      </c>
      <c r="C43" s="19" t="s">
        <v>286</v>
      </c>
      <c r="D43" s="20">
        <v>11276</v>
      </c>
      <c r="E43" s="20">
        <v>76</v>
      </c>
      <c r="F43" s="20">
        <v>2974</v>
      </c>
      <c r="G43" s="20">
        <v>5600</v>
      </c>
      <c r="H43" s="20">
        <v>5600</v>
      </c>
      <c r="I43" s="20">
        <v>5600</v>
      </c>
      <c r="J43" s="21">
        <v>100</v>
      </c>
      <c r="K43" s="20">
        <v>0</v>
      </c>
      <c r="L43" s="20">
        <v>0</v>
      </c>
      <c r="M43" s="20">
        <v>0</v>
      </c>
      <c r="N43" s="22">
        <v>5600</v>
      </c>
    </row>
    <row r="44" spans="1:14" ht="12.75">
      <c r="A44" s="18" t="s">
        <v>280</v>
      </c>
      <c r="B44" s="19" t="s">
        <v>287</v>
      </c>
      <c r="C44" s="19" t="s">
        <v>288</v>
      </c>
      <c r="D44" s="20">
        <v>2200</v>
      </c>
      <c r="E44" s="20">
        <v>600</v>
      </c>
      <c r="F44" s="20">
        <v>420</v>
      </c>
      <c r="G44" s="20">
        <v>420</v>
      </c>
      <c r="H44" s="20">
        <v>420</v>
      </c>
      <c r="I44" s="20">
        <v>420</v>
      </c>
      <c r="J44" s="21">
        <v>100</v>
      </c>
      <c r="K44" s="20">
        <v>0</v>
      </c>
      <c r="L44" s="20">
        <v>0</v>
      </c>
      <c r="M44" s="20">
        <v>0</v>
      </c>
      <c r="N44" s="22">
        <v>1180</v>
      </c>
    </row>
    <row r="45" spans="1:14" ht="12.75">
      <c r="A45" s="18" t="s">
        <v>280</v>
      </c>
      <c r="B45" s="19" t="s">
        <v>289</v>
      </c>
      <c r="C45" s="19" t="s">
        <v>290</v>
      </c>
      <c r="D45" s="20">
        <v>2797</v>
      </c>
      <c r="E45" s="20">
        <v>0</v>
      </c>
      <c r="F45" s="20">
        <v>420</v>
      </c>
      <c r="G45" s="20">
        <v>420</v>
      </c>
      <c r="H45" s="20">
        <v>420</v>
      </c>
      <c r="I45" s="20">
        <v>420</v>
      </c>
      <c r="J45" s="21">
        <v>100</v>
      </c>
      <c r="K45" s="20">
        <v>397</v>
      </c>
      <c r="L45" s="20">
        <v>396.37</v>
      </c>
      <c r="M45" s="20">
        <v>0</v>
      </c>
      <c r="N45" s="22">
        <v>1980</v>
      </c>
    </row>
    <row r="46" spans="1:14" ht="12.75">
      <c r="A46" s="18" t="s">
        <v>291</v>
      </c>
      <c r="B46" s="19" t="s">
        <v>292</v>
      </c>
      <c r="C46" s="19" t="s">
        <v>293</v>
      </c>
      <c r="D46" s="20">
        <v>1000</v>
      </c>
      <c r="E46" s="20">
        <v>0</v>
      </c>
      <c r="F46" s="20">
        <v>700</v>
      </c>
      <c r="G46" s="20">
        <v>700</v>
      </c>
      <c r="H46" s="20">
        <v>700</v>
      </c>
      <c r="I46" s="20">
        <v>698.2</v>
      </c>
      <c r="J46" s="21">
        <v>99.74285714285715</v>
      </c>
      <c r="K46" s="20">
        <v>0</v>
      </c>
      <c r="L46" s="20">
        <v>0</v>
      </c>
      <c r="M46" s="20">
        <v>0</v>
      </c>
      <c r="N46" s="22">
        <v>300</v>
      </c>
    </row>
    <row r="47" spans="1:14" ht="12.75">
      <c r="A47" s="18" t="s">
        <v>291</v>
      </c>
      <c r="B47" s="19" t="s">
        <v>294</v>
      </c>
      <c r="C47" s="19" t="s">
        <v>297</v>
      </c>
      <c r="D47" s="20">
        <v>630</v>
      </c>
      <c r="E47" s="20">
        <v>0</v>
      </c>
      <c r="F47" s="20">
        <v>630</v>
      </c>
      <c r="G47" s="20">
        <v>630</v>
      </c>
      <c r="H47" s="20">
        <v>630</v>
      </c>
      <c r="I47" s="20">
        <v>623.73</v>
      </c>
      <c r="J47" s="21">
        <v>99.0047619047619</v>
      </c>
      <c r="K47" s="20">
        <v>0</v>
      </c>
      <c r="L47" s="20">
        <v>0</v>
      </c>
      <c r="M47" s="20">
        <v>0</v>
      </c>
      <c r="N47" s="22">
        <v>0</v>
      </c>
    </row>
    <row r="48" spans="1:14" ht="12.75">
      <c r="A48" s="18" t="s">
        <v>291</v>
      </c>
      <c r="B48" s="19" t="s">
        <v>298</v>
      </c>
      <c r="C48" s="19" t="s">
        <v>299</v>
      </c>
      <c r="D48" s="20">
        <v>855</v>
      </c>
      <c r="E48" s="20">
        <v>0</v>
      </c>
      <c r="F48" s="20">
        <v>700</v>
      </c>
      <c r="G48" s="20">
        <v>700</v>
      </c>
      <c r="H48" s="20">
        <v>700</v>
      </c>
      <c r="I48" s="20">
        <v>699.18</v>
      </c>
      <c r="J48" s="21">
        <v>99.88285714285715</v>
      </c>
      <c r="K48" s="20">
        <v>151</v>
      </c>
      <c r="L48" s="20">
        <v>150.97</v>
      </c>
      <c r="M48" s="20">
        <v>0</v>
      </c>
      <c r="N48" s="22">
        <v>4</v>
      </c>
    </row>
    <row r="49" spans="1:14" ht="12.75">
      <c r="A49" s="18" t="s">
        <v>291</v>
      </c>
      <c r="B49" s="19" t="s">
        <v>300</v>
      </c>
      <c r="C49" s="19" t="s">
        <v>301</v>
      </c>
      <c r="D49" s="20">
        <v>3118</v>
      </c>
      <c r="E49" s="20">
        <v>0</v>
      </c>
      <c r="F49" s="20">
        <v>0</v>
      </c>
      <c r="G49" s="20">
        <v>250</v>
      </c>
      <c r="H49" s="20">
        <v>250</v>
      </c>
      <c r="I49" s="20">
        <v>250</v>
      </c>
      <c r="J49" s="21">
        <v>100</v>
      </c>
      <c r="K49" s="20">
        <v>0</v>
      </c>
      <c r="L49" s="20">
        <v>0</v>
      </c>
      <c r="M49" s="20">
        <v>0</v>
      </c>
      <c r="N49" s="22">
        <v>2868</v>
      </c>
    </row>
    <row r="50" spans="1:14" ht="12.75">
      <c r="A50" s="18" t="s">
        <v>291</v>
      </c>
      <c r="B50" s="19" t="s">
        <v>302</v>
      </c>
      <c r="C50" s="19" t="s">
        <v>303</v>
      </c>
      <c r="D50" s="20">
        <v>250</v>
      </c>
      <c r="E50" s="20">
        <v>0</v>
      </c>
      <c r="F50" s="20">
        <v>0</v>
      </c>
      <c r="G50" s="20">
        <v>250</v>
      </c>
      <c r="H50" s="20">
        <v>250</v>
      </c>
      <c r="I50" s="20">
        <v>250</v>
      </c>
      <c r="J50" s="21">
        <v>100</v>
      </c>
      <c r="K50" s="20">
        <v>0</v>
      </c>
      <c r="L50" s="20">
        <v>0</v>
      </c>
      <c r="M50" s="20">
        <v>0</v>
      </c>
      <c r="N50" s="22">
        <v>0</v>
      </c>
    </row>
    <row r="51" spans="1:14" ht="12.75">
      <c r="A51" s="18" t="s">
        <v>304</v>
      </c>
      <c r="B51" s="19" t="s">
        <v>305</v>
      </c>
      <c r="C51" s="19" t="s">
        <v>306</v>
      </c>
      <c r="D51" s="20">
        <v>5500</v>
      </c>
      <c r="E51" s="20">
        <v>0</v>
      </c>
      <c r="F51" s="20">
        <v>0</v>
      </c>
      <c r="G51" s="20">
        <v>500</v>
      </c>
      <c r="H51" s="20">
        <v>500</v>
      </c>
      <c r="I51" s="20">
        <v>500</v>
      </c>
      <c r="J51" s="21">
        <v>100</v>
      </c>
      <c r="K51" s="20">
        <v>1.6</v>
      </c>
      <c r="L51" s="20">
        <v>1.59</v>
      </c>
      <c r="M51" s="20">
        <v>0</v>
      </c>
      <c r="N51" s="22">
        <v>4998.4</v>
      </c>
    </row>
    <row r="52" spans="1:14" ht="12.75">
      <c r="A52" s="18" t="s">
        <v>307</v>
      </c>
      <c r="B52" s="19" t="s">
        <v>308</v>
      </c>
      <c r="C52" s="19" t="s">
        <v>309</v>
      </c>
      <c r="D52" s="20">
        <v>201.1</v>
      </c>
      <c r="E52" s="20">
        <v>0</v>
      </c>
      <c r="F52" s="20">
        <v>0</v>
      </c>
      <c r="G52" s="20">
        <v>201.1</v>
      </c>
      <c r="H52" s="20">
        <v>201.1</v>
      </c>
      <c r="I52" s="20">
        <v>201.04</v>
      </c>
      <c r="J52" s="21">
        <v>99.97016409746395</v>
      </c>
      <c r="K52" s="20">
        <v>0</v>
      </c>
      <c r="L52" s="20">
        <v>0</v>
      </c>
      <c r="M52" s="20">
        <v>0</v>
      </c>
      <c r="N52" s="22">
        <v>0</v>
      </c>
    </row>
    <row r="53" spans="1:14" ht="12.75">
      <c r="A53" s="18" t="s">
        <v>307</v>
      </c>
      <c r="B53" s="19" t="s">
        <v>310</v>
      </c>
      <c r="C53" s="19" t="s">
        <v>311</v>
      </c>
      <c r="D53" s="20">
        <v>170</v>
      </c>
      <c r="E53" s="20">
        <v>0</v>
      </c>
      <c r="F53" s="20">
        <v>0</v>
      </c>
      <c r="G53" s="20">
        <v>170</v>
      </c>
      <c r="H53" s="20">
        <v>170</v>
      </c>
      <c r="I53" s="20">
        <v>170</v>
      </c>
      <c r="J53" s="21">
        <v>100</v>
      </c>
      <c r="K53" s="20">
        <v>0</v>
      </c>
      <c r="L53" s="20">
        <v>0</v>
      </c>
      <c r="M53" s="20">
        <v>0</v>
      </c>
      <c r="N53" s="22">
        <v>0</v>
      </c>
    </row>
    <row r="54" spans="1:14" ht="12.75">
      <c r="A54" s="18" t="s">
        <v>307</v>
      </c>
      <c r="B54" s="19" t="s">
        <v>312</v>
      </c>
      <c r="C54" s="19" t="s">
        <v>828</v>
      </c>
      <c r="D54" s="20">
        <v>760</v>
      </c>
      <c r="E54" s="20">
        <v>0</v>
      </c>
      <c r="F54" s="20">
        <v>0</v>
      </c>
      <c r="G54" s="20">
        <v>760</v>
      </c>
      <c r="H54" s="20">
        <v>760</v>
      </c>
      <c r="I54" s="20">
        <v>760</v>
      </c>
      <c r="J54" s="21">
        <v>100</v>
      </c>
      <c r="K54" s="20">
        <v>0</v>
      </c>
      <c r="L54" s="20">
        <v>0</v>
      </c>
      <c r="M54" s="20">
        <v>0</v>
      </c>
      <c r="N54" s="22">
        <v>0</v>
      </c>
    </row>
    <row r="55" spans="1:14" ht="12.75">
      <c r="A55" s="18" t="s">
        <v>313</v>
      </c>
      <c r="B55" s="19" t="s">
        <v>314</v>
      </c>
      <c r="C55" s="19" t="s">
        <v>315</v>
      </c>
      <c r="D55" s="20">
        <v>500</v>
      </c>
      <c r="E55" s="20">
        <v>0</v>
      </c>
      <c r="F55" s="20">
        <v>0</v>
      </c>
      <c r="G55" s="20">
        <v>500</v>
      </c>
      <c r="H55" s="20">
        <v>500</v>
      </c>
      <c r="I55" s="20">
        <v>479</v>
      </c>
      <c r="J55" s="21">
        <v>95.8</v>
      </c>
      <c r="K55" s="20">
        <v>0</v>
      </c>
      <c r="L55" s="20">
        <v>0</v>
      </c>
      <c r="M55" s="20">
        <v>0</v>
      </c>
      <c r="N55" s="22">
        <v>0</v>
      </c>
    </row>
    <row r="56" spans="1:14" ht="12.75">
      <c r="A56" s="18" t="s">
        <v>316</v>
      </c>
      <c r="B56" s="19" t="s">
        <v>317</v>
      </c>
      <c r="C56" s="19" t="s">
        <v>318</v>
      </c>
      <c r="D56" s="20">
        <v>2400</v>
      </c>
      <c r="E56" s="20">
        <v>0</v>
      </c>
      <c r="F56" s="20">
        <v>0</v>
      </c>
      <c r="G56" s="20">
        <v>2400</v>
      </c>
      <c r="H56" s="20">
        <v>2400</v>
      </c>
      <c r="I56" s="20">
        <v>2363.39</v>
      </c>
      <c r="J56" s="21">
        <v>98.47458333333333</v>
      </c>
      <c r="K56" s="20">
        <v>0</v>
      </c>
      <c r="L56" s="20">
        <v>0</v>
      </c>
      <c r="M56" s="20">
        <v>0</v>
      </c>
      <c r="N56" s="22">
        <v>0</v>
      </c>
    </row>
    <row r="57" spans="1:14" ht="12.75">
      <c r="A57" s="18" t="s">
        <v>316</v>
      </c>
      <c r="B57" s="19" t="s">
        <v>319</v>
      </c>
      <c r="C57" s="19" t="s">
        <v>320</v>
      </c>
      <c r="D57" s="20">
        <v>325</v>
      </c>
      <c r="E57" s="20">
        <v>0</v>
      </c>
      <c r="F57" s="20">
        <v>0</v>
      </c>
      <c r="G57" s="20">
        <v>325</v>
      </c>
      <c r="H57" s="20">
        <v>325</v>
      </c>
      <c r="I57" s="20">
        <v>325</v>
      </c>
      <c r="J57" s="21">
        <v>100</v>
      </c>
      <c r="K57" s="20">
        <v>0</v>
      </c>
      <c r="L57" s="20">
        <v>0</v>
      </c>
      <c r="M57" s="20">
        <v>0</v>
      </c>
      <c r="N57" s="22">
        <v>0</v>
      </c>
    </row>
    <row r="58" spans="1:14" ht="12.75">
      <c r="A58" s="18" t="s">
        <v>316</v>
      </c>
      <c r="B58" s="19" t="s">
        <v>321</v>
      </c>
      <c r="C58" s="19" t="s">
        <v>322</v>
      </c>
      <c r="D58" s="20">
        <v>200</v>
      </c>
      <c r="E58" s="20">
        <v>0</v>
      </c>
      <c r="F58" s="20">
        <v>0</v>
      </c>
      <c r="G58" s="20">
        <v>200</v>
      </c>
      <c r="H58" s="20">
        <v>200</v>
      </c>
      <c r="I58" s="20">
        <v>198.44</v>
      </c>
      <c r="J58" s="21">
        <v>99.22</v>
      </c>
      <c r="K58" s="20">
        <v>0</v>
      </c>
      <c r="L58" s="20">
        <v>0</v>
      </c>
      <c r="M58" s="20">
        <v>0</v>
      </c>
      <c r="N58" s="22">
        <v>0</v>
      </c>
    </row>
    <row r="59" spans="1:14" ht="12.75">
      <c r="A59" s="18" t="s">
        <v>323</v>
      </c>
      <c r="B59" s="19" t="s">
        <v>324</v>
      </c>
      <c r="C59" s="19" t="s">
        <v>325</v>
      </c>
      <c r="D59" s="20">
        <v>1950</v>
      </c>
      <c r="E59" s="20">
        <v>500</v>
      </c>
      <c r="F59" s="20">
        <v>1050</v>
      </c>
      <c r="G59" s="20">
        <v>1450</v>
      </c>
      <c r="H59" s="20">
        <v>1450</v>
      </c>
      <c r="I59" s="20">
        <v>1450</v>
      </c>
      <c r="J59" s="21">
        <v>100</v>
      </c>
      <c r="K59" s="20">
        <v>0</v>
      </c>
      <c r="L59" s="20">
        <v>0</v>
      </c>
      <c r="M59" s="20">
        <v>0</v>
      </c>
      <c r="N59" s="22">
        <v>0</v>
      </c>
    </row>
    <row r="60" spans="1:14" ht="12.75">
      <c r="A60" s="18" t="s">
        <v>323</v>
      </c>
      <c r="B60" s="19" t="s">
        <v>326</v>
      </c>
      <c r="C60" s="19" t="s">
        <v>327</v>
      </c>
      <c r="D60" s="20">
        <v>1120</v>
      </c>
      <c r="E60" s="20">
        <v>0</v>
      </c>
      <c r="F60" s="20">
        <v>770</v>
      </c>
      <c r="G60" s="20">
        <v>770</v>
      </c>
      <c r="H60" s="20">
        <v>770</v>
      </c>
      <c r="I60" s="20">
        <v>770</v>
      </c>
      <c r="J60" s="21">
        <v>100</v>
      </c>
      <c r="K60" s="20">
        <v>0</v>
      </c>
      <c r="L60" s="20">
        <v>0</v>
      </c>
      <c r="M60" s="20">
        <v>0</v>
      </c>
      <c r="N60" s="22">
        <v>350</v>
      </c>
    </row>
    <row r="61" spans="1:14" ht="12.75">
      <c r="A61" s="18" t="s">
        <v>323</v>
      </c>
      <c r="B61" s="19" t="s">
        <v>328</v>
      </c>
      <c r="C61" s="19" t="s">
        <v>329</v>
      </c>
      <c r="D61" s="20">
        <v>25000</v>
      </c>
      <c r="E61" s="20">
        <v>0</v>
      </c>
      <c r="F61" s="20">
        <v>11550</v>
      </c>
      <c r="G61" s="20">
        <v>641.5</v>
      </c>
      <c r="H61" s="20">
        <v>641.5</v>
      </c>
      <c r="I61" s="20">
        <v>641.5</v>
      </c>
      <c r="J61" s="21">
        <v>100</v>
      </c>
      <c r="K61" s="20">
        <v>0</v>
      </c>
      <c r="L61" s="20">
        <v>0</v>
      </c>
      <c r="M61" s="20">
        <v>0</v>
      </c>
      <c r="N61" s="22">
        <v>24358.5</v>
      </c>
    </row>
    <row r="62" spans="1:14" ht="12.75">
      <c r="A62" s="18" t="s">
        <v>323</v>
      </c>
      <c r="B62" s="19" t="s">
        <v>330</v>
      </c>
      <c r="C62" s="19" t="s">
        <v>331</v>
      </c>
      <c r="D62" s="20">
        <v>7658.5</v>
      </c>
      <c r="E62" s="20">
        <v>0</v>
      </c>
      <c r="F62" s="20">
        <v>0</v>
      </c>
      <c r="G62" s="20">
        <v>7658.5</v>
      </c>
      <c r="H62" s="20">
        <v>7658.5</v>
      </c>
      <c r="I62" s="20">
        <v>7658.5</v>
      </c>
      <c r="J62" s="21">
        <v>100</v>
      </c>
      <c r="K62" s="20">
        <v>0</v>
      </c>
      <c r="L62" s="20">
        <v>0</v>
      </c>
      <c r="M62" s="20">
        <v>0</v>
      </c>
      <c r="N62" s="22">
        <v>0</v>
      </c>
    </row>
    <row r="63" spans="1:14" ht="12.75">
      <c r="A63" s="18" t="s">
        <v>332</v>
      </c>
      <c r="B63" s="19" t="s">
        <v>333</v>
      </c>
      <c r="C63" s="19" t="s">
        <v>334</v>
      </c>
      <c r="D63" s="20">
        <v>9007</v>
      </c>
      <c r="E63" s="20">
        <v>68.75</v>
      </c>
      <c r="F63" s="20">
        <v>1000</v>
      </c>
      <c r="G63" s="20">
        <v>2749</v>
      </c>
      <c r="H63" s="20">
        <v>2749</v>
      </c>
      <c r="I63" s="20">
        <v>4680.25</v>
      </c>
      <c r="J63" s="21">
        <v>170.25281920698436</v>
      </c>
      <c r="K63" s="20">
        <v>4258</v>
      </c>
      <c r="L63" s="20">
        <v>4280.1</v>
      </c>
      <c r="M63" s="20">
        <v>0</v>
      </c>
      <c r="N63" s="22">
        <v>1931.25</v>
      </c>
    </row>
    <row r="64" spans="1:14" ht="12.75">
      <c r="A64" s="18" t="s">
        <v>332</v>
      </c>
      <c r="B64" s="19" t="s">
        <v>335</v>
      </c>
      <c r="C64" s="19" t="s">
        <v>336</v>
      </c>
      <c r="D64" s="20">
        <v>1742</v>
      </c>
      <c r="E64" s="20">
        <v>0</v>
      </c>
      <c r="F64" s="20">
        <v>2400</v>
      </c>
      <c r="G64" s="20">
        <v>1742</v>
      </c>
      <c r="H64" s="20">
        <v>1742</v>
      </c>
      <c r="I64" s="20">
        <v>1740.68</v>
      </c>
      <c r="J64" s="21">
        <v>99.92422502870264</v>
      </c>
      <c r="K64" s="20">
        <v>0</v>
      </c>
      <c r="L64" s="20">
        <v>0</v>
      </c>
      <c r="M64" s="20">
        <v>0</v>
      </c>
      <c r="N64" s="22">
        <v>0</v>
      </c>
    </row>
    <row r="65" spans="1:14" ht="12.75">
      <c r="A65" s="18" t="s">
        <v>332</v>
      </c>
      <c r="B65" s="19" t="s">
        <v>337</v>
      </c>
      <c r="C65" s="19" t="s">
        <v>338</v>
      </c>
      <c r="D65" s="20">
        <v>840</v>
      </c>
      <c r="E65" s="20">
        <v>0</v>
      </c>
      <c r="F65" s="20">
        <v>840</v>
      </c>
      <c r="G65" s="20">
        <v>840</v>
      </c>
      <c r="H65" s="20">
        <v>840</v>
      </c>
      <c r="I65" s="20">
        <v>839.77</v>
      </c>
      <c r="J65" s="21">
        <v>99.97261904761905</v>
      </c>
      <c r="K65" s="20">
        <v>0</v>
      </c>
      <c r="L65" s="20">
        <v>0</v>
      </c>
      <c r="M65" s="20">
        <v>0</v>
      </c>
      <c r="N65" s="22">
        <v>0</v>
      </c>
    </row>
    <row r="66" spans="1:14" ht="12.75">
      <c r="A66" s="18" t="s">
        <v>339</v>
      </c>
      <c r="B66" s="19" t="s">
        <v>340</v>
      </c>
      <c r="C66" s="19" t="s">
        <v>341</v>
      </c>
      <c r="D66" s="20">
        <v>27354.5</v>
      </c>
      <c r="E66" s="20">
        <v>14374.25</v>
      </c>
      <c r="F66" s="20">
        <v>9580</v>
      </c>
      <c r="G66" s="20">
        <v>12980</v>
      </c>
      <c r="H66" s="20">
        <v>12980</v>
      </c>
      <c r="I66" s="20">
        <v>12980</v>
      </c>
      <c r="J66" s="21">
        <v>100</v>
      </c>
      <c r="K66" s="20">
        <v>0</v>
      </c>
      <c r="L66" s="20">
        <v>0</v>
      </c>
      <c r="M66" s="20">
        <v>0</v>
      </c>
      <c r="N66" s="22">
        <v>0.25</v>
      </c>
    </row>
    <row r="67" spans="1:14" ht="12.75">
      <c r="A67" s="18" t="s">
        <v>339</v>
      </c>
      <c r="B67" s="19" t="s">
        <v>342</v>
      </c>
      <c r="C67" s="19" t="s">
        <v>343</v>
      </c>
      <c r="D67" s="20">
        <v>2826</v>
      </c>
      <c r="E67" s="20">
        <v>0</v>
      </c>
      <c r="F67" s="20">
        <v>1980</v>
      </c>
      <c r="G67" s="20">
        <v>1980</v>
      </c>
      <c r="H67" s="20">
        <v>1980</v>
      </c>
      <c r="I67" s="20">
        <v>1980</v>
      </c>
      <c r="J67" s="21">
        <v>100</v>
      </c>
      <c r="K67" s="20">
        <v>0</v>
      </c>
      <c r="L67" s="20">
        <v>0</v>
      </c>
      <c r="M67" s="20">
        <v>0</v>
      </c>
      <c r="N67" s="22">
        <v>846</v>
      </c>
    </row>
    <row r="68" spans="1:14" ht="12.75">
      <c r="A68" s="18" t="s">
        <v>344</v>
      </c>
      <c r="B68" s="19" t="s">
        <v>345</v>
      </c>
      <c r="C68" s="19" t="s">
        <v>346</v>
      </c>
      <c r="D68" s="20">
        <v>3415</v>
      </c>
      <c r="E68" s="20">
        <v>2665</v>
      </c>
      <c r="F68" s="20">
        <v>0</v>
      </c>
      <c r="G68" s="20">
        <v>0</v>
      </c>
      <c r="H68" s="20">
        <v>0</v>
      </c>
      <c r="I68" s="20">
        <v>0</v>
      </c>
      <c r="J68" s="21" t="s">
        <v>844</v>
      </c>
      <c r="K68" s="20">
        <v>750</v>
      </c>
      <c r="L68" s="20">
        <v>734.19</v>
      </c>
      <c r="M68" s="20">
        <v>0</v>
      </c>
      <c r="N68" s="22">
        <v>0</v>
      </c>
    </row>
    <row r="69" spans="1:14" ht="12.75">
      <c r="A69" s="18" t="s">
        <v>344</v>
      </c>
      <c r="B69" s="19" t="s">
        <v>347</v>
      </c>
      <c r="C69" s="19" t="s">
        <v>348</v>
      </c>
      <c r="D69" s="20">
        <v>1210</v>
      </c>
      <c r="E69" s="20">
        <v>479.9</v>
      </c>
      <c r="F69" s="20">
        <v>630</v>
      </c>
      <c r="G69" s="20">
        <v>630</v>
      </c>
      <c r="H69" s="20">
        <v>630</v>
      </c>
      <c r="I69" s="20">
        <v>630</v>
      </c>
      <c r="J69" s="21">
        <v>100</v>
      </c>
      <c r="K69" s="20">
        <v>100</v>
      </c>
      <c r="L69" s="20">
        <v>99.79</v>
      </c>
      <c r="M69" s="20">
        <v>0</v>
      </c>
      <c r="N69" s="22">
        <v>0.1</v>
      </c>
    </row>
    <row r="70" spans="1:14" ht="12.75">
      <c r="A70" s="18" t="s">
        <v>344</v>
      </c>
      <c r="B70" s="19" t="s">
        <v>349</v>
      </c>
      <c r="C70" s="19" t="s">
        <v>350</v>
      </c>
      <c r="D70" s="20">
        <v>8671.1</v>
      </c>
      <c r="E70" s="20">
        <v>0</v>
      </c>
      <c r="F70" s="20">
        <v>0</v>
      </c>
      <c r="G70" s="20">
        <v>182.5</v>
      </c>
      <c r="H70" s="20">
        <v>182.5</v>
      </c>
      <c r="I70" s="20">
        <v>182.46</v>
      </c>
      <c r="J70" s="21">
        <v>99.97808219178083</v>
      </c>
      <c r="K70" s="20">
        <v>0</v>
      </c>
      <c r="L70" s="20">
        <v>0</v>
      </c>
      <c r="M70" s="20">
        <v>0</v>
      </c>
      <c r="N70" s="22">
        <v>8488.6</v>
      </c>
    </row>
    <row r="71" spans="1:14" ht="12.75">
      <c r="A71" s="18" t="s">
        <v>351</v>
      </c>
      <c r="B71" s="19" t="s">
        <v>352</v>
      </c>
      <c r="C71" s="19" t="s">
        <v>353</v>
      </c>
      <c r="D71" s="20">
        <v>32378.69</v>
      </c>
      <c r="E71" s="20">
        <v>32317.69</v>
      </c>
      <c r="F71" s="20">
        <v>0</v>
      </c>
      <c r="G71" s="20">
        <v>0</v>
      </c>
      <c r="H71" s="20">
        <v>0</v>
      </c>
      <c r="I71" s="20">
        <v>0</v>
      </c>
      <c r="J71" s="21" t="s">
        <v>844</v>
      </c>
      <c r="K71" s="20">
        <v>61</v>
      </c>
      <c r="L71" s="20">
        <v>60.23</v>
      </c>
      <c r="M71" s="20">
        <v>0</v>
      </c>
      <c r="N71" s="22">
        <v>0</v>
      </c>
    </row>
    <row r="72" spans="1:14" ht="12.75">
      <c r="A72" s="18" t="s">
        <v>351</v>
      </c>
      <c r="B72" s="19" t="s">
        <v>354</v>
      </c>
      <c r="C72" s="19" t="s">
        <v>355</v>
      </c>
      <c r="D72" s="20">
        <v>335</v>
      </c>
      <c r="E72" s="20">
        <v>0</v>
      </c>
      <c r="F72" s="20">
        <v>0</v>
      </c>
      <c r="G72" s="20">
        <v>0</v>
      </c>
      <c r="H72" s="20">
        <v>0</v>
      </c>
      <c r="I72" s="20">
        <v>180</v>
      </c>
      <c r="J72" s="21" t="s">
        <v>844</v>
      </c>
      <c r="K72" s="20">
        <v>161</v>
      </c>
      <c r="L72" s="20">
        <v>160.06</v>
      </c>
      <c r="M72" s="20">
        <v>0</v>
      </c>
      <c r="N72" s="22">
        <v>174</v>
      </c>
    </row>
    <row r="73" spans="1:14" ht="12.75">
      <c r="A73" s="18" t="s">
        <v>351</v>
      </c>
      <c r="B73" s="19" t="s">
        <v>356</v>
      </c>
      <c r="C73" s="19" t="s">
        <v>357</v>
      </c>
      <c r="D73" s="20">
        <v>1320</v>
      </c>
      <c r="E73" s="20">
        <v>0</v>
      </c>
      <c r="F73" s="20">
        <v>560</v>
      </c>
      <c r="G73" s="20">
        <v>560</v>
      </c>
      <c r="H73" s="20">
        <v>560</v>
      </c>
      <c r="I73" s="20">
        <v>560</v>
      </c>
      <c r="J73" s="21">
        <v>100</v>
      </c>
      <c r="K73" s="20">
        <v>214</v>
      </c>
      <c r="L73" s="20">
        <v>108.62</v>
      </c>
      <c r="M73" s="20">
        <v>0</v>
      </c>
      <c r="N73" s="22">
        <v>546</v>
      </c>
    </row>
    <row r="74" spans="1:14" ht="12.75">
      <c r="A74" s="18" t="s">
        <v>358</v>
      </c>
      <c r="B74" s="19" t="s">
        <v>359</v>
      </c>
      <c r="C74" s="19" t="s">
        <v>360</v>
      </c>
      <c r="D74" s="20">
        <v>2099.3</v>
      </c>
      <c r="E74" s="20">
        <v>1899.24</v>
      </c>
      <c r="F74" s="20">
        <v>0</v>
      </c>
      <c r="G74" s="20">
        <v>0</v>
      </c>
      <c r="H74" s="20">
        <v>0</v>
      </c>
      <c r="I74" s="20">
        <v>0</v>
      </c>
      <c r="J74" s="21" t="s">
        <v>844</v>
      </c>
      <c r="K74" s="20">
        <v>200</v>
      </c>
      <c r="L74" s="20">
        <v>199.25</v>
      </c>
      <c r="M74" s="20">
        <v>0</v>
      </c>
      <c r="N74" s="22">
        <v>0.06</v>
      </c>
    </row>
    <row r="75" spans="1:14" ht="12.75">
      <c r="A75" s="18" t="s">
        <v>358</v>
      </c>
      <c r="B75" s="19" t="s">
        <v>361</v>
      </c>
      <c r="C75" s="19" t="s">
        <v>362</v>
      </c>
      <c r="D75" s="20">
        <v>1820</v>
      </c>
      <c r="E75" s="20">
        <v>0</v>
      </c>
      <c r="F75" s="20">
        <v>1820</v>
      </c>
      <c r="G75" s="20">
        <v>1820</v>
      </c>
      <c r="H75" s="20">
        <v>1820</v>
      </c>
      <c r="I75" s="20">
        <v>1819.51</v>
      </c>
      <c r="J75" s="21">
        <v>99.97307692307692</v>
      </c>
      <c r="K75" s="20">
        <v>0</v>
      </c>
      <c r="L75" s="20">
        <v>0</v>
      </c>
      <c r="M75" s="20">
        <v>0</v>
      </c>
      <c r="N75" s="22">
        <v>0</v>
      </c>
    </row>
    <row r="76" spans="1:14" ht="12.75">
      <c r="A76" s="18" t="s">
        <v>358</v>
      </c>
      <c r="B76" s="19" t="s">
        <v>363</v>
      </c>
      <c r="C76" s="19" t="s">
        <v>364</v>
      </c>
      <c r="D76" s="20">
        <v>3140</v>
      </c>
      <c r="E76" s="20">
        <v>0</v>
      </c>
      <c r="F76" s="20">
        <v>2940</v>
      </c>
      <c r="G76" s="20">
        <v>2940</v>
      </c>
      <c r="H76" s="20">
        <v>2940</v>
      </c>
      <c r="I76" s="20">
        <v>2939.35</v>
      </c>
      <c r="J76" s="21">
        <v>99.97789115646259</v>
      </c>
      <c r="K76" s="20">
        <v>200</v>
      </c>
      <c r="L76" s="20">
        <v>200</v>
      </c>
      <c r="M76" s="20">
        <v>0</v>
      </c>
      <c r="N76" s="22">
        <v>0</v>
      </c>
    </row>
    <row r="77" spans="1:14" ht="12.75">
      <c r="A77" s="18" t="s">
        <v>358</v>
      </c>
      <c r="B77" s="19" t="s">
        <v>365</v>
      </c>
      <c r="C77" s="19" t="s">
        <v>366</v>
      </c>
      <c r="D77" s="20">
        <v>2000.5</v>
      </c>
      <c r="E77" s="20">
        <v>0</v>
      </c>
      <c r="F77" s="20">
        <v>0</v>
      </c>
      <c r="G77" s="20">
        <v>476.5</v>
      </c>
      <c r="H77" s="20">
        <v>476.5</v>
      </c>
      <c r="I77" s="20">
        <v>475.18</v>
      </c>
      <c r="J77" s="21">
        <v>99.72298006295908</v>
      </c>
      <c r="K77" s="20">
        <v>0</v>
      </c>
      <c r="L77" s="20">
        <v>0</v>
      </c>
      <c r="M77" s="20">
        <v>0</v>
      </c>
      <c r="N77" s="22">
        <v>1524</v>
      </c>
    </row>
    <row r="78" spans="1:14" ht="12.75">
      <c r="A78" s="18" t="s">
        <v>367</v>
      </c>
      <c r="B78" s="19" t="s">
        <v>368</v>
      </c>
      <c r="C78" s="19" t="s">
        <v>1542</v>
      </c>
      <c r="D78" s="20">
        <v>8098.7</v>
      </c>
      <c r="E78" s="20">
        <v>1198.69</v>
      </c>
      <c r="F78" s="20">
        <v>0</v>
      </c>
      <c r="G78" s="20">
        <v>0</v>
      </c>
      <c r="H78" s="20">
        <v>0</v>
      </c>
      <c r="I78" s="20">
        <v>0</v>
      </c>
      <c r="J78" s="21" t="s">
        <v>844</v>
      </c>
      <c r="K78" s="20">
        <v>310</v>
      </c>
      <c r="L78" s="20">
        <v>309.01</v>
      </c>
      <c r="M78" s="20">
        <v>0</v>
      </c>
      <c r="N78" s="22">
        <v>6590.01</v>
      </c>
    </row>
    <row r="79" spans="1:14" ht="12.75">
      <c r="A79" s="18" t="s">
        <v>367</v>
      </c>
      <c r="B79" s="19" t="s">
        <v>369</v>
      </c>
      <c r="C79" s="19" t="s">
        <v>370</v>
      </c>
      <c r="D79" s="20">
        <v>4625.7</v>
      </c>
      <c r="E79" s="20">
        <v>35.7</v>
      </c>
      <c r="F79" s="20">
        <v>3080</v>
      </c>
      <c r="G79" s="20">
        <v>0</v>
      </c>
      <c r="H79" s="20">
        <v>0</v>
      </c>
      <c r="I79" s="20">
        <v>0</v>
      </c>
      <c r="J79" s="21" t="s">
        <v>844</v>
      </c>
      <c r="K79" s="20">
        <v>0</v>
      </c>
      <c r="L79" s="20">
        <v>0</v>
      </c>
      <c r="M79" s="20">
        <v>0</v>
      </c>
      <c r="N79" s="22">
        <v>4590</v>
      </c>
    </row>
    <row r="80" spans="1:14" ht="12.75">
      <c r="A80" s="18" t="s">
        <v>367</v>
      </c>
      <c r="B80" s="19" t="s">
        <v>371</v>
      </c>
      <c r="C80" s="19" t="s">
        <v>372</v>
      </c>
      <c r="D80" s="20">
        <v>6229</v>
      </c>
      <c r="E80" s="20">
        <v>178.5</v>
      </c>
      <c r="F80" s="20">
        <v>4450</v>
      </c>
      <c r="G80" s="20">
        <v>5519.5</v>
      </c>
      <c r="H80" s="20">
        <v>5519.5</v>
      </c>
      <c r="I80" s="20">
        <v>5519.5</v>
      </c>
      <c r="J80" s="21">
        <v>100</v>
      </c>
      <c r="K80" s="20">
        <v>531</v>
      </c>
      <c r="L80" s="20">
        <v>530.99</v>
      </c>
      <c r="M80" s="20">
        <v>0</v>
      </c>
      <c r="N80" s="22">
        <v>0</v>
      </c>
    </row>
    <row r="81" spans="1:14" ht="12.75">
      <c r="A81" s="18" t="s">
        <v>373</v>
      </c>
      <c r="B81" s="19" t="s">
        <v>374</v>
      </c>
      <c r="C81" s="19" t="s">
        <v>375</v>
      </c>
      <c r="D81" s="20">
        <v>34996.1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1" t="s">
        <v>844</v>
      </c>
      <c r="K81" s="20">
        <v>6000</v>
      </c>
      <c r="L81" s="20">
        <v>36.89</v>
      </c>
      <c r="M81" s="20">
        <v>0</v>
      </c>
      <c r="N81" s="22">
        <v>28996.1</v>
      </c>
    </row>
    <row r="82" spans="1:14" ht="12.75">
      <c r="A82" s="18" t="s">
        <v>373</v>
      </c>
      <c r="B82" s="19" t="s">
        <v>376</v>
      </c>
      <c r="C82" s="19" t="s">
        <v>377</v>
      </c>
      <c r="D82" s="20">
        <v>15383</v>
      </c>
      <c r="E82" s="20">
        <v>3383</v>
      </c>
      <c r="F82" s="20">
        <v>2000</v>
      </c>
      <c r="G82" s="20">
        <v>2000</v>
      </c>
      <c r="H82" s="20">
        <v>2000</v>
      </c>
      <c r="I82" s="20">
        <v>2000</v>
      </c>
      <c r="J82" s="21">
        <v>100</v>
      </c>
      <c r="K82" s="20">
        <v>5000</v>
      </c>
      <c r="L82" s="20">
        <v>983.49</v>
      </c>
      <c r="M82" s="20">
        <v>0</v>
      </c>
      <c r="N82" s="22">
        <v>5000</v>
      </c>
    </row>
    <row r="83" spans="1:14" ht="12.75">
      <c r="A83" s="18" t="s">
        <v>373</v>
      </c>
      <c r="B83" s="19" t="s">
        <v>378</v>
      </c>
      <c r="C83" s="19" t="s">
        <v>379</v>
      </c>
      <c r="D83" s="20">
        <v>8190</v>
      </c>
      <c r="E83" s="20">
        <v>0</v>
      </c>
      <c r="F83" s="20">
        <v>0</v>
      </c>
      <c r="G83" s="20">
        <v>190</v>
      </c>
      <c r="H83" s="20">
        <v>190</v>
      </c>
      <c r="I83" s="20">
        <v>181.6</v>
      </c>
      <c r="J83" s="21">
        <v>95.57894736842105</v>
      </c>
      <c r="K83" s="20">
        <v>0</v>
      </c>
      <c r="L83" s="20">
        <v>0</v>
      </c>
      <c r="M83" s="20">
        <v>0</v>
      </c>
      <c r="N83" s="22">
        <v>8000</v>
      </c>
    </row>
    <row r="84" spans="1:14" ht="12.75">
      <c r="A84" s="18" t="s">
        <v>373</v>
      </c>
      <c r="B84" s="19" t="s">
        <v>380</v>
      </c>
      <c r="C84" s="19" t="s">
        <v>381</v>
      </c>
      <c r="D84" s="20">
        <v>719.4</v>
      </c>
      <c r="E84" s="20">
        <v>0</v>
      </c>
      <c r="F84" s="20">
        <v>0</v>
      </c>
      <c r="G84" s="20">
        <v>718.7</v>
      </c>
      <c r="H84" s="20">
        <v>718.7</v>
      </c>
      <c r="I84" s="20">
        <v>718.7</v>
      </c>
      <c r="J84" s="21">
        <v>100</v>
      </c>
      <c r="K84" s="20">
        <v>0.7</v>
      </c>
      <c r="L84" s="20">
        <v>0.66</v>
      </c>
      <c r="M84" s="20">
        <v>0</v>
      </c>
      <c r="N84" s="22">
        <v>0</v>
      </c>
    </row>
    <row r="85" spans="1:14" ht="12.75">
      <c r="A85" s="18" t="s">
        <v>382</v>
      </c>
      <c r="B85" s="19" t="s">
        <v>383</v>
      </c>
      <c r="C85" s="19" t="s">
        <v>384</v>
      </c>
      <c r="D85" s="20">
        <v>49172</v>
      </c>
      <c r="E85" s="20">
        <v>10869.91</v>
      </c>
      <c r="F85" s="20">
        <v>11900</v>
      </c>
      <c r="G85" s="20">
        <v>17367</v>
      </c>
      <c r="H85" s="20">
        <v>17367</v>
      </c>
      <c r="I85" s="20">
        <v>17367</v>
      </c>
      <c r="J85" s="21">
        <v>100</v>
      </c>
      <c r="K85" s="20">
        <v>0</v>
      </c>
      <c r="L85" s="20">
        <v>0</v>
      </c>
      <c r="M85" s="20">
        <v>0</v>
      </c>
      <c r="N85" s="22">
        <v>20935.09</v>
      </c>
    </row>
    <row r="86" spans="1:14" ht="12.75">
      <c r="A86" s="18" t="s">
        <v>382</v>
      </c>
      <c r="B86" s="19" t="s">
        <v>385</v>
      </c>
      <c r="C86" s="19" t="s">
        <v>386</v>
      </c>
      <c r="D86" s="20">
        <v>195</v>
      </c>
      <c r="E86" s="20">
        <v>0</v>
      </c>
      <c r="F86" s="20">
        <v>0</v>
      </c>
      <c r="G86" s="20">
        <v>195</v>
      </c>
      <c r="H86" s="20">
        <v>195</v>
      </c>
      <c r="I86" s="20">
        <v>194.85</v>
      </c>
      <c r="J86" s="21">
        <v>99.92307692307692</v>
      </c>
      <c r="K86" s="20">
        <v>0</v>
      </c>
      <c r="L86" s="20">
        <v>0</v>
      </c>
      <c r="M86" s="20">
        <v>0</v>
      </c>
      <c r="N86" s="22">
        <v>0</v>
      </c>
    </row>
    <row r="87" spans="1:14" ht="12.75">
      <c r="A87" s="18" t="s">
        <v>387</v>
      </c>
      <c r="B87" s="19" t="s">
        <v>388</v>
      </c>
      <c r="C87" s="19" t="s">
        <v>389</v>
      </c>
      <c r="D87" s="20">
        <v>4425.23</v>
      </c>
      <c r="E87" s="20">
        <v>0</v>
      </c>
      <c r="F87" s="20">
        <v>2100</v>
      </c>
      <c r="G87" s="20">
        <v>4265.1</v>
      </c>
      <c r="H87" s="20">
        <v>4265.1</v>
      </c>
      <c r="I87" s="20">
        <v>4265.1</v>
      </c>
      <c r="J87" s="21">
        <v>100</v>
      </c>
      <c r="K87" s="20">
        <v>160.13</v>
      </c>
      <c r="L87" s="20">
        <v>160.13</v>
      </c>
      <c r="M87" s="20">
        <v>0</v>
      </c>
      <c r="N87" s="22">
        <v>0</v>
      </c>
    </row>
    <row r="88" spans="1:14" ht="12.75">
      <c r="A88" s="18" t="s">
        <v>387</v>
      </c>
      <c r="B88" s="19" t="s">
        <v>390</v>
      </c>
      <c r="C88" s="19" t="s">
        <v>391</v>
      </c>
      <c r="D88" s="20">
        <v>1250</v>
      </c>
      <c r="E88" s="20">
        <v>0</v>
      </c>
      <c r="F88" s="20">
        <v>0</v>
      </c>
      <c r="G88" s="20">
        <v>1250</v>
      </c>
      <c r="H88" s="20">
        <v>1250</v>
      </c>
      <c r="I88" s="20">
        <v>1250</v>
      </c>
      <c r="J88" s="21">
        <v>100</v>
      </c>
      <c r="K88" s="20">
        <v>0</v>
      </c>
      <c r="L88" s="20">
        <v>0</v>
      </c>
      <c r="M88" s="20">
        <v>0</v>
      </c>
      <c r="N88" s="22">
        <v>0</v>
      </c>
    </row>
    <row r="89" spans="1:14" ht="12.75">
      <c r="A89" s="18" t="s">
        <v>387</v>
      </c>
      <c r="B89" s="19" t="s">
        <v>392</v>
      </c>
      <c r="C89" s="19" t="s">
        <v>393</v>
      </c>
      <c r="D89" s="20">
        <v>350.2</v>
      </c>
      <c r="E89" s="20">
        <v>0</v>
      </c>
      <c r="F89" s="20">
        <v>0</v>
      </c>
      <c r="G89" s="20">
        <v>350.2</v>
      </c>
      <c r="H89" s="20">
        <v>350.2</v>
      </c>
      <c r="I89" s="20">
        <v>350.2</v>
      </c>
      <c r="J89" s="21">
        <v>100</v>
      </c>
      <c r="K89" s="20">
        <v>0</v>
      </c>
      <c r="L89" s="20">
        <v>0</v>
      </c>
      <c r="M89" s="20">
        <v>0</v>
      </c>
      <c r="N89" s="22">
        <v>0</v>
      </c>
    </row>
    <row r="90" spans="1:14" ht="12.75">
      <c r="A90" s="18" t="s">
        <v>394</v>
      </c>
      <c r="B90" s="19" t="s">
        <v>395</v>
      </c>
      <c r="C90" s="19" t="s">
        <v>396</v>
      </c>
      <c r="D90" s="20">
        <v>40600</v>
      </c>
      <c r="E90" s="20">
        <v>25610.93</v>
      </c>
      <c r="F90" s="20">
        <v>3500</v>
      </c>
      <c r="G90" s="20">
        <v>3500</v>
      </c>
      <c r="H90" s="20">
        <v>3500</v>
      </c>
      <c r="I90" s="20">
        <v>3500</v>
      </c>
      <c r="J90" s="21">
        <v>100</v>
      </c>
      <c r="K90" s="20">
        <v>0</v>
      </c>
      <c r="L90" s="20">
        <v>0</v>
      </c>
      <c r="M90" s="20">
        <v>0</v>
      </c>
      <c r="N90" s="22">
        <v>11489.07</v>
      </c>
    </row>
    <row r="91" spans="1:14" ht="13.5" thickBot="1">
      <c r="A91" s="18" t="s">
        <v>397</v>
      </c>
      <c r="B91" s="19" t="s">
        <v>398</v>
      </c>
      <c r="C91" s="19" t="s">
        <v>399</v>
      </c>
      <c r="D91" s="20">
        <v>800</v>
      </c>
      <c r="E91" s="20">
        <v>0</v>
      </c>
      <c r="F91" s="20">
        <v>560</v>
      </c>
      <c r="G91" s="20">
        <v>560</v>
      </c>
      <c r="H91" s="20">
        <v>560</v>
      </c>
      <c r="I91" s="20">
        <v>560</v>
      </c>
      <c r="J91" s="21">
        <v>100</v>
      </c>
      <c r="K91" s="20">
        <v>29</v>
      </c>
      <c r="L91" s="20">
        <v>29</v>
      </c>
      <c r="M91" s="20">
        <v>0</v>
      </c>
      <c r="N91" s="22">
        <v>211</v>
      </c>
    </row>
    <row r="92" spans="1:14" ht="13.5" thickBot="1">
      <c r="A92" s="27" t="s">
        <v>400</v>
      </c>
      <c r="B92" s="28"/>
      <c r="C92" s="28"/>
      <c r="D92" s="30">
        <v>1643939.53</v>
      </c>
      <c r="E92" s="30">
        <v>246116.34</v>
      </c>
      <c r="F92" s="30">
        <v>275150</v>
      </c>
      <c r="G92" s="30">
        <v>215278.3</v>
      </c>
      <c r="H92" s="30">
        <v>123197.2</v>
      </c>
      <c r="I92" s="30">
        <v>213556.27</v>
      </c>
      <c r="J92" s="31">
        <v>99.20009123074645</v>
      </c>
      <c r="K92" s="30">
        <v>19530.53</v>
      </c>
      <c r="L92" s="30">
        <v>9443.32</v>
      </c>
      <c r="M92" s="30">
        <v>0</v>
      </c>
      <c r="N92" s="32">
        <v>1163014.36</v>
      </c>
    </row>
    <row r="93" spans="1:14" ht="16.5" thickBot="1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3.5" thickBot="1">
      <c r="A94" s="17" t="s">
        <v>839</v>
      </c>
      <c r="B94" s="4"/>
      <c r="C94" s="4"/>
      <c r="D94" s="29">
        <v>1001368.71</v>
      </c>
      <c r="E94" s="29">
        <v>135289.03</v>
      </c>
      <c r="F94" s="29">
        <v>162540</v>
      </c>
      <c r="G94" s="29">
        <v>92081.1</v>
      </c>
      <c r="H94" s="29"/>
      <c r="I94" s="29">
        <v>88627.38</v>
      </c>
      <c r="J94" s="33">
        <v>96.24926287804989</v>
      </c>
      <c r="K94" s="29">
        <v>0</v>
      </c>
      <c r="L94" s="29">
        <v>0</v>
      </c>
      <c r="M94" s="29">
        <v>0</v>
      </c>
      <c r="N94" s="32">
        <v>773998.58</v>
      </c>
    </row>
    <row r="95" spans="1:14" ht="13.5" thickBot="1">
      <c r="A95" s="17" t="s">
        <v>840</v>
      </c>
      <c r="B95" s="4"/>
      <c r="C95" s="4"/>
      <c r="D95" s="29">
        <v>642570.82</v>
      </c>
      <c r="E95" s="29">
        <v>110827.31</v>
      </c>
      <c r="F95" s="29">
        <v>112610</v>
      </c>
      <c r="G95" s="29">
        <v>123197.2</v>
      </c>
      <c r="H95" s="29">
        <v>123197.2</v>
      </c>
      <c r="I95" s="29">
        <v>124928.89</v>
      </c>
      <c r="J95" s="33">
        <v>101.40562447847843</v>
      </c>
      <c r="K95" s="29">
        <v>19530.53</v>
      </c>
      <c r="L95" s="29">
        <v>9443.32</v>
      </c>
      <c r="M95" s="29">
        <v>0</v>
      </c>
      <c r="N95" s="32">
        <v>389015.78</v>
      </c>
    </row>
    <row r="96" spans="1:14" ht="16.5" thickBot="1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 thickBot="1">
      <c r="A97" s="17" t="s">
        <v>841</v>
      </c>
      <c r="B97" s="4"/>
      <c r="C97" s="4"/>
      <c r="D97" s="29">
        <v>1643939.53</v>
      </c>
      <c r="E97" s="29">
        <v>246116.34</v>
      </c>
      <c r="F97" s="29">
        <v>275150</v>
      </c>
      <c r="G97" s="29">
        <v>215278.3</v>
      </c>
      <c r="H97" s="29">
        <v>123197.2</v>
      </c>
      <c r="I97" s="29">
        <v>213556.27</v>
      </c>
      <c r="J97" s="33">
        <v>99.20009123074641</v>
      </c>
      <c r="K97" s="29">
        <v>19530.53</v>
      </c>
      <c r="L97" s="29">
        <v>9443.32</v>
      </c>
      <c r="M97" s="29">
        <v>0</v>
      </c>
      <c r="N97" s="32">
        <v>1163014.36</v>
      </c>
    </row>
    <row r="98" spans="1:14" ht="16.5" thickBo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3.5" thickBot="1">
      <c r="A99" s="17" t="s">
        <v>842</v>
      </c>
      <c r="B99" s="4"/>
      <c r="C99" s="4"/>
      <c r="D99" s="29"/>
      <c r="E99" s="29"/>
      <c r="F99" s="29"/>
      <c r="G99" s="29"/>
      <c r="H99" s="29"/>
      <c r="I99" s="29">
        <v>211824.57</v>
      </c>
      <c r="J99" s="32">
        <v>98.39569060142149</v>
      </c>
      <c r="K99" s="26"/>
      <c r="L99" s="26"/>
      <c r="M99" s="26"/>
      <c r="N99" s="26"/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1968503937007874" top="1.1811023622047245" bottom="0.787401574803149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C13" sqref="C13"/>
    </sheetView>
  </sheetViews>
  <sheetFormatPr defaultColWidth="9.00390625" defaultRowHeight="12.75"/>
  <cols>
    <col min="1" max="1" width="23.375" style="0" customWidth="1"/>
    <col min="2" max="2" width="3.875" style="0" customWidth="1"/>
    <col min="3" max="3" width="26.25390625" style="0" customWidth="1"/>
    <col min="4" max="4" width="9.75390625" style="0" customWidth="1"/>
    <col min="5" max="5" width="9.375" style="0" customWidth="1"/>
    <col min="6" max="6" width="8.375" style="0" customWidth="1"/>
    <col min="7" max="7" width="8.625" style="0" customWidth="1"/>
    <col min="8" max="8" width="10.875" style="0" customWidth="1"/>
    <col min="9" max="9" width="11.375" style="0" customWidth="1"/>
    <col min="10" max="10" width="6.75390625" style="0" customWidth="1"/>
    <col min="11" max="11" width="7.875" style="0" customWidth="1"/>
    <col min="12" max="12" width="11.25390625" style="0" customWidth="1"/>
    <col min="13" max="13" width="5.75390625" style="0" customWidth="1"/>
    <col min="14" max="14" width="10.00390625" style="0" bestFit="1" customWidth="1"/>
  </cols>
  <sheetData>
    <row r="1" spans="1:15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6"/>
    </row>
    <row r="2" spans="1:15" ht="15.75">
      <c r="A2" s="1"/>
      <c r="B2" s="1"/>
      <c r="C2" s="1" t="s">
        <v>680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6"/>
    </row>
    <row r="3" spans="1:15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6"/>
    </row>
    <row r="4" spans="1:15" ht="18.75" thickBot="1">
      <c r="A4" s="3" t="s">
        <v>401</v>
      </c>
      <c r="B4" s="66"/>
      <c r="C4" s="66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2"/>
    </row>
    <row r="5" spans="1:15" ht="13.5" thickBot="1">
      <c r="A5" s="7"/>
      <c r="B5" s="8"/>
      <c r="C5" s="9" t="s">
        <v>682</v>
      </c>
      <c r="D5" s="98" t="s">
        <v>683</v>
      </c>
      <c r="E5" s="99"/>
      <c r="F5" s="98" t="s">
        <v>684</v>
      </c>
      <c r="G5" s="102"/>
      <c r="H5" s="102"/>
      <c r="I5" s="102"/>
      <c r="J5" s="99"/>
      <c r="K5" s="98" t="s">
        <v>685</v>
      </c>
      <c r="L5" s="99"/>
      <c r="M5" s="98" t="s">
        <v>683</v>
      </c>
      <c r="N5" s="99"/>
      <c r="O5" s="26"/>
    </row>
    <row r="6" spans="1:15" ht="13.5" thickBot="1">
      <c r="A6" s="10" t="s">
        <v>686</v>
      </c>
      <c r="B6" s="10" t="s">
        <v>687</v>
      </c>
      <c r="C6" s="10" t="s">
        <v>688</v>
      </c>
      <c r="D6" s="11" t="s">
        <v>689</v>
      </c>
      <c r="E6" s="11" t="s">
        <v>690</v>
      </c>
      <c r="F6" s="12" t="s">
        <v>691</v>
      </c>
      <c r="G6" s="12" t="s">
        <v>692</v>
      </c>
      <c r="H6" s="11" t="s">
        <v>693</v>
      </c>
      <c r="I6" s="11" t="s">
        <v>694</v>
      </c>
      <c r="J6" s="11" t="s">
        <v>695</v>
      </c>
      <c r="K6" s="11" t="s">
        <v>696</v>
      </c>
      <c r="L6" s="11" t="s">
        <v>697</v>
      </c>
      <c r="M6" s="11" t="s">
        <v>698</v>
      </c>
      <c r="N6" s="13" t="s">
        <v>699</v>
      </c>
      <c r="O6" s="26"/>
    </row>
    <row r="7" spans="1:15" ht="12.75">
      <c r="A7" s="10"/>
      <c r="B7" s="10" t="s">
        <v>700</v>
      </c>
      <c r="C7" s="10"/>
      <c r="D7" s="11" t="s">
        <v>700</v>
      </c>
      <c r="E7" s="11" t="s">
        <v>701</v>
      </c>
      <c r="F7" s="100" t="s">
        <v>702</v>
      </c>
      <c r="G7" s="101"/>
      <c r="H7" s="11" t="s">
        <v>703</v>
      </c>
      <c r="I7" s="11" t="s">
        <v>704</v>
      </c>
      <c r="J7" s="11" t="s">
        <v>705</v>
      </c>
      <c r="K7" s="11"/>
      <c r="L7" s="11"/>
      <c r="M7" s="11" t="s">
        <v>706</v>
      </c>
      <c r="N7" s="13" t="s">
        <v>707</v>
      </c>
      <c r="O7" s="26"/>
    </row>
    <row r="8" spans="1:15" ht="13.5" thickBot="1">
      <c r="A8" s="14"/>
      <c r="B8" s="14"/>
      <c r="C8" s="14"/>
      <c r="D8" s="12" t="s">
        <v>708</v>
      </c>
      <c r="E8" s="12"/>
      <c r="F8" s="12"/>
      <c r="G8" s="15"/>
      <c r="H8" s="12" t="s">
        <v>709</v>
      </c>
      <c r="I8" s="12" t="s">
        <v>709</v>
      </c>
      <c r="J8" s="12"/>
      <c r="K8" s="12" t="s">
        <v>702</v>
      </c>
      <c r="L8" s="12" t="s">
        <v>709</v>
      </c>
      <c r="M8" s="12" t="s">
        <v>710</v>
      </c>
      <c r="N8" s="16" t="s">
        <v>708</v>
      </c>
      <c r="O8" s="26"/>
    </row>
    <row r="9" spans="1:15" ht="13.5" thickBot="1">
      <c r="A9" s="17" t="s">
        <v>1357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26"/>
    </row>
    <row r="10" spans="1:15" ht="12.75">
      <c r="A10" s="18" t="s">
        <v>712</v>
      </c>
      <c r="B10" s="19" t="s">
        <v>402</v>
      </c>
      <c r="C10" s="19" t="s">
        <v>403</v>
      </c>
      <c r="D10" s="20">
        <v>52183.15</v>
      </c>
      <c r="E10" s="20">
        <v>5151.15</v>
      </c>
      <c r="F10" s="20">
        <v>49332</v>
      </c>
      <c r="G10" s="20">
        <v>47032</v>
      </c>
      <c r="H10" s="20"/>
      <c r="I10" s="20">
        <v>46505.77</v>
      </c>
      <c r="J10" s="21">
        <v>98.88112349038953</v>
      </c>
      <c r="K10" s="20"/>
      <c r="L10" s="20"/>
      <c r="M10" s="20">
        <v>0</v>
      </c>
      <c r="N10" s="22">
        <v>0</v>
      </c>
      <c r="O10" s="26"/>
    </row>
    <row r="11" spans="1:15" ht="12.75">
      <c r="A11" s="18" t="s">
        <v>712</v>
      </c>
      <c r="B11" s="19" t="s">
        <v>404</v>
      </c>
      <c r="C11" s="19" t="s">
        <v>405</v>
      </c>
      <c r="D11" s="20">
        <v>457000</v>
      </c>
      <c r="E11" s="20">
        <v>135710.3</v>
      </c>
      <c r="F11" s="20">
        <v>10000</v>
      </c>
      <c r="G11" s="20">
        <v>501</v>
      </c>
      <c r="H11" s="20"/>
      <c r="I11" s="20">
        <v>500.87</v>
      </c>
      <c r="J11" s="21">
        <v>99.97405189620758</v>
      </c>
      <c r="K11" s="20"/>
      <c r="L11" s="20"/>
      <c r="M11" s="20">
        <v>0</v>
      </c>
      <c r="N11" s="22">
        <v>320788.7</v>
      </c>
      <c r="O11" s="26"/>
    </row>
    <row r="12" spans="1:15" ht="12.75">
      <c r="A12" s="18" t="s">
        <v>952</v>
      </c>
      <c r="B12" s="19" t="s">
        <v>406</v>
      </c>
      <c r="C12" s="19" t="s">
        <v>407</v>
      </c>
      <c r="D12" s="20">
        <v>2374</v>
      </c>
      <c r="E12" s="20">
        <v>0</v>
      </c>
      <c r="F12" s="20">
        <v>0</v>
      </c>
      <c r="G12" s="20">
        <v>2374</v>
      </c>
      <c r="H12" s="20"/>
      <c r="I12" s="20">
        <v>2373.26</v>
      </c>
      <c r="J12" s="21">
        <v>99.96882898062343</v>
      </c>
      <c r="K12" s="20"/>
      <c r="L12" s="20"/>
      <c r="M12" s="20">
        <v>0</v>
      </c>
      <c r="N12" s="22">
        <v>0</v>
      </c>
      <c r="O12" s="26"/>
    </row>
    <row r="13" spans="1:15" ht="13.5" thickBot="1">
      <c r="A13" s="18" t="s">
        <v>408</v>
      </c>
      <c r="B13" s="19" t="s">
        <v>409</v>
      </c>
      <c r="C13" s="19" t="s">
        <v>410</v>
      </c>
      <c r="D13" s="20">
        <v>113416</v>
      </c>
      <c r="E13" s="20">
        <v>0</v>
      </c>
      <c r="F13" s="20">
        <v>39336</v>
      </c>
      <c r="G13" s="20">
        <v>74080</v>
      </c>
      <c r="H13" s="20"/>
      <c r="I13" s="20">
        <v>73580</v>
      </c>
      <c r="J13" s="21">
        <v>99.32505399568035</v>
      </c>
      <c r="K13" s="20"/>
      <c r="L13" s="20"/>
      <c r="M13" s="20">
        <v>0</v>
      </c>
      <c r="N13" s="22">
        <v>39336</v>
      </c>
      <c r="O13" s="26"/>
    </row>
    <row r="14" spans="1:15" ht="13.5" thickBot="1">
      <c r="A14" s="27" t="s">
        <v>1391</v>
      </c>
      <c r="B14" s="28"/>
      <c r="C14" s="28"/>
      <c r="D14" s="30">
        <v>624973.15</v>
      </c>
      <c r="E14" s="30">
        <v>140861.45</v>
      </c>
      <c r="F14" s="30">
        <v>98668</v>
      </c>
      <c r="G14" s="30">
        <v>123987</v>
      </c>
      <c r="H14" s="30">
        <v>0</v>
      </c>
      <c r="I14" s="30">
        <v>122959.9</v>
      </c>
      <c r="J14" s="31">
        <v>99.1716067007025</v>
      </c>
      <c r="K14" s="30">
        <v>0</v>
      </c>
      <c r="L14" s="30">
        <v>0</v>
      </c>
      <c r="M14" s="30">
        <v>0</v>
      </c>
      <c r="N14" s="32">
        <v>360124.7</v>
      </c>
      <c r="O14" s="26"/>
    </row>
    <row r="15" spans="1:15" ht="16.5" thickBot="1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6"/>
    </row>
    <row r="16" spans="1:15" ht="13.5" thickBot="1">
      <c r="A16" s="17" t="s">
        <v>411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26"/>
    </row>
    <row r="17" spans="1:14" ht="12.75">
      <c r="A17" s="18" t="s">
        <v>712</v>
      </c>
      <c r="B17" s="19" t="s">
        <v>412</v>
      </c>
      <c r="C17" s="19" t="s">
        <v>413</v>
      </c>
      <c r="D17" s="20">
        <v>660000</v>
      </c>
      <c r="E17" s="20">
        <v>7247.42</v>
      </c>
      <c r="F17" s="20">
        <v>519444</v>
      </c>
      <c r="G17" s="20">
        <v>170000</v>
      </c>
      <c r="H17" s="20"/>
      <c r="I17" s="20">
        <v>170000</v>
      </c>
      <c r="J17" s="21">
        <v>100</v>
      </c>
      <c r="K17" s="20"/>
      <c r="L17" s="20"/>
      <c r="M17" s="20">
        <v>0</v>
      </c>
      <c r="N17" s="22">
        <v>482752.58</v>
      </c>
    </row>
    <row r="18" spans="1:14" ht="12.75">
      <c r="A18" s="18" t="s">
        <v>712</v>
      </c>
      <c r="B18" s="19" t="s">
        <v>414</v>
      </c>
      <c r="C18" s="19" t="s">
        <v>415</v>
      </c>
      <c r="D18" s="20">
        <v>150000</v>
      </c>
      <c r="E18" s="20">
        <v>1518.62</v>
      </c>
      <c r="F18" s="20">
        <v>46430</v>
      </c>
      <c r="G18" s="20">
        <v>192</v>
      </c>
      <c r="H18" s="20"/>
      <c r="I18" s="20">
        <v>191.55</v>
      </c>
      <c r="J18" s="21">
        <v>99.765625</v>
      </c>
      <c r="K18" s="20"/>
      <c r="L18" s="20"/>
      <c r="M18" s="20">
        <v>0</v>
      </c>
      <c r="N18" s="22">
        <v>148289.38</v>
      </c>
    </row>
    <row r="19" spans="1:14" ht="12.75">
      <c r="A19" s="18" t="s">
        <v>712</v>
      </c>
      <c r="B19" s="19" t="s">
        <v>416</v>
      </c>
      <c r="C19" s="19" t="s">
        <v>417</v>
      </c>
      <c r="D19" s="20">
        <v>20153</v>
      </c>
      <c r="E19" s="20">
        <v>13153.5</v>
      </c>
      <c r="F19" s="20">
        <v>5000</v>
      </c>
      <c r="G19" s="20">
        <v>6767</v>
      </c>
      <c r="H19" s="20"/>
      <c r="I19" s="20">
        <v>6766.97</v>
      </c>
      <c r="J19" s="21">
        <v>99.99955667208512</v>
      </c>
      <c r="K19" s="20"/>
      <c r="L19" s="20"/>
      <c r="M19" s="20">
        <v>0</v>
      </c>
      <c r="N19" s="22">
        <v>232.5</v>
      </c>
    </row>
    <row r="20" spans="1:14" ht="12.75">
      <c r="A20" s="18" t="s">
        <v>712</v>
      </c>
      <c r="B20" s="19" t="s">
        <v>418</v>
      </c>
      <c r="C20" s="19" t="s">
        <v>419</v>
      </c>
      <c r="D20" s="20">
        <v>6000</v>
      </c>
      <c r="E20" s="20">
        <v>0</v>
      </c>
      <c r="F20" s="20">
        <v>3000</v>
      </c>
      <c r="G20" s="20">
        <v>0</v>
      </c>
      <c r="H20" s="20"/>
      <c r="I20" s="20">
        <v>0</v>
      </c>
      <c r="J20" s="21" t="s">
        <v>844</v>
      </c>
      <c r="K20" s="20"/>
      <c r="L20" s="20"/>
      <c r="M20" s="20">
        <v>0</v>
      </c>
      <c r="N20" s="22">
        <v>6000</v>
      </c>
    </row>
    <row r="21" spans="1:14" ht="12.75">
      <c r="A21" s="18" t="s">
        <v>420</v>
      </c>
      <c r="B21" s="19" t="s">
        <v>421</v>
      </c>
      <c r="C21" s="19" t="s">
        <v>422</v>
      </c>
      <c r="D21" s="20">
        <v>60000</v>
      </c>
      <c r="E21" s="20">
        <v>0</v>
      </c>
      <c r="F21" s="20">
        <v>5000</v>
      </c>
      <c r="G21" s="20">
        <v>1200</v>
      </c>
      <c r="H21" s="20"/>
      <c r="I21" s="20">
        <v>0</v>
      </c>
      <c r="J21" s="21">
        <v>0</v>
      </c>
      <c r="K21" s="20"/>
      <c r="L21" s="20"/>
      <c r="M21" s="20">
        <v>0</v>
      </c>
      <c r="N21" s="22">
        <v>58800</v>
      </c>
    </row>
    <row r="22" spans="1:14" ht="12.75">
      <c r="A22" s="18" t="s">
        <v>420</v>
      </c>
      <c r="B22" s="19" t="s">
        <v>423</v>
      </c>
      <c r="C22" s="19" t="s">
        <v>424</v>
      </c>
      <c r="D22" s="20">
        <v>12000</v>
      </c>
      <c r="E22" s="20">
        <v>0</v>
      </c>
      <c r="F22" s="20">
        <v>0</v>
      </c>
      <c r="G22" s="20">
        <v>12000</v>
      </c>
      <c r="H22" s="20"/>
      <c r="I22" s="20">
        <v>12000</v>
      </c>
      <c r="J22" s="21">
        <v>100</v>
      </c>
      <c r="K22" s="20"/>
      <c r="L22" s="20"/>
      <c r="M22" s="20">
        <v>0</v>
      </c>
      <c r="N22" s="22">
        <v>0</v>
      </c>
    </row>
    <row r="23" spans="1:14" ht="12.75">
      <c r="A23" s="18" t="s">
        <v>425</v>
      </c>
      <c r="B23" s="19" t="s">
        <v>426</v>
      </c>
      <c r="C23" s="19" t="s">
        <v>427</v>
      </c>
      <c r="D23" s="20">
        <v>5369.68</v>
      </c>
      <c r="E23" s="20">
        <v>0</v>
      </c>
      <c r="F23" s="20">
        <v>0</v>
      </c>
      <c r="G23" s="20">
        <v>1650</v>
      </c>
      <c r="H23" s="20">
        <v>1650</v>
      </c>
      <c r="I23" s="20">
        <v>1650</v>
      </c>
      <c r="J23" s="21">
        <v>100</v>
      </c>
      <c r="K23" s="20">
        <v>3400</v>
      </c>
      <c r="L23" s="20">
        <v>3146.04</v>
      </c>
      <c r="M23" s="20">
        <v>0</v>
      </c>
      <c r="N23" s="22">
        <v>319.68</v>
      </c>
    </row>
    <row r="24" spans="1:14" ht="12.75">
      <c r="A24" s="18" t="s">
        <v>428</v>
      </c>
      <c r="B24" s="19" t="s">
        <v>429</v>
      </c>
      <c r="C24" s="19" t="s">
        <v>430</v>
      </c>
      <c r="D24" s="20">
        <v>9500</v>
      </c>
      <c r="E24" s="20">
        <v>1989.31</v>
      </c>
      <c r="F24" s="20">
        <v>0</v>
      </c>
      <c r="G24" s="20">
        <v>0</v>
      </c>
      <c r="H24" s="20">
        <v>0</v>
      </c>
      <c r="I24" s="20">
        <v>0</v>
      </c>
      <c r="J24" s="21" t="s">
        <v>844</v>
      </c>
      <c r="K24" s="20">
        <v>740</v>
      </c>
      <c r="L24" s="20">
        <v>737.64</v>
      </c>
      <c r="M24" s="20">
        <v>0</v>
      </c>
      <c r="N24" s="22">
        <v>6770.69</v>
      </c>
    </row>
    <row r="25" spans="1:14" ht="12.75">
      <c r="A25" s="18" t="s">
        <v>428</v>
      </c>
      <c r="B25" s="19" t="s">
        <v>431</v>
      </c>
      <c r="C25" s="19" t="s">
        <v>432</v>
      </c>
      <c r="D25" s="20">
        <v>3630</v>
      </c>
      <c r="E25" s="20">
        <v>197.54</v>
      </c>
      <c r="F25" s="20">
        <v>0</v>
      </c>
      <c r="G25" s="20">
        <v>0</v>
      </c>
      <c r="H25" s="20">
        <v>0</v>
      </c>
      <c r="I25" s="20">
        <v>0</v>
      </c>
      <c r="J25" s="21" t="s">
        <v>844</v>
      </c>
      <c r="K25" s="20">
        <v>130</v>
      </c>
      <c r="L25" s="20">
        <v>130</v>
      </c>
      <c r="M25" s="20">
        <v>0</v>
      </c>
      <c r="N25" s="22">
        <v>3302.46</v>
      </c>
    </row>
    <row r="26" spans="1:14" ht="12.75">
      <c r="A26" s="18" t="s">
        <v>428</v>
      </c>
      <c r="B26" s="19" t="s">
        <v>433</v>
      </c>
      <c r="C26" s="19" t="s">
        <v>434</v>
      </c>
      <c r="D26" s="20">
        <v>9166.02</v>
      </c>
      <c r="E26" s="20">
        <v>7566.02</v>
      </c>
      <c r="F26" s="20">
        <v>0</v>
      </c>
      <c r="G26" s="20">
        <v>0</v>
      </c>
      <c r="H26" s="20">
        <v>0</v>
      </c>
      <c r="I26" s="20">
        <v>0</v>
      </c>
      <c r="J26" s="21" t="s">
        <v>844</v>
      </c>
      <c r="K26" s="20">
        <v>1600</v>
      </c>
      <c r="L26" s="20">
        <v>1530.62</v>
      </c>
      <c r="M26" s="20">
        <v>0</v>
      </c>
      <c r="N26" s="22">
        <v>0</v>
      </c>
    </row>
    <row r="27" spans="1:14" ht="12.75">
      <c r="A27" s="18" t="s">
        <v>435</v>
      </c>
      <c r="B27" s="19" t="s">
        <v>436</v>
      </c>
      <c r="C27" s="19" t="s">
        <v>437</v>
      </c>
      <c r="D27" s="20">
        <v>1260</v>
      </c>
      <c r="E27" s="20">
        <v>0</v>
      </c>
      <c r="F27" s="20">
        <v>0</v>
      </c>
      <c r="G27" s="20">
        <v>1000</v>
      </c>
      <c r="H27" s="20">
        <v>1000</v>
      </c>
      <c r="I27" s="20">
        <v>1000</v>
      </c>
      <c r="J27" s="21">
        <v>100</v>
      </c>
      <c r="K27" s="20">
        <v>260</v>
      </c>
      <c r="L27" s="20">
        <v>258.75</v>
      </c>
      <c r="M27" s="20">
        <v>0</v>
      </c>
      <c r="N27" s="22">
        <v>0</v>
      </c>
    </row>
    <row r="28" spans="1:14" ht="12.75">
      <c r="A28" s="18" t="s">
        <v>435</v>
      </c>
      <c r="B28" s="19" t="s">
        <v>438</v>
      </c>
      <c r="C28" s="19" t="s">
        <v>439</v>
      </c>
      <c r="D28" s="20">
        <v>2700</v>
      </c>
      <c r="E28" s="20">
        <v>0</v>
      </c>
      <c r="F28" s="20">
        <v>0</v>
      </c>
      <c r="G28" s="20">
        <v>1400</v>
      </c>
      <c r="H28" s="20">
        <v>1400</v>
      </c>
      <c r="I28" s="20">
        <v>1400</v>
      </c>
      <c r="J28" s="21">
        <v>100</v>
      </c>
      <c r="K28" s="20">
        <v>1300</v>
      </c>
      <c r="L28" s="20">
        <v>1288.4</v>
      </c>
      <c r="M28" s="20">
        <v>0</v>
      </c>
      <c r="N28" s="22">
        <v>0</v>
      </c>
    </row>
    <row r="29" spans="1:14" ht="12.75">
      <c r="A29" s="18" t="s">
        <v>440</v>
      </c>
      <c r="B29" s="19" t="s">
        <v>441</v>
      </c>
      <c r="C29" s="19" t="s">
        <v>442</v>
      </c>
      <c r="D29" s="20">
        <v>105</v>
      </c>
      <c r="E29" s="20">
        <v>0</v>
      </c>
      <c r="F29" s="20">
        <v>0</v>
      </c>
      <c r="G29" s="20">
        <v>105</v>
      </c>
      <c r="H29" s="20">
        <v>105</v>
      </c>
      <c r="I29" s="20">
        <v>83.54</v>
      </c>
      <c r="J29" s="21">
        <v>79.56190476190476</v>
      </c>
      <c r="K29" s="20">
        <v>0</v>
      </c>
      <c r="L29" s="20">
        <v>0</v>
      </c>
      <c r="M29" s="20">
        <v>0</v>
      </c>
      <c r="N29" s="22">
        <v>0</v>
      </c>
    </row>
    <row r="30" spans="1:14" ht="12.75">
      <c r="A30" s="18" t="s">
        <v>443</v>
      </c>
      <c r="B30" s="19" t="s">
        <v>444</v>
      </c>
      <c r="C30" s="19" t="s">
        <v>445</v>
      </c>
      <c r="D30" s="20">
        <v>2000</v>
      </c>
      <c r="E30" s="20">
        <v>0</v>
      </c>
      <c r="F30" s="20">
        <v>0</v>
      </c>
      <c r="G30" s="20">
        <v>2000</v>
      </c>
      <c r="H30" s="20">
        <v>2000</v>
      </c>
      <c r="I30" s="20">
        <v>1841.51</v>
      </c>
      <c r="J30" s="21">
        <v>92.0755</v>
      </c>
      <c r="K30" s="20">
        <v>0</v>
      </c>
      <c r="L30" s="20">
        <v>0</v>
      </c>
      <c r="M30" s="20">
        <v>0</v>
      </c>
      <c r="N30" s="22">
        <v>0</v>
      </c>
    </row>
    <row r="31" spans="1:14" ht="12.75">
      <c r="A31" s="18" t="s">
        <v>446</v>
      </c>
      <c r="B31" s="19" t="s">
        <v>447</v>
      </c>
      <c r="C31" s="19" t="s">
        <v>448</v>
      </c>
      <c r="D31" s="20">
        <v>37117</v>
      </c>
      <c r="E31" s="20">
        <v>12825.17</v>
      </c>
      <c r="F31" s="20">
        <v>20000</v>
      </c>
      <c r="G31" s="20">
        <v>20239</v>
      </c>
      <c r="H31" s="20">
        <v>20239</v>
      </c>
      <c r="I31" s="20">
        <v>20238.53</v>
      </c>
      <c r="J31" s="21">
        <v>99.99767775087702</v>
      </c>
      <c r="K31" s="20">
        <v>1500</v>
      </c>
      <c r="L31" s="20">
        <v>802.05</v>
      </c>
      <c r="M31" s="20">
        <v>0</v>
      </c>
      <c r="N31" s="22">
        <v>2552.83</v>
      </c>
    </row>
    <row r="32" spans="1:14" ht="12.75">
      <c r="A32" s="18" t="s">
        <v>446</v>
      </c>
      <c r="B32" s="19" t="s">
        <v>449</v>
      </c>
      <c r="C32" s="19" t="s">
        <v>450</v>
      </c>
      <c r="D32" s="20">
        <v>136000</v>
      </c>
      <c r="E32" s="20">
        <v>2497.76</v>
      </c>
      <c r="F32" s="20">
        <v>29500</v>
      </c>
      <c r="G32" s="20">
        <v>7500</v>
      </c>
      <c r="H32" s="20">
        <v>7500</v>
      </c>
      <c r="I32" s="20">
        <v>7499.92</v>
      </c>
      <c r="J32" s="21">
        <v>99.99893333333333</v>
      </c>
      <c r="K32" s="20">
        <v>0</v>
      </c>
      <c r="L32" s="20">
        <v>0</v>
      </c>
      <c r="M32" s="20">
        <v>0</v>
      </c>
      <c r="N32" s="22">
        <v>126002.24</v>
      </c>
    </row>
    <row r="33" spans="1:14" ht="12.75">
      <c r="A33" s="18" t="s">
        <v>446</v>
      </c>
      <c r="B33" s="19" t="s">
        <v>451</v>
      </c>
      <c r="C33" s="19" t="s">
        <v>452</v>
      </c>
      <c r="D33" s="20">
        <v>447205</v>
      </c>
      <c r="E33" s="20">
        <v>1999.85</v>
      </c>
      <c r="F33" s="20">
        <v>8636</v>
      </c>
      <c r="G33" s="20">
        <v>3805</v>
      </c>
      <c r="H33" s="20">
        <v>3805</v>
      </c>
      <c r="I33" s="20">
        <v>3804.13</v>
      </c>
      <c r="J33" s="21">
        <v>99.97713534822601</v>
      </c>
      <c r="K33" s="20">
        <v>0</v>
      </c>
      <c r="L33" s="20">
        <v>0</v>
      </c>
      <c r="M33" s="20">
        <v>0</v>
      </c>
      <c r="N33" s="22">
        <v>441400.15</v>
      </c>
    </row>
    <row r="34" spans="1:14" ht="12.75">
      <c r="A34" s="18" t="s">
        <v>446</v>
      </c>
      <c r="B34" s="19" t="s">
        <v>453</v>
      </c>
      <c r="C34" s="19" t="s">
        <v>454</v>
      </c>
      <c r="D34" s="20">
        <v>1002</v>
      </c>
      <c r="E34" s="20">
        <v>0</v>
      </c>
      <c r="F34" s="20">
        <v>0</v>
      </c>
      <c r="G34" s="20">
        <v>500</v>
      </c>
      <c r="H34" s="20">
        <v>480.22</v>
      </c>
      <c r="I34" s="20">
        <v>480.22</v>
      </c>
      <c r="J34" s="21">
        <v>96.044</v>
      </c>
      <c r="K34" s="20">
        <v>0</v>
      </c>
      <c r="L34" s="20">
        <v>0</v>
      </c>
      <c r="M34" s="20">
        <v>0</v>
      </c>
      <c r="N34" s="22">
        <v>502</v>
      </c>
    </row>
    <row r="35" spans="1:14" ht="12.75">
      <c r="A35" s="18" t="s">
        <v>455</v>
      </c>
      <c r="B35" s="19" t="s">
        <v>456</v>
      </c>
      <c r="C35" s="19" t="s">
        <v>457</v>
      </c>
      <c r="D35" s="20">
        <v>3051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1" t="s">
        <v>844</v>
      </c>
      <c r="K35" s="20">
        <v>865</v>
      </c>
      <c r="L35" s="20">
        <v>863.85</v>
      </c>
      <c r="M35" s="20">
        <v>0</v>
      </c>
      <c r="N35" s="22">
        <v>2186</v>
      </c>
    </row>
    <row r="36" spans="1:14" ht="12.75">
      <c r="A36" s="18" t="s">
        <v>455</v>
      </c>
      <c r="B36" s="19" t="s">
        <v>458</v>
      </c>
      <c r="C36" s="19" t="s">
        <v>459</v>
      </c>
      <c r="D36" s="20">
        <v>85950</v>
      </c>
      <c r="E36" s="20">
        <v>57217.28</v>
      </c>
      <c r="F36" s="20">
        <v>1730</v>
      </c>
      <c r="G36" s="20">
        <v>1730</v>
      </c>
      <c r="H36" s="20">
        <v>1730</v>
      </c>
      <c r="I36" s="20">
        <v>1730</v>
      </c>
      <c r="J36" s="21">
        <v>100</v>
      </c>
      <c r="K36" s="20">
        <v>0</v>
      </c>
      <c r="L36" s="20">
        <v>0</v>
      </c>
      <c r="M36" s="20">
        <v>0</v>
      </c>
      <c r="N36" s="22">
        <v>27002.72</v>
      </c>
    </row>
    <row r="37" spans="1:14" ht="12.75">
      <c r="A37" s="18" t="s">
        <v>455</v>
      </c>
      <c r="B37" s="19" t="s">
        <v>460</v>
      </c>
      <c r="C37" s="19" t="s">
        <v>461</v>
      </c>
      <c r="D37" s="20">
        <v>1977.62</v>
      </c>
      <c r="E37" s="20">
        <v>197.62</v>
      </c>
      <c r="F37" s="20">
        <v>672</v>
      </c>
      <c r="G37" s="20">
        <v>0</v>
      </c>
      <c r="H37" s="20">
        <v>0</v>
      </c>
      <c r="I37" s="20">
        <v>0</v>
      </c>
      <c r="J37" s="21" t="s">
        <v>844</v>
      </c>
      <c r="K37" s="20">
        <v>0</v>
      </c>
      <c r="L37" s="20">
        <v>0</v>
      </c>
      <c r="M37" s="20">
        <v>0</v>
      </c>
      <c r="N37" s="22">
        <v>1780</v>
      </c>
    </row>
    <row r="38" spans="1:14" ht="12.75">
      <c r="A38" s="18" t="s">
        <v>455</v>
      </c>
      <c r="B38" s="19" t="s">
        <v>462</v>
      </c>
      <c r="C38" s="19" t="s">
        <v>463</v>
      </c>
      <c r="D38" s="20">
        <v>8714.38</v>
      </c>
      <c r="E38" s="20">
        <v>769.38</v>
      </c>
      <c r="F38" s="20">
        <v>7040</v>
      </c>
      <c r="G38" s="20">
        <v>7040</v>
      </c>
      <c r="H38" s="20">
        <v>7040</v>
      </c>
      <c r="I38" s="20">
        <v>7040</v>
      </c>
      <c r="J38" s="21">
        <v>100</v>
      </c>
      <c r="K38" s="20">
        <v>0</v>
      </c>
      <c r="L38" s="20">
        <v>0</v>
      </c>
      <c r="M38" s="20">
        <v>0</v>
      </c>
      <c r="N38" s="22">
        <v>905</v>
      </c>
    </row>
    <row r="39" spans="1:14" ht="12.75">
      <c r="A39" s="18" t="s">
        <v>464</v>
      </c>
      <c r="B39" s="19" t="s">
        <v>465</v>
      </c>
      <c r="C39" s="19" t="s">
        <v>466</v>
      </c>
      <c r="D39" s="20">
        <v>6046</v>
      </c>
      <c r="E39" s="20">
        <v>3445.98</v>
      </c>
      <c r="F39" s="20">
        <v>0</v>
      </c>
      <c r="G39" s="20">
        <v>0</v>
      </c>
      <c r="H39" s="20">
        <v>0</v>
      </c>
      <c r="I39" s="20">
        <v>0</v>
      </c>
      <c r="J39" s="21" t="s">
        <v>844</v>
      </c>
      <c r="K39" s="20">
        <v>300</v>
      </c>
      <c r="L39" s="20">
        <v>163.36</v>
      </c>
      <c r="M39" s="20">
        <v>0</v>
      </c>
      <c r="N39" s="22">
        <v>2300.02</v>
      </c>
    </row>
    <row r="40" spans="1:14" ht="12.75">
      <c r="A40" s="18" t="s">
        <v>464</v>
      </c>
      <c r="B40" s="19" t="s">
        <v>467</v>
      </c>
      <c r="C40" s="19" t="s">
        <v>468</v>
      </c>
      <c r="D40" s="20">
        <v>11768.62</v>
      </c>
      <c r="E40" s="20">
        <v>8478.62</v>
      </c>
      <c r="F40" s="20">
        <v>3260</v>
      </c>
      <c r="G40" s="20">
        <v>3260</v>
      </c>
      <c r="H40" s="20">
        <v>3260</v>
      </c>
      <c r="I40" s="20">
        <v>3260</v>
      </c>
      <c r="J40" s="21">
        <v>100</v>
      </c>
      <c r="K40" s="20">
        <v>30</v>
      </c>
      <c r="L40" s="20">
        <v>0</v>
      </c>
      <c r="M40" s="20">
        <v>0</v>
      </c>
      <c r="N40" s="22">
        <v>0</v>
      </c>
    </row>
    <row r="41" spans="1:14" ht="12.75">
      <c r="A41" s="18" t="s">
        <v>464</v>
      </c>
      <c r="B41" s="19" t="s">
        <v>469</v>
      </c>
      <c r="C41" s="19" t="s">
        <v>470</v>
      </c>
      <c r="D41" s="20">
        <v>21861.64</v>
      </c>
      <c r="E41" s="20">
        <v>15781.22</v>
      </c>
      <c r="F41" s="20">
        <v>6050</v>
      </c>
      <c r="G41" s="20">
        <v>6050</v>
      </c>
      <c r="H41" s="20">
        <v>6050</v>
      </c>
      <c r="I41" s="20">
        <v>6050</v>
      </c>
      <c r="J41" s="21">
        <v>100</v>
      </c>
      <c r="K41" s="20">
        <v>30</v>
      </c>
      <c r="L41" s="20">
        <v>26.71</v>
      </c>
      <c r="M41" s="20">
        <v>0</v>
      </c>
      <c r="N41" s="22">
        <v>0.42</v>
      </c>
    </row>
    <row r="42" spans="1:14" ht="12.75">
      <c r="A42" s="18" t="s">
        <v>464</v>
      </c>
      <c r="B42" s="19" t="s">
        <v>471</v>
      </c>
      <c r="C42" s="19" t="s">
        <v>472</v>
      </c>
      <c r="D42" s="20">
        <v>3540</v>
      </c>
      <c r="E42" s="20">
        <v>1789.76</v>
      </c>
      <c r="F42" s="20">
        <v>0</v>
      </c>
      <c r="G42" s="20">
        <v>0</v>
      </c>
      <c r="H42" s="20">
        <v>0</v>
      </c>
      <c r="I42" s="20">
        <v>0</v>
      </c>
      <c r="J42" s="21" t="s">
        <v>844</v>
      </c>
      <c r="K42" s="20">
        <v>1750</v>
      </c>
      <c r="L42" s="20">
        <v>1747.46</v>
      </c>
      <c r="M42" s="20">
        <v>0</v>
      </c>
      <c r="N42" s="22">
        <v>0.24</v>
      </c>
    </row>
    <row r="43" spans="1:14" ht="12.75">
      <c r="A43" s="18" t="s">
        <v>473</v>
      </c>
      <c r="B43" s="19" t="s">
        <v>474</v>
      </c>
      <c r="C43" s="19" t="s">
        <v>475</v>
      </c>
      <c r="D43" s="20">
        <v>222503.05</v>
      </c>
      <c r="E43" s="20">
        <v>155177.53</v>
      </c>
      <c r="F43" s="20">
        <v>5000</v>
      </c>
      <c r="G43" s="20">
        <v>8620.6</v>
      </c>
      <c r="H43" s="20">
        <v>8620.6</v>
      </c>
      <c r="I43" s="20">
        <v>8620.6</v>
      </c>
      <c r="J43" s="21">
        <v>100</v>
      </c>
      <c r="K43" s="20">
        <v>0</v>
      </c>
      <c r="L43" s="20">
        <v>0</v>
      </c>
      <c r="M43" s="20">
        <v>0</v>
      </c>
      <c r="N43" s="22">
        <v>58704.92</v>
      </c>
    </row>
    <row r="44" spans="1:14" ht="12.75">
      <c r="A44" s="18" t="s">
        <v>473</v>
      </c>
      <c r="B44" s="19" t="s">
        <v>476</v>
      </c>
      <c r="C44" s="19" t="s">
        <v>477</v>
      </c>
      <c r="D44" s="20">
        <v>700</v>
      </c>
      <c r="E44" s="20">
        <v>0</v>
      </c>
      <c r="F44" s="20">
        <v>0</v>
      </c>
      <c r="G44" s="20">
        <v>700</v>
      </c>
      <c r="H44" s="20">
        <v>700</v>
      </c>
      <c r="I44" s="20">
        <v>693.38</v>
      </c>
      <c r="J44" s="21">
        <v>99.05428571428571</v>
      </c>
      <c r="K44" s="20">
        <v>0</v>
      </c>
      <c r="L44" s="20">
        <v>0</v>
      </c>
      <c r="M44" s="20">
        <v>0</v>
      </c>
      <c r="N44" s="22">
        <v>0</v>
      </c>
    </row>
    <row r="45" spans="1:14" ht="12.75">
      <c r="A45" s="18" t="s">
        <v>473</v>
      </c>
      <c r="B45" s="19" t="s">
        <v>478</v>
      </c>
      <c r="C45" s="19" t="s">
        <v>479</v>
      </c>
      <c r="D45" s="20">
        <v>540</v>
      </c>
      <c r="E45" s="20">
        <v>0</v>
      </c>
      <c r="F45" s="20">
        <v>0</v>
      </c>
      <c r="G45" s="20">
        <v>540</v>
      </c>
      <c r="H45" s="20">
        <v>540</v>
      </c>
      <c r="I45" s="20">
        <v>437</v>
      </c>
      <c r="J45" s="21">
        <v>80.92592592592592</v>
      </c>
      <c r="K45" s="20">
        <v>0</v>
      </c>
      <c r="L45" s="20">
        <v>0</v>
      </c>
      <c r="M45" s="20">
        <v>0</v>
      </c>
      <c r="N45" s="22">
        <v>0</v>
      </c>
    </row>
    <row r="46" spans="1:14" ht="12.75">
      <c r="A46" s="18" t="s">
        <v>480</v>
      </c>
      <c r="B46" s="19" t="s">
        <v>481</v>
      </c>
      <c r="C46" s="19" t="s">
        <v>482</v>
      </c>
      <c r="D46" s="20">
        <v>12300</v>
      </c>
      <c r="E46" s="20">
        <v>5237.79</v>
      </c>
      <c r="F46" s="20">
        <v>0</v>
      </c>
      <c r="G46" s="20">
        <v>0</v>
      </c>
      <c r="H46" s="20">
        <v>0</v>
      </c>
      <c r="I46" s="20">
        <v>0</v>
      </c>
      <c r="J46" s="21" t="s">
        <v>844</v>
      </c>
      <c r="K46" s="20">
        <v>1800</v>
      </c>
      <c r="L46" s="20">
        <v>1803.59</v>
      </c>
      <c r="M46" s="20">
        <v>0</v>
      </c>
      <c r="N46" s="22">
        <v>5262.21</v>
      </c>
    </row>
    <row r="47" spans="1:14" ht="13.5" thickBot="1">
      <c r="A47" s="18" t="s">
        <v>483</v>
      </c>
      <c r="B47" s="19" t="s">
        <v>484</v>
      </c>
      <c r="C47" s="19" t="s">
        <v>485</v>
      </c>
      <c r="D47" s="20">
        <v>280</v>
      </c>
      <c r="E47" s="20">
        <v>0</v>
      </c>
      <c r="F47" s="20">
        <v>0</v>
      </c>
      <c r="G47" s="20">
        <v>280</v>
      </c>
      <c r="H47" s="20">
        <v>280</v>
      </c>
      <c r="I47" s="20">
        <v>0</v>
      </c>
      <c r="J47" s="21">
        <v>0</v>
      </c>
      <c r="K47" s="20">
        <v>0</v>
      </c>
      <c r="L47" s="20">
        <v>0</v>
      </c>
      <c r="M47" s="20">
        <v>0</v>
      </c>
      <c r="N47" s="22">
        <v>0</v>
      </c>
    </row>
    <row r="48" spans="1:14" ht="13.5" thickBot="1">
      <c r="A48" s="27" t="s">
        <v>486</v>
      </c>
      <c r="B48" s="28"/>
      <c r="C48" s="28"/>
      <c r="D48" s="30">
        <v>1942440.01</v>
      </c>
      <c r="E48" s="30">
        <v>297090.37</v>
      </c>
      <c r="F48" s="30">
        <v>660762</v>
      </c>
      <c r="G48" s="30">
        <v>256578.6</v>
      </c>
      <c r="H48" s="30">
        <v>66399.82</v>
      </c>
      <c r="I48" s="30">
        <v>254787.34</v>
      </c>
      <c r="J48" s="31">
        <v>99.30186695227115</v>
      </c>
      <c r="K48" s="30">
        <v>13705</v>
      </c>
      <c r="L48" s="30">
        <v>12498.48</v>
      </c>
      <c r="M48" s="30">
        <v>0</v>
      </c>
      <c r="N48" s="32">
        <v>1375066.04</v>
      </c>
    </row>
    <row r="49" spans="1:14" ht="16.5" thickBot="1">
      <c r="A49" s="1"/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 thickBot="1">
      <c r="A50" s="17" t="s">
        <v>839</v>
      </c>
      <c r="B50" s="4"/>
      <c r="C50" s="4"/>
      <c r="D50" s="29">
        <v>1533126.15</v>
      </c>
      <c r="E50" s="29">
        <v>162780.99</v>
      </c>
      <c r="F50" s="29">
        <v>677542</v>
      </c>
      <c r="G50" s="29">
        <v>314146</v>
      </c>
      <c r="H50" s="29"/>
      <c r="I50" s="29">
        <v>311918.42</v>
      </c>
      <c r="J50" s="33">
        <v>99.29090932241697</v>
      </c>
      <c r="K50" s="29">
        <v>0</v>
      </c>
      <c r="L50" s="29">
        <v>0</v>
      </c>
      <c r="M50" s="29">
        <v>0</v>
      </c>
      <c r="N50" s="32">
        <v>1056199.16</v>
      </c>
    </row>
    <row r="51" spans="1:14" ht="13.5" thickBot="1">
      <c r="A51" s="17" t="s">
        <v>840</v>
      </c>
      <c r="B51" s="4"/>
      <c r="C51" s="4"/>
      <c r="D51" s="29">
        <v>1034287.01</v>
      </c>
      <c r="E51" s="29">
        <v>275170.83</v>
      </c>
      <c r="F51" s="29">
        <v>81888</v>
      </c>
      <c r="G51" s="29">
        <v>66419.6</v>
      </c>
      <c r="H51" s="29">
        <v>66399.82</v>
      </c>
      <c r="I51" s="29">
        <v>65828.82</v>
      </c>
      <c r="J51" s="33">
        <v>99.11053363766118</v>
      </c>
      <c r="K51" s="29">
        <v>13705</v>
      </c>
      <c r="L51" s="29">
        <v>12498.48</v>
      </c>
      <c r="M51" s="29">
        <v>0</v>
      </c>
      <c r="N51" s="32">
        <v>678991.58</v>
      </c>
    </row>
    <row r="52" spans="1:14" ht="13.5" thickBot="1">
      <c r="A52" s="17" t="s">
        <v>843</v>
      </c>
      <c r="B52" s="4"/>
      <c r="C52" s="67"/>
      <c r="D52" s="30"/>
      <c r="E52" s="30"/>
      <c r="F52" s="30">
        <v>58350</v>
      </c>
      <c r="G52" s="30"/>
      <c r="H52" s="30"/>
      <c r="I52" s="30"/>
      <c r="J52" s="31"/>
      <c r="K52" s="30"/>
      <c r="L52" s="30"/>
      <c r="M52" s="30"/>
      <c r="N52" s="32"/>
    </row>
    <row r="53" spans="1:14" ht="13.5" thickBot="1">
      <c r="A53" s="17" t="s">
        <v>487</v>
      </c>
      <c r="B53" s="4"/>
      <c r="C53" s="67"/>
      <c r="D53" s="30"/>
      <c r="E53" s="30"/>
      <c r="F53" s="30"/>
      <c r="G53" s="30">
        <v>10071.7</v>
      </c>
      <c r="H53" s="30"/>
      <c r="I53" s="30"/>
      <c r="J53" s="31"/>
      <c r="K53" s="30"/>
      <c r="L53" s="30"/>
      <c r="M53" s="30"/>
      <c r="N53" s="32"/>
    </row>
    <row r="54" spans="1:14" ht="16.5" thickBot="1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 thickBot="1">
      <c r="A55" s="17" t="s">
        <v>841</v>
      </c>
      <c r="B55" s="4"/>
      <c r="C55" s="4"/>
      <c r="D55" s="29">
        <v>2567413.16</v>
      </c>
      <c r="E55" s="29">
        <v>437951.82</v>
      </c>
      <c r="F55" s="29">
        <v>817780</v>
      </c>
      <c r="G55" s="29">
        <v>390637.3</v>
      </c>
      <c r="H55" s="29">
        <v>66399.82</v>
      </c>
      <c r="I55" s="29">
        <v>377747.24</v>
      </c>
      <c r="J55" s="33">
        <v>96.70024854257389</v>
      </c>
      <c r="K55" s="29">
        <v>13705</v>
      </c>
      <c r="L55" s="29">
        <v>12498.48</v>
      </c>
      <c r="M55" s="29">
        <v>0</v>
      </c>
      <c r="N55" s="32">
        <v>1735190.74</v>
      </c>
    </row>
    <row r="56" spans="1:14" ht="16.5" thickBot="1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 thickBot="1">
      <c r="A57" s="17" t="s">
        <v>842</v>
      </c>
      <c r="B57" s="4"/>
      <c r="C57" s="4"/>
      <c r="D57" s="29"/>
      <c r="E57" s="29"/>
      <c r="F57" s="29"/>
      <c r="G57" s="29"/>
      <c r="H57" s="29"/>
      <c r="I57" s="29">
        <v>378318.24</v>
      </c>
      <c r="J57" s="32">
        <v>96.84641993992894</v>
      </c>
      <c r="K57" s="26"/>
      <c r="L57" s="26"/>
      <c r="M57" s="26"/>
      <c r="N57" s="26"/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1968503937007874" top="1.1811023622047245" bottom="0.6692913385826772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G17" sqref="G17"/>
    </sheetView>
  </sheetViews>
  <sheetFormatPr defaultColWidth="9.00390625" defaultRowHeight="12.75"/>
  <cols>
    <col min="1" max="1" width="19.75390625" style="0" customWidth="1"/>
    <col min="2" max="2" width="4.875" style="0" customWidth="1"/>
    <col min="3" max="3" width="24.625" style="0" customWidth="1"/>
    <col min="5" max="5" width="9.625" style="0" customWidth="1"/>
    <col min="8" max="8" width="11.875" style="0" bestFit="1" customWidth="1"/>
    <col min="12" max="12" width="11.875" style="0" bestFit="1" customWidth="1"/>
  </cols>
  <sheetData>
    <row r="1" spans="1:15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6"/>
    </row>
    <row r="2" spans="1:15" ht="15.75">
      <c r="A2" s="1"/>
      <c r="B2" s="1"/>
      <c r="C2" s="1" t="s">
        <v>680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6"/>
    </row>
    <row r="3" spans="1:15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6"/>
    </row>
    <row r="4" spans="1:15" ht="18.75" thickBot="1">
      <c r="A4" s="3" t="s">
        <v>488</v>
      </c>
      <c r="B4" s="68"/>
      <c r="C4" s="66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2"/>
    </row>
    <row r="5" spans="1:15" ht="13.5" thickBot="1">
      <c r="A5" s="7"/>
      <c r="B5" s="8"/>
      <c r="C5" s="9" t="s">
        <v>682</v>
      </c>
      <c r="D5" s="98" t="s">
        <v>683</v>
      </c>
      <c r="E5" s="99"/>
      <c r="F5" s="98" t="s">
        <v>684</v>
      </c>
      <c r="G5" s="102"/>
      <c r="H5" s="102"/>
      <c r="I5" s="102"/>
      <c r="J5" s="99"/>
      <c r="K5" s="98" t="s">
        <v>685</v>
      </c>
      <c r="L5" s="99"/>
      <c r="M5" s="98" t="s">
        <v>683</v>
      </c>
      <c r="N5" s="99"/>
      <c r="O5" s="26"/>
    </row>
    <row r="6" spans="1:15" ht="13.5" thickBot="1">
      <c r="A6" s="10" t="s">
        <v>686</v>
      </c>
      <c r="B6" s="10" t="s">
        <v>687</v>
      </c>
      <c r="C6" s="10" t="s">
        <v>688</v>
      </c>
      <c r="D6" s="11" t="s">
        <v>689</v>
      </c>
      <c r="E6" s="11" t="s">
        <v>690</v>
      </c>
      <c r="F6" s="12" t="s">
        <v>691</v>
      </c>
      <c r="G6" s="12" t="s">
        <v>692</v>
      </c>
      <c r="H6" s="11" t="s">
        <v>693</v>
      </c>
      <c r="I6" s="11" t="s">
        <v>694</v>
      </c>
      <c r="J6" s="11" t="s">
        <v>695</v>
      </c>
      <c r="K6" s="11" t="s">
        <v>696</v>
      </c>
      <c r="L6" s="11" t="s">
        <v>697</v>
      </c>
      <c r="M6" s="11" t="s">
        <v>698</v>
      </c>
      <c r="N6" s="13" t="s">
        <v>699</v>
      </c>
      <c r="O6" s="26"/>
    </row>
    <row r="7" spans="1:15" ht="12.75">
      <c r="A7" s="10"/>
      <c r="B7" s="10" t="s">
        <v>700</v>
      </c>
      <c r="C7" s="10"/>
      <c r="D7" s="11" t="s">
        <v>700</v>
      </c>
      <c r="E7" s="11" t="s">
        <v>701</v>
      </c>
      <c r="F7" s="100" t="s">
        <v>702</v>
      </c>
      <c r="G7" s="101"/>
      <c r="H7" s="11" t="s">
        <v>703</v>
      </c>
      <c r="I7" s="11" t="s">
        <v>704</v>
      </c>
      <c r="J7" s="11" t="s">
        <v>705</v>
      </c>
      <c r="K7" s="11"/>
      <c r="L7" s="11"/>
      <c r="M7" s="11" t="s">
        <v>706</v>
      </c>
      <c r="N7" s="13" t="s">
        <v>707</v>
      </c>
      <c r="O7" s="26"/>
    </row>
    <row r="8" spans="1:15" ht="13.5" thickBot="1">
      <c r="A8" s="14"/>
      <c r="B8" s="14"/>
      <c r="C8" s="14"/>
      <c r="D8" s="12" t="s">
        <v>708</v>
      </c>
      <c r="E8" s="12"/>
      <c r="F8" s="12"/>
      <c r="G8" s="15"/>
      <c r="H8" s="12" t="s">
        <v>709</v>
      </c>
      <c r="I8" s="12" t="s">
        <v>709</v>
      </c>
      <c r="J8" s="12"/>
      <c r="K8" s="12" t="s">
        <v>702</v>
      </c>
      <c r="L8" s="12" t="s">
        <v>709</v>
      </c>
      <c r="M8" s="12" t="s">
        <v>710</v>
      </c>
      <c r="N8" s="16" t="s">
        <v>708</v>
      </c>
      <c r="O8" s="26"/>
    </row>
    <row r="9" spans="1:15" ht="13.5" thickBot="1">
      <c r="A9" s="17" t="s">
        <v>489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26"/>
    </row>
    <row r="10" spans="1:15" ht="12.75">
      <c r="A10" s="18" t="s">
        <v>712</v>
      </c>
      <c r="B10" s="19" t="s">
        <v>490</v>
      </c>
      <c r="C10" s="19" t="s">
        <v>491</v>
      </c>
      <c r="D10" s="20">
        <v>56000</v>
      </c>
      <c r="E10" s="20">
        <v>5838.85</v>
      </c>
      <c r="F10" s="20">
        <v>42065</v>
      </c>
      <c r="G10" s="20">
        <v>38065</v>
      </c>
      <c r="H10" s="20"/>
      <c r="I10" s="20">
        <v>38064.91</v>
      </c>
      <c r="J10" s="21">
        <v>99.99976356232762</v>
      </c>
      <c r="K10" s="20"/>
      <c r="L10" s="20"/>
      <c r="M10" s="20">
        <v>0</v>
      </c>
      <c r="N10" s="22">
        <v>12096.15</v>
      </c>
      <c r="O10" s="26"/>
    </row>
    <row r="11" spans="1:15" ht="12.75">
      <c r="A11" s="18" t="s">
        <v>712</v>
      </c>
      <c r="B11" s="19" t="s">
        <v>492</v>
      </c>
      <c r="C11" s="19" t="s">
        <v>493</v>
      </c>
      <c r="D11" s="20">
        <v>18400</v>
      </c>
      <c r="E11" s="20">
        <v>0</v>
      </c>
      <c r="F11" s="20">
        <v>8000</v>
      </c>
      <c r="G11" s="20">
        <v>334</v>
      </c>
      <c r="H11" s="20"/>
      <c r="I11" s="20">
        <v>333.2</v>
      </c>
      <c r="J11" s="21">
        <v>99.76047904191617</v>
      </c>
      <c r="K11" s="20"/>
      <c r="L11" s="20"/>
      <c r="M11" s="20">
        <v>0</v>
      </c>
      <c r="N11" s="22">
        <v>18066</v>
      </c>
      <c r="O11" s="26"/>
    </row>
    <row r="12" spans="1:15" ht="12.75">
      <c r="A12" s="18" t="s">
        <v>494</v>
      </c>
      <c r="B12" s="19" t="s">
        <v>495</v>
      </c>
      <c r="C12" s="19" t="s">
        <v>496</v>
      </c>
      <c r="D12" s="20">
        <v>109586</v>
      </c>
      <c r="E12" s="20">
        <v>62485.2</v>
      </c>
      <c r="F12" s="20">
        <v>3000</v>
      </c>
      <c r="G12" s="20">
        <v>3000</v>
      </c>
      <c r="H12" s="20"/>
      <c r="I12" s="20">
        <v>2911.8</v>
      </c>
      <c r="J12" s="21">
        <v>97.06</v>
      </c>
      <c r="K12" s="20"/>
      <c r="L12" s="20"/>
      <c r="M12" s="20">
        <v>0</v>
      </c>
      <c r="N12" s="22">
        <v>44100.8</v>
      </c>
      <c r="O12" s="26"/>
    </row>
    <row r="13" spans="1:15" ht="12.75">
      <c r="A13" s="18" t="s">
        <v>494</v>
      </c>
      <c r="B13" s="19" t="s">
        <v>497</v>
      </c>
      <c r="C13" s="19" t="s">
        <v>498</v>
      </c>
      <c r="D13" s="20">
        <v>307602.27</v>
      </c>
      <c r="E13" s="20">
        <v>151402.27</v>
      </c>
      <c r="F13" s="20">
        <v>50000</v>
      </c>
      <c r="G13" s="20">
        <v>61200</v>
      </c>
      <c r="H13" s="20"/>
      <c r="I13" s="20">
        <v>61199.92</v>
      </c>
      <c r="J13" s="21">
        <v>99.99986928104575</v>
      </c>
      <c r="K13" s="20"/>
      <c r="L13" s="20"/>
      <c r="M13" s="20">
        <v>0</v>
      </c>
      <c r="N13" s="22">
        <v>95000</v>
      </c>
      <c r="O13" s="26"/>
    </row>
    <row r="14" spans="1:15" ht="12.75">
      <c r="A14" s="18" t="s">
        <v>494</v>
      </c>
      <c r="B14" s="19" t="s">
        <v>499</v>
      </c>
      <c r="C14" s="19" t="s">
        <v>500</v>
      </c>
      <c r="D14" s="20">
        <v>8976.59</v>
      </c>
      <c r="E14" s="20">
        <v>976.59</v>
      </c>
      <c r="F14" s="20">
        <v>5000</v>
      </c>
      <c r="G14" s="20">
        <v>0</v>
      </c>
      <c r="H14" s="20"/>
      <c r="I14" s="20">
        <v>0</v>
      </c>
      <c r="J14" s="21" t="s">
        <v>844</v>
      </c>
      <c r="K14" s="20"/>
      <c r="L14" s="20"/>
      <c r="M14" s="20">
        <v>0</v>
      </c>
      <c r="N14" s="22">
        <v>8000.01</v>
      </c>
      <c r="O14" s="26"/>
    </row>
    <row r="15" spans="1:15" ht="12.75">
      <c r="A15" s="18" t="s">
        <v>494</v>
      </c>
      <c r="B15" s="19" t="s">
        <v>501</v>
      </c>
      <c r="C15" s="19" t="s">
        <v>502</v>
      </c>
      <c r="D15" s="20">
        <v>133000</v>
      </c>
      <c r="E15" s="20">
        <v>12372.13</v>
      </c>
      <c r="F15" s="20">
        <v>27621.4</v>
      </c>
      <c r="G15" s="20">
        <v>27621.4</v>
      </c>
      <c r="H15" s="20"/>
      <c r="I15" s="20">
        <v>26896.7</v>
      </c>
      <c r="J15" s="21">
        <v>97.37630967293475</v>
      </c>
      <c r="K15" s="20"/>
      <c r="L15" s="20"/>
      <c r="M15" s="20">
        <v>0</v>
      </c>
      <c r="N15" s="22">
        <v>93006.47</v>
      </c>
      <c r="O15" s="26"/>
    </row>
    <row r="16" spans="1:15" ht="12.75">
      <c r="A16" s="18" t="s">
        <v>494</v>
      </c>
      <c r="B16" s="19" t="s">
        <v>503</v>
      </c>
      <c r="C16" s="19" t="s">
        <v>504</v>
      </c>
      <c r="D16" s="20">
        <v>7899.93</v>
      </c>
      <c r="E16" s="20">
        <v>1317.93</v>
      </c>
      <c r="F16" s="20">
        <v>6582</v>
      </c>
      <c r="G16" s="20">
        <v>6582</v>
      </c>
      <c r="H16" s="20"/>
      <c r="I16" s="20">
        <v>6494.41</v>
      </c>
      <c r="J16" s="21">
        <v>98.66924946824673</v>
      </c>
      <c r="K16" s="20"/>
      <c r="L16" s="20"/>
      <c r="M16" s="20">
        <v>0</v>
      </c>
      <c r="N16" s="22">
        <v>0</v>
      </c>
      <c r="O16" s="26"/>
    </row>
    <row r="17" spans="1:14" ht="12.75">
      <c r="A17" s="18" t="s">
        <v>494</v>
      </c>
      <c r="B17" s="19" t="s">
        <v>505</v>
      </c>
      <c r="C17" s="19" t="s">
        <v>506</v>
      </c>
      <c r="D17" s="20">
        <v>6000</v>
      </c>
      <c r="E17" s="20">
        <v>0</v>
      </c>
      <c r="F17" s="20">
        <v>6000</v>
      </c>
      <c r="G17" s="20">
        <v>6000</v>
      </c>
      <c r="H17" s="20"/>
      <c r="I17" s="20">
        <v>6000</v>
      </c>
      <c r="J17" s="21">
        <v>100</v>
      </c>
      <c r="K17" s="20"/>
      <c r="L17" s="20"/>
      <c r="M17" s="20">
        <v>0</v>
      </c>
      <c r="N17" s="22">
        <v>0</v>
      </c>
    </row>
    <row r="18" spans="1:14" ht="12.75">
      <c r="A18" s="18" t="s">
        <v>507</v>
      </c>
      <c r="B18" s="19" t="s">
        <v>508</v>
      </c>
      <c r="C18" s="19" t="s">
        <v>509</v>
      </c>
      <c r="D18" s="20">
        <v>35362</v>
      </c>
      <c r="E18" s="20">
        <v>0</v>
      </c>
      <c r="F18" s="20">
        <v>35362</v>
      </c>
      <c r="G18" s="20">
        <v>35362</v>
      </c>
      <c r="H18" s="20"/>
      <c r="I18" s="20">
        <v>35361.44</v>
      </c>
      <c r="J18" s="21">
        <v>99.99841637916407</v>
      </c>
      <c r="K18" s="20"/>
      <c r="L18" s="20"/>
      <c r="M18" s="20">
        <v>0</v>
      </c>
      <c r="N18" s="22">
        <v>0</v>
      </c>
    </row>
    <row r="19" spans="1:14" ht="12.75">
      <c r="A19" s="18" t="s">
        <v>507</v>
      </c>
      <c r="B19" s="19" t="s">
        <v>510</v>
      </c>
      <c r="C19" s="19" t="s">
        <v>511</v>
      </c>
      <c r="D19" s="20">
        <v>460</v>
      </c>
      <c r="E19" s="20">
        <v>0</v>
      </c>
      <c r="F19" s="20">
        <v>0</v>
      </c>
      <c r="G19" s="20">
        <v>460</v>
      </c>
      <c r="H19" s="20"/>
      <c r="I19" s="20">
        <v>355.12</v>
      </c>
      <c r="J19" s="21">
        <v>77.2</v>
      </c>
      <c r="K19" s="20"/>
      <c r="L19" s="20"/>
      <c r="M19" s="20">
        <v>0</v>
      </c>
      <c r="N19" s="22">
        <v>0</v>
      </c>
    </row>
    <row r="20" spans="1:14" ht="12.75">
      <c r="A20" s="18" t="s">
        <v>507</v>
      </c>
      <c r="B20" s="19" t="s">
        <v>512</v>
      </c>
      <c r="C20" s="19" t="s">
        <v>513</v>
      </c>
      <c r="D20" s="20">
        <v>150</v>
      </c>
      <c r="E20" s="20">
        <v>0</v>
      </c>
      <c r="F20" s="20">
        <v>0</v>
      </c>
      <c r="G20" s="20">
        <v>150</v>
      </c>
      <c r="H20" s="20"/>
      <c r="I20" s="20">
        <v>0</v>
      </c>
      <c r="J20" s="21">
        <v>0</v>
      </c>
      <c r="K20" s="20"/>
      <c r="L20" s="20"/>
      <c r="M20" s="20">
        <v>0</v>
      </c>
      <c r="N20" s="22">
        <v>0</v>
      </c>
    </row>
    <row r="21" spans="1:14" ht="12.75">
      <c r="A21" s="18" t="s">
        <v>507</v>
      </c>
      <c r="B21" s="19" t="s">
        <v>514</v>
      </c>
      <c r="C21" s="19" t="s">
        <v>515</v>
      </c>
      <c r="D21" s="20">
        <v>4100</v>
      </c>
      <c r="E21" s="20">
        <v>0</v>
      </c>
      <c r="F21" s="20">
        <v>0</v>
      </c>
      <c r="G21" s="20">
        <v>4100</v>
      </c>
      <c r="H21" s="20"/>
      <c r="I21" s="20">
        <v>4095.29</v>
      </c>
      <c r="J21" s="21">
        <v>99.88512195121952</v>
      </c>
      <c r="K21" s="20"/>
      <c r="L21" s="20"/>
      <c r="M21" s="20">
        <v>0</v>
      </c>
      <c r="N21" s="22">
        <v>0</v>
      </c>
    </row>
    <row r="22" spans="1:14" ht="12.75">
      <c r="A22" s="18" t="s">
        <v>1320</v>
      </c>
      <c r="B22" s="19" t="s">
        <v>516</v>
      </c>
      <c r="C22" s="19" t="s">
        <v>517</v>
      </c>
      <c r="D22" s="20">
        <v>20000</v>
      </c>
      <c r="E22" s="20">
        <v>0</v>
      </c>
      <c r="F22" s="20">
        <v>0</v>
      </c>
      <c r="G22" s="20">
        <v>20000</v>
      </c>
      <c r="H22" s="20">
        <v>20000</v>
      </c>
      <c r="I22" s="20">
        <v>19987.4</v>
      </c>
      <c r="J22" s="21">
        <v>99.93700000000001</v>
      </c>
      <c r="K22" s="20">
        <v>0</v>
      </c>
      <c r="L22" s="20">
        <v>0</v>
      </c>
      <c r="M22" s="20">
        <v>0</v>
      </c>
      <c r="N22" s="22">
        <v>0</v>
      </c>
    </row>
    <row r="23" spans="1:14" ht="12.75">
      <c r="A23" s="18" t="s">
        <v>518</v>
      </c>
      <c r="B23" s="19" t="s">
        <v>519</v>
      </c>
      <c r="C23" s="19" t="s">
        <v>520</v>
      </c>
      <c r="D23" s="20">
        <v>24800</v>
      </c>
      <c r="E23" s="20">
        <v>0</v>
      </c>
      <c r="F23" s="20">
        <v>24800</v>
      </c>
      <c r="G23" s="20">
        <v>24800</v>
      </c>
      <c r="H23" s="20">
        <v>24800</v>
      </c>
      <c r="I23" s="20">
        <v>24748.57</v>
      </c>
      <c r="J23" s="21">
        <v>99.79262096774194</v>
      </c>
      <c r="K23" s="20">
        <v>0</v>
      </c>
      <c r="L23" s="20">
        <v>0</v>
      </c>
      <c r="M23" s="20">
        <v>0</v>
      </c>
      <c r="N23" s="22">
        <v>0</v>
      </c>
    </row>
    <row r="24" spans="1:14" ht="12.75">
      <c r="A24" s="18" t="s">
        <v>521</v>
      </c>
      <c r="B24" s="19" t="s">
        <v>522</v>
      </c>
      <c r="C24" s="19" t="s">
        <v>523</v>
      </c>
      <c r="D24" s="20">
        <v>17552</v>
      </c>
      <c r="E24" s="20">
        <v>12551.68</v>
      </c>
      <c r="F24" s="20">
        <v>0</v>
      </c>
      <c r="G24" s="20">
        <v>5000</v>
      </c>
      <c r="H24" s="20">
        <v>5000</v>
      </c>
      <c r="I24" s="20">
        <v>4997.76</v>
      </c>
      <c r="J24" s="21">
        <v>99.9552</v>
      </c>
      <c r="K24" s="20">
        <v>0</v>
      </c>
      <c r="L24" s="20">
        <v>0</v>
      </c>
      <c r="M24" s="20">
        <v>0</v>
      </c>
      <c r="N24" s="22">
        <v>0.32</v>
      </c>
    </row>
    <row r="25" spans="1:14" ht="13.5" thickBot="1">
      <c r="A25" s="18" t="s">
        <v>521</v>
      </c>
      <c r="B25" s="19" t="s">
        <v>524</v>
      </c>
      <c r="C25" s="19" t="s">
        <v>525</v>
      </c>
      <c r="D25" s="20">
        <v>37000</v>
      </c>
      <c r="E25" s="20">
        <v>0</v>
      </c>
      <c r="F25" s="20">
        <v>22000</v>
      </c>
      <c r="G25" s="20">
        <v>22000</v>
      </c>
      <c r="H25" s="20">
        <v>22000</v>
      </c>
      <c r="I25" s="20">
        <v>22000</v>
      </c>
      <c r="J25" s="21">
        <v>100</v>
      </c>
      <c r="K25" s="20">
        <v>0</v>
      </c>
      <c r="L25" s="20">
        <v>0</v>
      </c>
      <c r="M25" s="20">
        <v>0</v>
      </c>
      <c r="N25" s="22">
        <v>15000</v>
      </c>
    </row>
    <row r="26" spans="1:14" ht="13.5" thickBot="1">
      <c r="A26" s="27" t="s">
        <v>526</v>
      </c>
      <c r="B26" s="28"/>
      <c r="C26" s="28"/>
      <c r="D26" s="30">
        <v>786888.79</v>
      </c>
      <c r="E26" s="30">
        <v>246944.65</v>
      </c>
      <c r="F26" s="30">
        <v>230430.4</v>
      </c>
      <c r="G26" s="30">
        <v>254674.4</v>
      </c>
      <c r="H26" s="30">
        <v>71800</v>
      </c>
      <c r="I26" s="30">
        <v>253446.52</v>
      </c>
      <c r="J26" s="31">
        <v>99.51786280835451</v>
      </c>
      <c r="K26" s="30">
        <v>0</v>
      </c>
      <c r="L26" s="30">
        <v>0</v>
      </c>
      <c r="M26" s="30">
        <v>0</v>
      </c>
      <c r="N26" s="32">
        <v>285269.75</v>
      </c>
    </row>
    <row r="27" spans="1:14" ht="16.5" thickBot="1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 thickBot="1">
      <c r="A28" s="17" t="s">
        <v>839</v>
      </c>
      <c r="B28" s="4"/>
      <c r="C28" s="4"/>
      <c r="D28" s="29">
        <v>687536.79</v>
      </c>
      <c r="E28" s="29">
        <v>234392.97</v>
      </c>
      <c r="F28" s="29">
        <v>183630.4</v>
      </c>
      <c r="G28" s="29">
        <v>182874.4</v>
      </c>
      <c r="H28" s="29"/>
      <c r="I28" s="29">
        <v>181712.79</v>
      </c>
      <c r="J28" s="33">
        <v>99.3648044778274</v>
      </c>
      <c r="K28" s="29">
        <v>0</v>
      </c>
      <c r="L28" s="29">
        <v>0</v>
      </c>
      <c r="M28" s="29">
        <v>0</v>
      </c>
      <c r="N28" s="32">
        <v>270269.43</v>
      </c>
    </row>
    <row r="29" spans="1:14" ht="13.5" thickBot="1">
      <c r="A29" s="17" t="s">
        <v>840</v>
      </c>
      <c r="B29" s="4"/>
      <c r="C29" s="4"/>
      <c r="D29" s="29">
        <v>99352</v>
      </c>
      <c r="E29" s="29">
        <v>12551.68</v>
      </c>
      <c r="F29" s="29">
        <v>46800</v>
      </c>
      <c r="G29" s="29">
        <v>71800</v>
      </c>
      <c r="H29" s="29">
        <v>71800</v>
      </c>
      <c r="I29" s="29">
        <v>71733.73</v>
      </c>
      <c r="J29" s="33">
        <v>99.90770194986074</v>
      </c>
      <c r="K29" s="29">
        <v>0</v>
      </c>
      <c r="L29" s="29">
        <v>0</v>
      </c>
      <c r="M29" s="29">
        <v>0</v>
      </c>
      <c r="N29" s="32">
        <v>15000.32</v>
      </c>
    </row>
    <row r="30" spans="1:14" ht="16.5" thickBot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 thickBot="1">
      <c r="A31" s="17" t="s">
        <v>841</v>
      </c>
      <c r="B31" s="4"/>
      <c r="C31" s="4"/>
      <c r="D31" s="29">
        <v>786888.79</v>
      </c>
      <c r="E31" s="29">
        <v>246944.65</v>
      </c>
      <c r="F31" s="29">
        <v>230430.4</v>
      </c>
      <c r="G31" s="29">
        <v>254674.4</v>
      </c>
      <c r="H31" s="29">
        <v>71800</v>
      </c>
      <c r="I31" s="29">
        <v>253446.52</v>
      </c>
      <c r="J31" s="33">
        <v>99.51786280835451</v>
      </c>
      <c r="K31" s="29">
        <v>0</v>
      </c>
      <c r="L31" s="29">
        <v>0</v>
      </c>
      <c r="M31" s="29">
        <v>0</v>
      </c>
      <c r="N31" s="32">
        <v>285269.75</v>
      </c>
    </row>
    <row r="32" spans="1:14" ht="16.5" thickBot="1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0" ht="13.5" thickBot="1">
      <c r="A33" s="17" t="s">
        <v>842</v>
      </c>
      <c r="B33" s="4"/>
      <c r="C33" s="4"/>
      <c r="D33" s="29"/>
      <c r="E33" s="29"/>
      <c r="F33" s="29"/>
      <c r="G33" s="29"/>
      <c r="H33" s="29"/>
      <c r="I33" s="29">
        <v>253512.79</v>
      </c>
      <c r="J33" s="32">
        <v>99.54388426948292</v>
      </c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1968503937007874" top="0.5905511811023623" bottom="0.984251968503937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46">
      <selection activeCell="A3" sqref="A3"/>
    </sheetView>
  </sheetViews>
  <sheetFormatPr defaultColWidth="9.00390625" defaultRowHeight="12.75"/>
  <cols>
    <col min="1" max="1" width="19.75390625" style="41" customWidth="1"/>
    <col min="2" max="2" width="4.625" style="41" customWidth="1"/>
    <col min="3" max="3" width="24.875" style="41" customWidth="1"/>
    <col min="4" max="7" width="10.25390625" style="26" customWidth="1"/>
    <col min="8" max="9" width="11.75390625" style="26" customWidth="1"/>
    <col min="10" max="10" width="7.25390625" style="26" customWidth="1"/>
    <col min="11" max="11" width="10.25390625" style="26" customWidth="1"/>
    <col min="12" max="12" width="11.00390625" style="26" customWidth="1"/>
    <col min="13" max="13" width="10.25390625" style="26" customWidth="1"/>
    <col min="14" max="14" width="11.75390625" style="26" customWidth="1"/>
    <col min="15" max="15" width="9.125" style="69" customWidth="1"/>
    <col min="16" max="16384" width="9.125" style="103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680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4" customFormat="1" ht="16.5" thickBot="1">
      <c r="A4" s="88" t="s">
        <v>527</v>
      </c>
      <c r="B4" s="66"/>
      <c r="C4" s="66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70"/>
    </row>
    <row r="5" spans="1:14" ht="13.5" customHeight="1" thickBot="1">
      <c r="A5" s="7"/>
      <c r="B5" s="8"/>
      <c r="C5" s="9" t="s">
        <v>682</v>
      </c>
      <c r="D5" s="98" t="s">
        <v>683</v>
      </c>
      <c r="E5" s="99"/>
      <c r="F5" s="98" t="s">
        <v>684</v>
      </c>
      <c r="G5" s="102"/>
      <c r="H5" s="102"/>
      <c r="I5" s="102"/>
      <c r="J5" s="99"/>
      <c r="K5" s="98" t="s">
        <v>685</v>
      </c>
      <c r="L5" s="99"/>
      <c r="M5" s="98" t="s">
        <v>683</v>
      </c>
      <c r="N5" s="99"/>
    </row>
    <row r="6" spans="1:14" ht="12" thickBot="1">
      <c r="A6" s="10" t="s">
        <v>686</v>
      </c>
      <c r="B6" s="10" t="s">
        <v>687</v>
      </c>
      <c r="C6" s="10" t="s">
        <v>688</v>
      </c>
      <c r="D6" s="11" t="s">
        <v>689</v>
      </c>
      <c r="E6" s="11" t="s">
        <v>690</v>
      </c>
      <c r="F6" s="12" t="s">
        <v>691</v>
      </c>
      <c r="G6" s="12" t="s">
        <v>692</v>
      </c>
      <c r="H6" s="11" t="s">
        <v>693</v>
      </c>
      <c r="I6" s="11" t="s">
        <v>694</v>
      </c>
      <c r="J6" s="11" t="s">
        <v>695</v>
      </c>
      <c r="K6" s="11" t="s">
        <v>696</v>
      </c>
      <c r="L6" s="11" t="s">
        <v>697</v>
      </c>
      <c r="M6" s="11" t="s">
        <v>698</v>
      </c>
      <c r="N6" s="13" t="s">
        <v>699</v>
      </c>
    </row>
    <row r="7" spans="1:14" ht="11.25">
      <c r="A7" s="10"/>
      <c r="B7" s="10" t="s">
        <v>700</v>
      </c>
      <c r="C7" s="10"/>
      <c r="D7" s="11" t="s">
        <v>700</v>
      </c>
      <c r="E7" s="11" t="s">
        <v>701</v>
      </c>
      <c r="F7" s="100" t="s">
        <v>702</v>
      </c>
      <c r="G7" s="101"/>
      <c r="H7" s="11" t="s">
        <v>703</v>
      </c>
      <c r="I7" s="11" t="s">
        <v>704</v>
      </c>
      <c r="J7" s="11" t="s">
        <v>705</v>
      </c>
      <c r="K7" s="11"/>
      <c r="L7" s="11"/>
      <c r="M7" s="11" t="s">
        <v>706</v>
      </c>
      <c r="N7" s="13" t="s">
        <v>707</v>
      </c>
    </row>
    <row r="8" spans="1:14" ht="12" thickBot="1">
      <c r="A8" s="14"/>
      <c r="B8" s="14"/>
      <c r="C8" s="14"/>
      <c r="D8" s="12" t="s">
        <v>708</v>
      </c>
      <c r="E8" s="12"/>
      <c r="F8" s="12"/>
      <c r="G8" s="15"/>
      <c r="H8" s="12" t="s">
        <v>709</v>
      </c>
      <c r="I8" s="12" t="s">
        <v>709</v>
      </c>
      <c r="J8" s="12"/>
      <c r="K8" s="12" t="s">
        <v>702</v>
      </c>
      <c r="L8" s="12" t="s">
        <v>709</v>
      </c>
      <c r="M8" s="12" t="s">
        <v>710</v>
      </c>
      <c r="N8" s="16" t="s">
        <v>708</v>
      </c>
    </row>
    <row r="9" spans="1:14" ht="12" thickBot="1">
      <c r="A9" s="17" t="s">
        <v>711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1.25">
      <c r="A10" s="18" t="s">
        <v>712</v>
      </c>
      <c r="B10" s="19" t="s">
        <v>528</v>
      </c>
      <c r="C10" s="72" t="s">
        <v>529</v>
      </c>
      <c r="D10" s="73">
        <v>150000</v>
      </c>
      <c r="E10" s="73">
        <v>0</v>
      </c>
      <c r="F10" s="73">
        <v>25000</v>
      </c>
      <c r="G10" s="73">
        <v>4325</v>
      </c>
      <c r="H10" s="73"/>
      <c r="I10" s="73">
        <v>4325</v>
      </c>
      <c r="J10" s="74">
        <f>IF(G10=0,"***",100*I10/G10)</f>
        <v>100</v>
      </c>
      <c r="K10" s="73"/>
      <c r="L10" s="73"/>
      <c r="M10" s="73">
        <v>1568.42</v>
      </c>
      <c r="N10" s="75">
        <f>145675-M10</f>
        <v>144106.58</v>
      </c>
    </row>
    <row r="11" spans="1:14" ht="11.25">
      <c r="A11" s="71" t="s">
        <v>952</v>
      </c>
      <c r="B11" s="72" t="s">
        <v>530</v>
      </c>
      <c r="C11" s="72" t="s">
        <v>531</v>
      </c>
      <c r="D11" s="73">
        <v>317240.5</v>
      </c>
      <c r="E11" s="73">
        <v>0</v>
      </c>
      <c r="F11" s="73">
        <v>98000</v>
      </c>
      <c r="G11" s="73">
        <v>85500</v>
      </c>
      <c r="H11" s="73"/>
      <c r="I11" s="73">
        <v>74806.22</v>
      </c>
      <c r="J11" s="74">
        <f>IF(G11=0,"***",100*I11/G11)</f>
        <v>87.49265497076023</v>
      </c>
      <c r="K11" s="73"/>
      <c r="L11" s="73"/>
      <c r="M11" s="73"/>
      <c r="N11" s="75">
        <v>231740.5</v>
      </c>
    </row>
    <row r="12" spans="1:14" ht="11.25">
      <c r="A12" s="76"/>
      <c r="B12" s="77"/>
      <c r="C12" s="78" t="s">
        <v>625</v>
      </c>
      <c r="D12" s="79"/>
      <c r="E12" s="79"/>
      <c r="F12" s="79"/>
      <c r="G12" s="79"/>
      <c r="H12" s="79"/>
      <c r="I12" s="79">
        <v>-13.23</v>
      </c>
      <c r="J12" s="80"/>
      <c r="K12" s="79"/>
      <c r="L12" s="79"/>
      <c r="M12" s="79"/>
      <c r="N12" s="81"/>
    </row>
    <row r="13" spans="1:14" ht="12" thickBot="1">
      <c r="A13" s="82" t="s">
        <v>626</v>
      </c>
      <c r="B13" s="83">
        <v>1707</v>
      </c>
      <c r="C13" s="84" t="s">
        <v>627</v>
      </c>
      <c r="D13" s="85">
        <v>52314</v>
      </c>
      <c r="E13" s="85">
        <v>0</v>
      </c>
      <c r="F13" s="85">
        <v>0</v>
      </c>
      <c r="G13" s="85">
        <v>15149.5</v>
      </c>
      <c r="H13" s="85"/>
      <c r="I13" s="85">
        <v>0</v>
      </c>
      <c r="J13" s="86">
        <v>0</v>
      </c>
      <c r="K13" s="85"/>
      <c r="L13" s="85"/>
      <c r="M13" s="85"/>
      <c r="N13" s="87">
        <f>D13-G13</f>
        <v>37164.5</v>
      </c>
    </row>
    <row r="14" spans="1:14" ht="12" thickBot="1">
      <c r="A14" s="27" t="s">
        <v>838</v>
      </c>
      <c r="B14" s="28"/>
      <c r="C14" s="28"/>
      <c r="D14" s="30">
        <f>SUM(D10:D13)</f>
        <v>519554.5</v>
      </c>
      <c r="E14" s="30">
        <v>0</v>
      </c>
      <c r="F14" s="30">
        <v>123000</v>
      </c>
      <c r="G14" s="30">
        <f>SUM(G10:G13)</f>
        <v>104974.5</v>
      </c>
      <c r="H14" s="30">
        <v>0</v>
      </c>
      <c r="I14" s="30">
        <f>79131.22+I12</f>
        <v>79117.99</v>
      </c>
      <c r="J14" s="31">
        <f>IF(G14=0,"***",100*I14/G14)</f>
        <v>75.36877051093362</v>
      </c>
      <c r="K14" s="30">
        <v>0</v>
      </c>
      <c r="L14" s="30">
        <v>0</v>
      </c>
      <c r="M14" s="30">
        <f>SUM(M10:M11)</f>
        <v>1568.42</v>
      </c>
      <c r="N14" s="32">
        <f>SUM(N10:N13)-M14</f>
        <v>411443.16</v>
      </c>
    </row>
    <row r="15" spans="1:14" ht="16.5" thickBot="1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" thickBot="1">
      <c r="A16" s="17" t="s">
        <v>411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1.25">
      <c r="A17" s="71" t="s">
        <v>952</v>
      </c>
      <c r="B17" s="72" t="s">
        <v>532</v>
      </c>
      <c r="C17" s="72" t="s">
        <v>533</v>
      </c>
      <c r="D17" s="73">
        <v>7500</v>
      </c>
      <c r="E17" s="73">
        <v>3491.18</v>
      </c>
      <c r="F17" s="73">
        <v>0</v>
      </c>
      <c r="G17" s="73">
        <v>0</v>
      </c>
      <c r="H17" s="73"/>
      <c r="I17" s="73">
        <v>0</v>
      </c>
      <c r="J17" s="74" t="str">
        <f aca="true" t="shared" si="0" ref="J17:J46">IF(G17=0,"***",100*I17/G17)</f>
        <v>***</v>
      </c>
      <c r="K17" s="73"/>
      <c r="L17" s="73"/>
      <c r="M17" s="73">
        <v>0</v>
      </c>
      <c r="N17" s="75">
        <v>4008.82</v>
      </c>
    </row>
    <row r="18" spans="1:14" ht="11.25">
      <c r="A18" s="71" t="s">
        <v>952</v>
      </c>
      <c r="B18" s="72" t="s">
        <v>534</v>
      </c>
      <c r="C18" s="72" t="s">
        <v>535</v>
      </c>
      <c r="D18" s="73">
        <v>1000</v>
      </c>
      <c r="E18" s="73">
        <v>306.28</v>
      </c>
      <c r="F18" s="73">
        <v>0</v>
      </c>
      <c r="G18" s="73">
        <v>0</v>
      </c>
      <c r="H18" s="73"/>
      <c r="I18" s="73">
        <v>0</v>
      </c>
      <c r="J18" s="74" t="str">
        <f t="shared" si="0"/>
        <v>***</v>
      </c>
      <c r="K18" s="73"/>
      <c r="L18" s="73"/>
      <c r="M18" s="73">
        <v>0</v>
      </c>
      <c r="N18" s="75">
        <v>693.72</v>
      </c>
    </row>
    <row r="19" spans="1:14" ht="11.25">
      <c r="A19" s="71" t="s">
        <v>952</v>
      </c>
      <c r="B19" s="72" t="s">
        <v>536</v>
      </c>
      <c r="C19" s="72" t="s">
        <v>537</v>
      </c>
      <c r="D19" s="73">
        <v>11000</v>
      </c>
      <c r="E19" s="73">
        <v>1974.83</v>
      </c>
      <c r="F19" s="73">
        <v>0</v>
      </c>
      <c r="G19" s="73">
        <v>1525</v>
      </c>
      <c r="H19" s="73"/>
      <c r="I19" s="73">
        <v>1524.8</v>
      </c>
      <c r="J19" s="74">
        <f t="shared" si="0"/>
        <v>99.98688524590163</v>
      </c>
      <c r="K19" s="73"/>
      <c r="L19" s="73"/>
      <c r="M19" s="73">
        <v>0</v>
      </c>
      <c r="N19" s="75">
        <v>7500.17</v>
      </c>
    </row>
    <row r="20" spans="1:14" ht="11.25">
      <c r="A20" s="71" t="s">
        <v>952</v>
      </c>
      <c r="B20" s="72" t="s">
        <v>538</v>
      </c>
      <c r="C20" s="72" t="s">
        <v>539</v>
      </c>
      <c r="D20" s="73">
        <v>2300</v>
      </c>
      <c r="E20" s="73">
        <v>495.65</v>
      </c>
      <c r="F20" s="73">
        <v>0</v>
      </c>
      <c r="G20" s="73">
        <v>0</v>
      </c>
      <c r="H20" s="73"/>
      <c r="I20" s="73">
        <v>0</v>
      </c>
      <c r="J20" s="74" t="str">
        <f t="shared" si="0"/>
        <v>***</v>
      </c>
      <c r="K20" s="73"/>
      <c r="L20" s="73"/>
      <c r="M20" s="73">
        <v>0</v>
      </c>
      <c r="N20" s="75">
        <v>1804.35</v>
      </c>
    </row>
    <row r="21" spans="1:14" ht="11.25">
      <c r="A21" s="71" t="s">
        <v>540</v>
      </c>
      <c r="B21" s="72" t="s">
        <v>541</v>
      </c>
      <c r="C21" s="72" t="s">
        <v>542</v>
      </c>
      <c r="D21" s="73">
        <v>15177</v>
      </c>
      <c r="E21" s="73">
        <v>10463.99</v>
      </c>
      <c r="F21" s="73">
        <v>1846</v>
      </c>
      <c r="G21" s="73">
        <v>1846</v>
      </c>
      <c r="H21" s="73">
        <v>1846</v>
      </c>
      <c r="I21" s="73">
        <v>1845.98</v>
      </c>
      <c r="J21" s="74">
        <f t="shared" si="0"/>
        <v>99.99891657638136</v>
      </c>
      <c r="K21" s="73">
        <v>0</v>
      </c>
      <c r="L21" s="73">
        <v>0</v>
      </c>
      <c r="M21" s="73">
        <v>0</v>
      </c>
      <c r="N21" s="75">
        <v>2867.01</v>
      </c>
    </row>
    <row r="22" spans="1:14" ht="11.25">
      <c r="A22" s="71" t="s">
        <v>540</v>
      </c>
      <c r="B22" s="72" t="s">
        <v>543</v>
      </c>
      <c r="C22" s="72" t="s">
        <v>544</v>
      </c>
      <c r="D22" s="73">
        <v>31609</v>
      </c>
      <c r="E22" s="73">
        <v>17373.35</v>
      </c>
      <c r="F22" s="73">
        <v>500</v>
      </c>
      <c r="G22" s="73">
        <v>6235</v>
      </c>
      <c r="H22" s="73">
        <v>500</v>
      </c>
      <c r="I22" s="73">
        <v>6235</v>
      </c>
      <c r="J22" s="74">
        <f t="shared" si="0"/>
        <v>100</v>
      </c>
      <c r="K22" s="73">
        <v>0</v>
      </c>
      <c r="L22" s="73">
        <v>0</v>
      </c>
      <c r="M22" s="73">
        <v>5735</v>
      </c>
      <c r="N22" s="75">
        <v>8000.65</v>
      </c>
    </row>
    <row r="23" spans="1:14" ht="11.25">
      <c r="A23" s="71" t="s">
        <v>540</v>
      </c>
      <c r="B23" s="72" t="s">
        <v>545</v>
      </c>
      <c r="C23" s="72" t="s">
        <v>546</v>
      </c>
      <c r="D23" s="73">
        <v>20000</v>
      </c>
      <c r="E23" s="73">
        <v>8271.89</v>
      </c>
      <c r="F23" s="73">
        <v>0</v>
      </c>
      <c r="G23" s="73">
        <v>0</v>
      </c>
      <c r="H23" s="73">
        <v>0</v>
      </c>
      <c r="I23" s="73">
        <v>0</v>
      </c>
      <c r="J23" s="74" t="str">
        <f t="shared" si="0"/>
        <v>***</v>
      </c>
      <c r="K23" s="73">
        <v>0</v>
      </c>
      <c r="L23" s="73">
        <v>0</v>
      </c>
      <c r="M23" s="73">
        <v>0</v>
      </c>
      <c r="N23" s="75">
        <v>11728.11</v>
      </c>
    </row>
    <row r="24" spans="1:14" ht="11.25">
      <c r="A24" s="71" t="s">
        <v>540</v>
      </c>
      <c r="B24" s="72" t="s">
        <v>547</v>
      </c>
      <c r="C24" s="72" t="s">
        <v>548</v>
      </c>
      <c r="D24" s="73">
        <v>22146.44</v>
      </c>
      <c r="E24" s="73">
        <v>18152.43</v>
      </c>
      <c r="F24" s="73">
        <v>0</v>
      </c>
      <c r="G24" s="73">
        <v>0</v>
      </c>
      <c r="H24" s="73">
        <v>0</v>
      </c>
      <c r="I24" s="73">
        <v>0</v>
      </c>
      <c r="J24" s="74" t="str">
        <f t="shared" si="0"/>
        <v>***</v>
      </c>
      <c r="K24" s="73">
        <v>0</v>
      </c>
      <c r="L24" s="73">
        <v>0</v>
      </c>
      <c r="M24" s="73">
        <v>0</v>
      </c>
      <c r="N24" s="75">
        <v>3994.01</v>
      </c>
    </row>
    <row r="25" spans="1:14" ht="11.25">
      <c r="A25" s="71" t="s">
        <v>540</v>
      </c>
      <c r="B25" s="72" t="s">
        <v>549</v>
      </c>
      <c r="C25" s="72" t="s">
        <v>550</v>
      </c>
      <c r="D25" s="73">
        <v>13100</v>
      </c>
      <c r="E25" s="73">
        <v>2799.93</v>
      </c>
      <c r="F25" s="73">
        <v>0</v>
      </c>
      <c r="G25" s="73">
        <v>0</v>
      </c>
      <c r="H25" s="73">
        <v>0</v>
      </c>
      <c r="I25" s="73">
        <v>0</v>
      </c>
      <c r="J25" s="74" t="str">
        <f t="shared" si="0"/>
        <v>***</v>
      </c>
      <c r="K25" s="73">
        <v>0</v>
      </c>
      <c r="L25" s="73">
        <v>0</v>
      </c>
      <c r="M25" s="73">
        <v>0</v>
      </c>
      <c r="N25" s="75">
        <v>10300.07</v>
      </c>
    </row>
    <row r="26" spans="1:14" ht="11.25">
      <c r="A26" s="71" t="s">
        <v>540</v>
      </c>
      <c r="B26" s="72" t="s">
        <v>551</v>
      </c>
      <c r="C26" s="72" t="s">
        <v>552</v>
      </c>
      <c r="D26" s="73">
        <v>22999.97</v>
      </c>
      <c r="E26" s="73">
        <v>13222.98</v>
      </c>
      <c r="F26" s="73">
        <v>3000</v>
      </c>
      <c r="G26" s="73">
        <v>0</v>
      </c>
      <c r="H26" s="73">
        <v>3000</v>
      </c>
      <c r="I26" s="73">
        <v>0</v>
      </c>
      <c r="J26" s="74" t="str">
        <f t="shared" si="0"/>
        <v>***</v>
      </c>
      <c r="K26" s="73">
        <v>0</v>
      </c>
      <c r="L26" s="73">
        <v>0</v>
      </c>
      <c r="M26" s="73">
        <v>-3000</v>
      </c>
      <c r="N26" s="75">
        <v>9776.99</v>
      </c>
    </row>
    <row r="27" spans="1:14" ht="11.25">
      <c r="A27" s="71" t="s">
        <v>540</v>
      </c>
      <c r="B27" s="72" t="s">
        <v>553</v>
      </c>
      <c r="C27" s="72" t="s">
        <v>554</v>
      </c>
      <c r="D27" s="73">
        <v>19000</v>
      </c>
      <c r="E27" s="73">
        <v>6492.88</v>
      </c>
      <c r="F27" s="73">
        <v>5000</v>
      </c>
      <c r="G27" s="73">
        <v>5124</v>
      </c>
      <c r="H27" s="73">
        <v>5000</v>
      </c>
      <c r="I27" s="73">
        <v>5123.87</v>
      </c>
      <c r="J27" s="74">
        <f t="shared" si="0"/>
        <v>99.99746291959407</v>
      </c>
      <c r="K27" s="73">
        <v>0</v>
      </c>
      <c r="L27" s="73">
        <v>0</v>
      </c>
      <c r="M27" s="73">
        <v>124</v>
      </c>
      <c r="N27" s="75">
        <v>7383.12</v>
      </c>
    </row>
    <row r="28" spans="1:14" ht="11.25">
      <c r="A28" s="71" t="s">
        <v>540</v>
      </c>
      <c r="B28" s="72" t="s">
        <v>555</v>
      </c>
      <c r="C28" s="72" t="s">
        <v>556</v>
      </c>
      <c r="D28" s="73">
        <v>5360</v>
      </c>
      <c r="E28" s="73">
        <v>1990.71</v>
      </c>
      <c r="F28" s="73">
        <v>250</v>
      </c>
      <c r="G28" s="73">
        <v>0</v>
      </c>
      <c r="H28" s="73">
        <v>250</v>
      </c>
      <c r="I28" s="73">
        <v>0</v>
      </c>
      <c r="J28" s="74" t="str">
        <f t="shared" si="0"/>
        <v>***</v>
      </c>
      <c r="K28" s="73">
        <v>0</v>
      </c>
      <c r="L28" s="73">
        <v>0</v>
      </c>
      <c r="M28" s="73">
        <v>-250</v>
      </c>
      <c r="N28" s="75">
        <v>3369.29</v>
      </c>
    </row>
    <row r="29" spans="1:14" ht="11.25">
      <c r="A29" s="71" t="s">
        <v>540</v>
      </c>
      <c r="B29" s="72" t="s">
        <v>557</v>
      </c>
      <c r="C29" s="72" t="s">
        <v>558</v>
      </c>
      <c r="D29" s="73">
        <v>20413</v>
      </c>
      <c r="E29" s="73">
        <v>13512.39</v>
      </c>
      <c r="F29" s="73">
        <v>0</v>
      </c>
      <c r="G29" s="73">
        <v>0</v>
      </c>
      <c r="H29" s="73">
        <v>0</v>
      </c>
      <c r="I29" s="73">
        <v>0</v>
      </c>
      <c r="J29" s="74" t="str">
        <f t="shared" si="0"/>
        <v>***</v>
      </c>
      <c r="K29" s="73">
        <v>0</v>
      </c>
      <c r="L29" s="73">
        <v>0</v>
      </c>
      <c r="M29" s="73">
        <v>0</v>
      </c>
      <c r="N29" s="75">
        <v>6900.61</v>
      </c>
    </row>
    <row r="30" spans="1:14" ht="11.25">
      <c r="A30" s="71" t="s">
        <v>540</v>
      </c>
      <c r="B30" s="72" t="s">
        <v>559</v>
      </c>
      <c r="C30" s="72" t="s">
        <v>560</v>
      </c>
      <c r="D30" s="73">
        <v>14200</v>
      </c>
      <c r="E30" s="73">
        <v>2664</v>
      </c>
      <c r="F30" s="73">
        <v>0</v>
      </c>
      <c r="G30" s="73">
        <v>0</v>
      </c>
      <c r="H30" s="73">
        <v>0</v>
      </c>
      <c r="I30" s="73">
        <v>0</v>
      </c>
      <c r="J30" s="74" t="str">
        <f t="shared" si="0"/>
        <v>***</v>
      </c>
      <c r="K30" s="73">
        <v>0</v>
      </c>
      <c r="L30" s="73">
        <v>0</v>
      </c>
      <c r="M30" s="73">
        <v>0</v>
      </c>
      <c r="N30" s="75">
        <v>11536</v>
      </c>
    </row>
    <row r="31" spans="1:14" ht="11.25">
      <c r="A31" s="71" t="s">
        <v>540</v>
      </c>
      <c r="B31" s="72" t="s">
        <v>561</v>
      </c>
      <c r="C31" s="72" t="s">
        <v>562</v>
      </c>
      <c r="D31" s="73">
        <v>20612</v>
      </c>
      <c r="E31" s="73">
        <v>2612.34</v>
      </c>
      <c r="F31" s="73">
        <v>0</v>
      </c>
      <c r="G31" s="73">
        <v>0</v>
      </c>
      <c r="H31" s="73">
        <v>0</v>
      </c>
      <c r="I31" s="73">
        <v>0</v>
      </c>
      <c r="J31" s="74" t="str">
        <f t="shared" si="0"/>
        <v>***</v>
      </c>
      <c r="K31" s="73">
        <v>0</v>
      </c>
      <c r="L31" s="73">
        <v>0</v>
      </c>
      <c r="M31" s="73">
        <v>0</v>
      </c>
      <c r="N31" s="75">
        <v>17999.67</v>
      </c>
    </row>
    <row r="32" spans="1:14" ht="11.25">
      <c r="A32" s="71" t="s">
        <v>540</v>
      </c>
      <c r="B32" s="72" t="s">
        <v>563</v>
      </c>
      <c r="C32" s="72" t="s">
        <v>564</v>
      </c>
      <c r="D32" s="73">
        <v>21250</v>
      </c>
      <c r="E32" s="73">
        <v>250</v>
      </c>
      <c r="F32" s="73">
        <v>200</v>
      </c>
      <c r="G32" s="73">
        <v>76</v>
      </c>
      <c r="H32" s="73">
        <v>200</v>
      </c>
      <c r="I32" s="73">
        <v>75.98</v>
      </c>
      <c r="J32" s="74">
        <f t="shared" si="0"/>
        <v>99.97368421052632</v>
      </c>
      <c r="K32" s="73">
        <v>0</v>
      </c>
      <c r="L32" s="73">
        <v>0</v>
      </c>
      <c r="M32" s="73">
        <v>-124</v>
      </c>
      <c r="N32" s="75">
        <v>20924</v>
      </c>
    </row>
    <row r="33" spans="1:14" ht="11.25">
      <c r="A33" s="71" t="s">
        <v>540</v>
      </c>
      <c r="B33" s="72" t="s">
        <v>565</v>
      </c>
      <c r="C33" s="72" t="s">
        <v>566</v>
      </c>
      <c r="D33" s="73">
        <v>20227.3</v>
      </c>
      <c r="E33" s="73">
        <v>227.3</v>
      </c>
      <c r="F33" s="73">
        <v>0</v>
      </c>
      <c r="G33" s="73">
        <v>0</v>
      </c>
      <c r="H33" s="73">
        <v>0</v>
      </c>
      <c r="I33" s="73">
        <v>0</v>
      </c>
      <c r="J33" s="74" t="str">
        <f t="shared" si="0"/>
        <v>***</v>
      </c>
      <c r="K33" s="73">
        <v>0</v>
      </c>
      <c r="L33" s="73">
        <v>0</v>
      </c>
      <c r="M33" s="73">
        <v>0</v>
      </c>
      <c r="N33" s="75">
        <v>20000</v>
      </c>
    </row>
    <row r="34" spans="1:14" ht="11.25">
      <c r="A34" s="71" t="s">
        <v>540</v>
      </c>
      <c r="B34" s="72" t="s">
        <v>567</v>
      </c>
      <c r="C34" s="72" t="s">
        <v>568</v>
      </c>
      <c r="D34" s="73">
        <v>5940</v>
      </c>
      <c r="E34" s="73">
        <v>5440</v>
      </c>
      <c r="F34" s="73">
        <v>0</v>
      </c>
      <c r="G34" s="73">
        <v>0</v>
      </c>
      <c r="H34" s="73">
        <v>0</v>
      </c>
      <c r="I34" s="73">
        <v>0</v>
      </c>
      <c r="J34" s="74" t="str">
        <f t="shared" si="0"/>
        <v>***</v>
      </c>
      <c r="K34" s="73">
        <v>0</v>
      </c>
      <c r="L34" s="73">
        <v>0</v>
      </c>
      <c r="M34" s="73">
        <v>0</v>
      </c>
      <c r="N34" s="75">
        <v>500</v>
      </c>
    </row>
    <row r="35" spans="1:14" ht="11.25">
      <c r="A35" s="71" t="s">
        <v>540</v>
      </c>
      <c r="B35" s="72" t="s">
        <v>569</v>
      </c>
      <c r="C35" s="72" t="s">
        <v>570</v>
      </c>
      <c r="D35" s="73">
        <v>25250</v>
      </c>
      <c r="E35" s="73">
        <v>1156.91</v>
      </c>
      <c r="F35" s="73">
        <v>0</v>
      </c>
      <c r="G35" s="73">
        <v>0</v>
      </c>
      <c r="H35" s="73">
        <v>0</v>
      </c>
      <c r="I35" s="73">
        <v>0</v>
      </c>
      <c r="J35" s="74" t="str">
        <f t="shared" si="0"/>
        <v>***</v>
      </c>
      <c r="K35" s="73">
        <v>0</v>
      </c>
      <c r="L35" s="73">
        <v>0</v>
      </c>
      <c r="M35" s="73">
        <v>0</v>
      </c>
      <c r="N35" s="75">
        <v>24093.09</v>
      </c>
    </row>
    <row r="36" spans="1:14" ht="11.25">
      <c r="A36" s="71" t="s">
        <v>540</v>
      </c>
      <c r="B36" s="72" t="s">
        <v>571</v>
      </c>
      <c r="C36" s="72" t="s">
        <v>572</v>
      </c>
      <c r="D36" s="73">
        <v>27300</v>
      </c>
      <c r="E36" s="73">
        <v>12841</v>
      </c>
      <c r="F36" s="73">
        <v>1500</v>
      </c>
      <c r="G36" s="73">
        <v>1500</v>
      </c>
      <c r="H36" s="73">
        <v>1500</v>
      </c>
      <c r="I36" s="73">
        <v>1499.01</v>
      </c>
      <c r="J36" s="74">
        <f t="shared" si="0"/>
        <v>99.934</v>
      </c>
      <c r="K36" s="73">
        <v>0</v>
      </c>
      <c r="L36" s="73">
        <v>0</v>
      </c>
      <c r="M36" s="73">
        <v>0</v>
      </c>
      <c r="N36" s="75">
        <v>12959</v>
      </c>
    </row>
    <row r="37" spans="1:14" ht="11.25">
      <c r="A37" s="71" t="s">
        <v>540</v>
      </c>
      <c r="B37" s="72" t="s">
        <v>573</v>
      </c>
      <c r="C37" s="72" t="s">
        <v>574</v>
      </c>
      <c r="D37" s="73">
        <v>9300</v>
      </c>
      <c r="E37" s="73">
        <v>1389.04</v>
      </c>
      <c r="F37" s="73">
        <v>2800</v>
      </c>
      <c r="G37" s="73">
        <v>0</v>
      </c>
      <c r="H37" s="73">
        <v>2800</v>
      </c>
      <c r="I37" s="73">
        <v>0</v>
      </c>
      <c r="J37" s="74" t="str">
        <f t="shared" si="0"/>
        <v>***</v>
      </c>
      <c r="K37" s="73">
        <v>0</v>
      </c>
      <c r="L37" s="73">
        <v>0</v>
      </c>
      <c r="M37" s="73">
        <v>-2800</v>
      </c>
      <c r="N37" s="75">
        <v>7910.96</v>
      </c>
    </row>
    <row r="38" spans="1:14" ht="11.25">
      <c r="A38" s="71" t="s">
        <v>540</v>
      </c>
      <c r="B38" s="72" t="s">
        <v>575</v>
      </c>
      <c r="C38" s="72" t="s">
        <v>576</v>
      </c>
      <c r="D38" s="73">
        <v>2000</v>
      </c>
      <c r="E38" s="73">
        <v>500</v>
      </c>
      <c r="F38" s="73">
        <v>0</v>
      </c>
      <c r="G38" s="73">
        <v>0</v>
      </c>
      <c r="H38" s="73">
        <v>0</v>
      </c>
      <c r="I38" s="73">
        <v>0</v>
      </c>
      <c r="J38" s="74" t="str">
        <f t="shared" si="0"/>
        <v>***</v>
      </c>
      <c r="K38" s="73">
        <v>0</v>
      </c>
      <c r="L38" s="73">
        <v>0</v>
      </c>
      <c r="M38" s="73">
        <v>0</v>
      </c>
      <c r="N38" s="75">
        <v>1500</v>
      </c>
    </row>
    <row r="39" spans="1:14" ht="11.25">
      <c r="A39" s="71" t="s">
        <v>540</v>
      </c>
      <c r="B39" s="72" t="s">
        <v>577</v>
      </c>
      <c r="C39" s="72" t="s">
        <v>578</v>
      </c>
      <c r="D39" s="73">
        <v>29850</v>
      </c>
      <c r="E39" s="73">
        <v>1000</v>
      </c>
      <c r="F39" s="73">
        <v>0</v>
      </c>
      <c r="G39" s="73">
        <v>0</v>
      </c>
      <c r="H39" s="73">
        <v>0</v>
      </c>
      <c r="I39" s="73">
        <v>0</v>
      </c>
      <c r="J39" s="74" t="str">
        <f t="shared" si="0"/>
        <v>***</v>
      </c>
      <c r="K39" s="73">
        <v>0</v>
      </c>
      <c r="L39" s="73">
        <v>0</v>
      </c>
      <c r="M39" s="73">
        <v>0</v>
      </c>
      <c r="N39" s="75">
        <v>28850</v>
      </c>
    </row>
    <row r="40" spans="1:14" ht="11.25">
      <c r="A40" s="71" t="s">
        <v>540</v>
      </c>
      <c r="B40" s="72" t="s">
        <v>579</v>
      </c>
      <c r="C40" s="72" t="s">
        <v>580</v>
      </c>
      <c r="D40" s="73">
        <v>11345</v>
      </c>
      <c r="E40" s="73">
        <v>5445</v>
      </c>
      <c r="F40" s="73">
        <v>2000</v>
      </c>
      <c r="G40" s="73">
        <v>2000</v>
      </c>
      <c r="H40" s="73">
        <v>2000</v>
      </c>
      <c r="I40" s="73">
        <v>1999.98</v>
      </c>
      <c r="J40" s="74">
        <f t="shared" si="0"/>
        <v>99.999</v>
      </c>
      <c r="K40" s="73">
        <v>0</v>
      </c>
      <c r="L40" s="73">
        <v>0</v>
      </c>
      <c r="M40" s="73">
        <v>0</v>
      </c>
      <c r="N40" s="75">
        <v>3900</v>
      </c>
    </row>
    <row r="41" spans="1:14" ht="11.25">
      <c r="A41" s="71" t="s">
        <v>540</v>
      </c>
      <c r="B41" s="72" t="s">
        <v>581</v>
      </c>
      <c r="C41" s="72" t="s">
        <v>582</v>
      </c>
      <c r="D41" s="73">
        <v>5493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4" t="str">
        <f t="shared" si="0"/>
        <v>***</v>
      </c>
      <c r="K41" s="73">
        <v>0</v>
      </c>
      <c r="L41" s="73">
        <v>0</v>
      </c>
      <c r="M41" s="73">
        <v>0</v>
      </c>
      <c r="N41" s="75">
        <v>5493</v>
      </c>
    </row>
    <row r="42" spans="1:14" ht="11.25">
      <c r="A42" s="71" t="s">
        <v>540</v>
      </c>
      <c r="B42" s="72" t="s">
        <v>583</v>
      </c>
      <c r="C42" s="72" t="s">
        <v>584</v>
      </c>
      <c r="D42" s="73">
        <v>19250</v>
      </c>
      <c r="E42" s="73">
        <v>499.55</v>
      </c>
      <c r="F42" s="73">
        <v>0</v>
      </c>
      <c r="G42" s="73">
        <v>0</v>
      </c>
      <c r="H42" s="73">
        <v>0</v>
      </c>
      <c r="I42" s="73">
        <v>0</v>
      </c>
      <c r="J42" s="74" t="str">
        <f t="shared" si="0"/>
        <v>***</v>
      </c>
      <c r="K42" s="73">
        <v>0</v>
      </c>
      <c r="L42" s="73">
        <v>0</v>
      </c>
      <c r="M42" s="73">
        <v>0</v>
      </c>
      <c r="N42" s="75">
        <v>18750.45</v>
      </c>
    </row>
    <row r="43" spans="1:14" ht="11.25">
      <c r="A43" s="71" t="s">
        <v>540</v>
      </c>
      <c r="B43" s="72" t="s">
        <v>585</v>
      </c>
      <c r="C43" s="72" t="s">
        <v>586</v>
      </c>
      <c r="D43" s="73">
        <v>20438.85</v>
      </c>
      <c r="E43" s="73">
        <v>2538.85</v>
      </c>
      <c r="F43" s="73">
        <v>0</v>
      </c>
      <c r="G43" s="73">
        <v>0</v>
      </c>
      <c r="H43" s="73">
        <v>0</v>
      </c>
      <c r="I43" s="73">
        <v>0</v>
      </c>
      <c r="J43" s="74" t="str">
        <f t="shared" si="0"/>
        <v>***</v>
      </c>
      <c r="K43" s="73">
        <v>0</v>
      </c>
      <c r="L43" s="73">
        <v>0</v>
      </c>
      <c r="M43" s="73">
        <v>0</v>
      </c>
      <c r="N43" s="75">
        <v>17900</v>
      </c>
    </row>
    <row r="44" spans="1:14" ht="11.25">
      <c r="A44" s="71" t="s">
        <v>540</v>
      </c>
      <c r="B44" s="72" t="s">
        <v>587</v>
      </c>
      <c r="C44" s="72" t="s">
        <v>588</v>
      </c>
      <c r="D44" s="73">
        <v>9311.3</v>
      </c>
      <c r="E44" s="73">
        <v>824.3</v>
      </c>
      <c r="F44" s="73">
        <v>5000</v>
      </c>
      <c r="G44" s="73">
        <v>6202</v>
      </c>
      <c r="H44" s="73">
        <v>5000</v>
      </c>
      <c r="I44" s="73">
        <v>6202</v>
      </c>
      <c r="J44" s="74">
        <f t="shared" si="0"/>
        <v>100</v>
      </c>
      <c r="K44" s="73">
        <v>2285</v>
      </c>
      <c r="L44" s="73">
        <v>2284.6</v>
      </c>
      <c r="M44" s="73">
        <v>1202</v>
      </c>
      <c r="N44" s="75">
        <v>0</v>
      </c>
    </row>
    <row r="45" spans="1:14" ht="12" thickBot="1">
      <c r="A45" s="71" t="s">
        <v>540</v>
      </c>
      <c r="B45" s="72" t="s">
        <v>589</v>
      </c>
      <c r="C45" s="72" t="s">
        <v>590</v>
      </c>
      <c r="D45" s="73">
        <v>15000</v>
      </c>
      <c r="E45" s="73">
        <v>0</v>
      </c>
      <c r="F45" s="73">
        <v>9500</v>
      </c>
      <c r="G45" s="73">
        <v>8613</v>
      </c>
      <c r="H45" s="73">
        <v>9500</v>
      </c>
      <c r="I45" s="73">
        <v>8613</v>
      </c>
      <c r="J45" s="74">
        <f t="shared" si="0"/>
        <v>100</v>
      </c>
      <c r="K45" s="73">
        <v>5500</v>
      </c>
      <c r="L45" s="73">
        <v>5499.96</v>
      </c>
      <c r="M45" s="73">
        <v>-887</v>
      </c>
      <c r="N45" s="75">
        <v>887</v>
      </c>
    </row>
    <row r="46" spans="1:14" ht="12" thickBot="1">
      <c r="A46" s="27" t="s">
        <v>486</v>
      </c>
      <c r="B46" s="28"/>
      <c r="C46" s="28"/>
      <c r="D46" s="30">
        <v>448372.86</v>
      </c>
      <c r="E46" s="30">
        <v>135936.76</v>
      </c>
      <c r="F46" s="30">
        <v>31596</v>
      </c>
      <c r="G46" s="30">
        <v>33121</v>
      </c>
      <c r="H46" s="30">
        <v>31596</v>
      </c>
      <c r="I46" s="30">
        <v>33119.63</v>
      </c>
      <c r="J46" s="31">
        <f t="shared" si="0"/>
        <v>99.99586365145979</v>
      </c>
      <c r="K46" s="30">
        <v>7785</v>
      </c>
      <c r="L46" s="30">
        <v>7784.56</v>
      </c>
      <c r="M46" s="30">
        <v>0</v>
      </c>
      <c r="N46" s="32">
        <v>271530.1</v>
      </c>
    </row>
    <row r="47" spans="1:14" ht="16.5" thickBot="1">
      <c r="A47" s="1"/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" thickBot="1">
      <c r="A48" s="17" t="s">
        <v>854</v>
      </c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1:14" ht="11.25">
      <c r="A49" s="18" t="s">
        <v>712</v>
      </c>
      <c r="B49" s="19" t="s">
        <v>591</v>
      </c>
      <c r="C49" s="19" t="s">
        <v>592</v>
      </c>
      <c r="D49" s="20">
        <v>177000</v>
      </c>
      <c r="E49" s="20">
        <v>49118.91</v>
      </c>
      <c r="F49" s="20">
        <v>54490</v>
      </c>
      <c r="G49" s="20">
        <v>34180</v>
      </c>
      <c r="H49" s="20"/>
      <c r="I49" s="20">
        <v>34180</v>
      </c>
      <c r="J49" s="21">
        <f aca="true" t="shared" si="1" ref="J49:J66">IF(G49=0,"***",100*I49/G49)</f>
        <v>100</v>
      </c>
      <c r="K49" s="20"/>
      <c r="L49" s="20"/>
      <c r="M49" s="20">
        <v>0</v>
      </c>
      <c r="N49" s="22">
        <v>93701.09</v>
      </c>
    </row>
    <row r="50" spans="1:14" ht="11.25">
      <c r="A50" s="18" t="s">
        <v>712</v>
      </c>
      <c r="B50" s="19" t="s">
        <v>593</v>
      </c>
      <c r="C50" s="19" t="s">
        <v>594</v>
      </c>
      <c r="D50" s="20">
        <v>17008</v>
      </c>
      <c r="E50" s="20">
        <v>14264.83</v>
      </c>
      <c r="F50" s="20">
        <v>2730</v>
      </c>
      <c r="G50" s="20">
        <v>2282</v>
      </c>
      <c r="H50" s="20"/>
      <c r="I50" s="20">
        <v>2281.6</v>
      </c>
      <c r="J50" s="21">
        <f t="shared" si="1"/>
        <v>99.98247151621385</v>
      </c>
      <c r="K50" s="20"/>
      <c r="L50" s="20"/>
      <c r="M50" s="20">
        <v>0</v>
      </c>
      <c r="N50" s="22">
        <v>461.17</v>
      </c>
    </row>
    <row r="51" spans="1:14" ht="11.25">
      <c r="A51" s="18" t="s">
        <v>712</v>
      </c>
      <c r="B51" s="19" t="s">
        <v>595</v>
      </c>
      <c r="C51" s="72" t="s">
        <v>596</v>
      </c>
      <c r="D51" s="73">
        <v>37835</v>
      </c>
      <c r="E51" s="73">
        <v>20621.18</v>
      </c>
      <c r="F51" s="73">
        <v>4560</v>
      </c>
      <c r="G51" s="73">
        <v>3240</v>
      </c>
      <c r="H51" s="73"/>
      <c r="I51" s="73">
        <v>3240</v>
      </c>
      <c r="J51" s="74">
        <f t="shared" si="1"/>
        <v>100</v>
      </c>
      <c r="K51" s="73"/>
      <c r="L51" s="73"/>
      <c r="M51" s="73">
        <v>18.45</v>
      </c>
      <c r="N51" s="75">
        <f>13973.82-M51</f>
        <v>13955.369999999999</v>
      </c>
    </row>
    <row r="52" spans="1:14" ht="11.25">
      <c r="A52" s="18" t="s">
        <v>712</v>
      </c>
      <c r="B52" s="19" t="s">
        <v>597</v>
      </c>
      <c r="C52" s="19" t="s">
        <v>598</v>
      </c>
      <c r="D52" s="20">
        <v>3696.12</v>
      </c>
      <c r="E52" s="20">
        <v>0</v>
      </c>
      <c r="F52" s="20">
        <v>0</v>
      </c>
      <c r="G52" s="20">
        <v>0</v>
      </c>
      <c r="H52" s="20"/>
      <c r="I52" s="20">
        <v>0</v>
      </c>
      <c r="J52" s="21" t="str">
        <f t="shared" si="1"/>
        <v>***</v>
      </c>
      <c r="K52" s="20"/>
      <c r="L52" s="20"/>
      <c r="M52" s="20">
        <v>0</v>
      </c>
      <c r="N52" s="22">
        <v>3696.12</v>
      </c>
    </row>
    <row r="53" spans="1:14" ht="11.25">
      <c r="A53" s="18" t="s">
        <v>712</v>
      </c>
      <c r="B53" s="19" t="s">
        <v>599</v>
      </c>
      <c r="C53" s="19" t="s">
        <v>600</v>
      </c>
      <c r="D53" s="20">
        <v>6000</v>
      </c>
      <c r="E53" s="20">
        <v>0</v>
      </c>
      <c r="F53" s="20">
        <v>6000</v>
      </c>
      <c r="G53" s="20">
        <v>0</v>
      </c>
      <c r="H53" s="20"/>
      <c r="I53" s="20">
        <v>0</v>
      </c>
      <c r="J53" s="21" t="str">
        <f t="shared" si="1"/>
        <v>***</v>
      </c>
      <c r="K53" s="20"/>
      <c r="L53" s="20"/>
      <c r="M53" s="20">
        <v>0</v>
      </c>
      <c r="N53" s="22">
        <v>6000</v>
      </c>
    </row>
    <row r="54" spans="1:14" ht="11.25">
      <c r="A54" s="18" t="s">
        <v>712</v>
      </c>
      <c r="B54" s="19" t="s">
        <v>601</v>
      </c>
      <c r="C54" s="19" t="s">
        <v>602</v>
      </c>
      <c r="D54" s="20">
        <v>2850</v>
      </c>
      <c r="E54" s="20">
        <v>0</v>
      </c>
      <c r="F54" s="20">
        <v>2850</v>
      </c>
      <c r="G54" s="20">
        <v>113</v>
      </c>
      <c r="H54" s="20"/>
      <c r="I54" s="20">
        <v>112.99</v>
      </c>
      <c r="J54" s="21">
        <f t="shared" si="1"/>
        <v>99.99115044247787</v>
      </c>
      <c r="K54" s="20"/>
      <c r="L54" s="20"/>
      <c r="M54" s="20">
        <v>0</v>
      </c>
      <c r="N54" s="22">
        <v>2737</v>
      </c>
    </row>
    <row r="55" spans="1:14" ht="11.25">
      <c r="A55" s="18" t="s">
        <v>603</v>
      </c>
      <c r="B55" s="19" t="s">
        <v>604</v>
      </c>
      <c r="C55" s="19" t="s">
        <v>605</v>
      </c>
      <c r="D55" s="20">
        <v>15772</v>
      </c>
      <c r="E55" s="20">
        <v>14090</v>
      </c>
      <c r="F55" s="20">
        <v>1525</v>
      </c>
      <c r="G55" s="20">
        <v>0</v>
      </c>
      <c r="H55" s="20"/>
      <c r="I55" s="20">
        <v>0</v>
      </c>
      <c r="J55" s="21" t="str">
        <f t="shared" si="1"/>
        <v>***</v>
      </c>
      <c r="K55" s="20"/>
      <c r="L55" s="20"/>
      <c r="M55" s="20">
        <v>0</v>
      </c>
      <c r="N55" s="22">
        <v>1682</v>
      </c>
    </row>
    <row r="56" spans="1:14" ht="11.25">
      <c r="A56" s="18" t="s">
        <v>952</v>
      </c>
      <c r="B56" s="19" t="s">
        <v>606</v>
      </c>
      <c r="C56" s="19" t="s">
        <v>607</v>
      </c>
      <c r="D56" s="20">
        <v>14339</v>
      </c>
      <c r="E56" s="20">
        <v>0</v>
      </c>
      <c r="F56" s="20">
        <v>0</v>
      </c>
      <c r="G56" s="20">
        <v>0</v>
      </c>
      <c r="H56" s="20"/>
      <c r="I56" s="20">
        <v>0</v>
      </c>
      <c r="J56" s="21" t="str">
        <f t="shared" si="1"/>
        <v>***</v>
      </c>
      <c r="K56" s="20"/>
      <c r="L56" s="20"/>
      <c r="M56" s="20">
        <v>0</v>
      </c>
      <c r="N56" s="22">
        <v>14339</v>
      </c>
    </row>
    <row r="57" spans="1:14" ht="11.25">
      <c r="A57" s="18" t="s">
        <v>952</v>
      </c>
      <c r="B57" s="19" t="s">
        <v>608</v>
      </c>
      <c r="C57" s="19" t="s">
        <v>609</v>
      </c>
      <c r="D57" s="20">
        <v>40600</v>
      </c>
      <c r="E57" s="20">
        <v>2410.7</v>
      </c>
      <c r="F57" s="20">
        <v>24000</v>
      </c>
      <c r="G57" s="20">
        <v>10000</v>
      </c>
      <c r="H57" s="20"/>
      <c r="I57" s="20">
        <v>967.64</v>
      </c>
      <c r="J57" s="21">
        <f t="shared" si="1"/>
        <v>9.6764</v>
      </c>
      <c r="K57" s="20"/>
      <c r="L57" s="20"/>
      <c r="M57" s="20">
        <v>0</v>
      </c>
      <c r="N57" s="22">
        <v>28189.3</v>
      </c>
    </row>
    <row r="58" spans="1:14" ht="11.25">
      <c r="A58" s="18" t="s">
        <v>952</v>
      </c>
      <c r="B58" s="19" t="s">
        <v>610</v>
      </c>
      <c r="C58" s="19" t="s">
        <v>611</v>
      </c>
      <c r="D58" s="20">
        <v>2000</v>
      </c>
      <c r="E58" s="20">
        <v>2000</v>
      </c>
      <c r="F58" s="20">
        <v>0</v>
      </c>
      <c r="G58" s="20">
        <v>0</v>
      </c>
      <c r="H58" s="20"/>
      <c r="I58" s="20">
        <v>0</v>
      </c>
      <c r="J58" s="21" t="str">
        <f t="shared" si="1"/>
        <v>***</v>
      </c>
      <c r="K58" s="20"/>
      <c r="L58" s="20"/>
      <c r="M58" s="20">
        <v>0</v>
      </c>
      <c r="N58" s="22">
        <v>0</v>
      </c>
    </row>
    <row r="59" spans="1:14" ht="11.25">
      <c r="A59" s="18" t="s">
        <v>952</v>
      </c>
      <c r="B59" s="19" t="s">
        <v>612</v>
      </c>
      <c r="C59" s="19" t="s">
        <v>613</v>
      </c>
      <c r="D59" s="20">
        <v>1360092</v>
      </c>
      <c r="E59" s="20">
        <v>20091.68</v>
      </c>
      <c r="F59" s="20">
        <v>200000</v>
      </c>
      <c r="G59" s="20">
        <v>30000</v>
      </c>
      <c r="H59" s="20"/>
      <c r="I59" s="20">
        <v>29959.98</v>
      </c>
      <c r="J59" s="21">
        <f t="shared" si="1"/>
        <v>99.8666</v>
      </c>
      <c r="K59" s="20"/>
      <c r="L59" s="20"/>
      <c r="M59" s="20">
        <v>0</v>
      </c>
      <c r="N59" s="22">
        <v>1310000.32</v>
      </c>
    </row>
    <row r="60" spans="1:14" ht="11.25">
      <c r="A60" s="18" t="s">
        <v>952</v>
      </c>
      <c r="B60" s="19" t="s">
        <v>614</v>
      </c>
      <c r="C60" s="19" t="s">
        <v>615</v>
      </c>
      <c r="D60" s="20">
        <v>11098.3</v>
      </c>
      <c r="E60" s="20">
        <v>8081.91</v>
      </c>
      <c r="F60" s="20">
        <v>0</v>
      </c>
      <c r="G60" s="20">
        <v>3016.4</v>
      </c>
      <c r="H60" s="20"/>
      <c r="I60" s="20">
        <v>2689.83</v>
      </c>
      <c r="J60" s="21">
        <f t="shared" si="1"/>
        <v>89.1735181010476</v>
      </c>
      <c r="K60" s="20"/>
      <c r="L60" s="20"/>
      <c r="M60" s="20">
        <v>0</v>
      </c>
      <c r="N60" s="22">
        <v>-0.01</v>
      </c>
    </row>
    <row r="61" spans="1:14" ht="11.25">
      <c r="A61" s="18" t="s">
        <v>952</v>
      </c>
      <c r="B61" s="19" t="s">
        <v>616</v>
      </c>
      <c r="C61" s="19" t="s">
        <v>617</v>
      </c>
      <c r="D61" s="20">
        <v>147486</v>
      </c>
      <c r="E61" s="20">
        <v>0</v>
      </c>
      <c r="F61" s="20">
        <v>147486</v>
      </c>
      <c r="G61" s="20">
        <v>119536</v>
      </c>
      <c r="H61" s="20"/>
      <c r="I61" s="20">
        <v>95936.72</v>
      </c>
      <c r="J61" s="21">
        <f t="shared" si="1"/>
        <v>80.25759603801366</v>
      </c>
      <c r="K61" s="20"/>
      <c r="L61" s="20"/>
      <c r="M61" s="20">
        <v>0</v>
      </c>
      <c r="N61" s="22">
        <v>27950</v>
      </c>
    </row>
    <row r="62" spans="1:14" ht="11.25">
      <c r="A62" s="18" t="s">
        <v>952</v>
      </c>
      <c r="B62" s="19" t="s">
        <v>618</v>
      </c>
      <c r="C62" s="19" t="s">
        <v>619</v>
      </c>
      <c r="D62" s="20">
        <v>49250</v>
      </c>
      <c r="E62" s="20">
        <v>0</v>
      </c>
      <c r="F62" s="20">
        <v>25000</v>
      </c>
      <c r="G62" s="20">
        <v>25000</v>
      </c>
      <c r="H62" s="20"/>
      <c r="I62" s="20">
        <v>18536.52</v>
      </c>
      <c r="J62" s="21">
        <f t="shared" si="1"/>
        <v>74.14608</v>
      </c>
      <c r="K62" s="20"/>
      <c r="L62" s="20"/>
      <c r="M62" s="20">
        <v>0</v>
      </c>
      <c r="N62" s="22">
        <v>24250</v>
      </c>
    </row>
    <row r="63" spans="1:14" ht="11.25">
      <c r="A63" s="18" t="s">
        <v>952</v>
      </c>
      <c r="B63" s="19" t="s">
        <v>620</v>
      </c>
      <c r="C63" s="19" t="s">
        <v>621</v>
      </c>
      <c r="D63" s="20">
        <v>100000</v>
      </c>
      <c r="E63" s="20">
        <v>0</v>
      </c>
      <c r="F63" s="20">
        <v>50000</v>
      </c>
      <c r="G63" s="20">
        <v>99000</v>
      </c>
      <c r="H63" s="20"/>
      <c r="I63" s="20">
        <v>98727.7</v>
      </c>
      <c r="J63" s="21">
        <f t="shared" si="1"/>
        <v>99.7249494949495</v>
      </c>
      <c r="K63" s="20"/>
      <c r="L63" s="20"/>
      <c r="M63" s="20">
        <v>0</v>
      </c>
      <c r="N63" s="22">
        <v>1000</v>
      </c>
    </row>
    <row r="64" spans="1:14" ht="11.25">
      <c r="A64" s="18" t="s">
        <v>952</v>
      </c>
      <c r="B64" s="19" t="s">
        <v>622</v>
      </c>
      <c r="C64" s="19" t="s">
        <v>1030</v>
      </c>
      <c r="D64" s="20">
        <v>83405</v>
      </c>
      <c r="E64" s="20">
        <v>0</v>
      </c>
      <c r="F64" s="20">
        <v>132405</v>
      </c>
      <c r="G64" s="20">
        <v>53405</v>
      </c>
      <c r="H64" s="20"/>
      <c r="I64" s="20">
        <v>15944.15</v>
      </c>
      <c r="J64" s="21">
        <f t="shared" si="1"/>
        <v>29.8551633742159</v>
      </c>
      <c r="K64" s="20"/>
      <c r="L64" s="20"/>
      <c r="M64" s="20">
        <v>0</v>
      </c>
      <c r="N64" s="22">
        <v>30000</v>
      </c>
    </row>
    <row r="65" spans="1:14" ht="12" thickBot="1">
      <c r="A65" s="18" t="s">
        <v>952</v>
      </c>
      <c r="B65" s="19" t="s">
        <v>623</v>
      </c>
      <c r="C65" s="19" t="s">
        <v>624</v>
      </c>
      <c r="D65" s="20">
        <v>66100</v>
      </c>
      <c r="E65" s="20">
        <v>0</v>
      </c>
      <c r="F65" s="20">
        <v>36100</v>
      </c>
      <c r="G65" s="20">
        <v>3600</v>
      </c>
      <c r="H65" s="20"/>
      <c r="I65" s="20">
        <v>3599.29</v>
      </c>
      <c r="J65" s="21">
        <f t="shared" si="1"/>
        <v>99.98027777777777</v>
      </c>
      <c r="K65" s="20"/>
      <c r="L65" s="20"/>
      <c r="M65" s="20">
        <v>0</v>
      </c>
      <c r="N65" s="22">
        <v>62500</v>
      </c>
    </row>
    <row r="66" spans="1:14" ht="12" thickBot="1">
      <c r="A66" s="27" t="s">
        <v>959</v>
      </c>
      <c r="B66" s="28"/>
      <c r="C66" s="28"/>
      <c r="D66" s="30">
        <v>2134531.42</v>
      </c>
      <c r="E66" s="30">
        <v>130679.21</v>
      </c>
      <c r="F66" s="30">
        <v>687146</v>
      </c>
      <c r="G66" s="30">
        <v>383372.4</v>
      </c>
      <c r="H66" s="30">
        <v>0</v>
      </c>
      <c r="I66" s="30">
        <v>306176.41</v>
      </c>
      <c r="J66" s="31">
        <f t="shared" si="1"/>
        <v>79.86396777650137</v>
      </c>
      <c r="K66" s="30">
        <v>0</v>
      </c>
      <c r="L66" s="30">
        <v>0</v>
      </c>
      <c r="M66" s="30">
        <v>18.45</v>
      </c>
      <c r="N66" s="32">
        <f>1620479.81-M66</f>
        <v>1620461.36</v>
      </c>
    </row>
    <row r="67" spans="1:14" ht="16.5" thickBot="1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" thickBot="1">
      <c r="A68" s="17" t="s">
        <v>839</v>
      </c>
      <c r="B68" s="4"/>
      <c r="C68" s="4"/>
      <c r="D68" s="29">
        <f>2623571.92+D13</f>
        <v>2675885.92</v>
      </c>
      <c r="E68" s="29">
        <v>136947.15</v>
      </c>
      <c r="F68" s="29">
        <f>810146+F13</f>
        <v>810146</v>
      </c>
      <c r="G68" s="29">
        <f>474722.4+G13</f>
        <v>489871.9</v>
      </c>
      <c r="H68" s="29"/>
      <c r="I68" s="29">
        <f>386832.43-13.23</f>
        <v>386819.2</v>
      </c>
      <c r="J68" s="33">
        <f>IF(G68=0,"***",100*I68/G68)</f>
        <v>78.96333714997736</v>
      </c>
      <c r="K68" s="29">
        <v>0</v>
      </c>
      <c r="L68" s="29">
        <v>0</v>
      </c>
      <c r="M68" s="29">
        <v>1586.87</v>
      </c>
      <c r="N68" s="32">
        <f>2011902.37+N13</f>
        <v>2049066.87</v>
      </c>
    </row>
    <row r="69" spans="1:14" ht="12" thickBot="1">
      <c r="A69" s="17" t="s">
        <v>840</v>
      </c>
      <c r="B69" s="4"/>
      <c r="C69" s="4"/>
      <c r="D69" s="29">
        <v>426572.86</v>
      </c>
      <c r="E69" s="29">
        <v>129668.82</v>
      </c>
      <c r="F69" s="29">
        <v>31596</v>
      </c>
      <c r="G69" s="29">
        <v>31596</v>
      </c>
      <c r="H69" s="29">
        <v>31596</v>
      </c>
      <c r="I69" s="29">
        <v>31594.83</v>
      </c>
      <c r="J69" s="33">
        <f>IF(G69=0,"***",100*I69/G69)</f>
        <v>99.9962969996202</v>
      </c>
      <c r="K69" s="29">
        <v>7785</v>
      </c>
      <c r="L69" s="29">
        <v>7784.56</v>
      </c>
      <c r="M69" s="29">
        <v>0</v>
      </c>
      <c r="N69" s="32">
        <v>257523.04</v>
      </c>
    </row>
    <row r="70" spans="1:14" ht="12" thickBot="1">
      <c r="A70" s="17" t="s">
        <v>843</v>
      </c>
      <c r="B70" s="4"/>
      <c r="C70" s="4"/>
      <c r="D70" s="30"/>
      <c r="E70" s="30"/>
      <c r="F70" s="30">
        <v>4200</v>
      </c>
      <c r="G70" s="30"/>
      <c r="H70" s="30"/>
      <c r="I70" s="30"/>
      <c r="J70" s="31"/>
      <c r="K70" s="30"/>
      <c r="L70" s="30"/>
      <c r="M70" s="30"/>
      <c r="N70" s="32"/>
    </row>
    <row r="71" spans="1:14" ht="16.5" thickBot="1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" thickBot="1">
      <c r="A72" s="17" t="s">
        <v>841</v>
      </c>
      <c r="B72" s="4"/>
      <c r="C72" s="4"/>
      <c r="D72" s="29">
        <v>3050144.77</v>
      </c>
      <c r="E72" s="29">
        <v>266615.97</v>
      </c>
      <c r="F72" s="29">
        <f>841742+F70</f>
        <v>845942</v>
      </c>
      <c r="G72" s="29">
        <f>506318.4+G13</f>
        <v>521467.9</v>
      </c>
      <c r="H72" s="29">
        <v>31596</v>
      </c>
      <c r="I72" s="29">
        <f>418427.26-13.23</f>
        <v>418414.03</v>
      </c>
      <c r="J72" s="33">
        <f>IF(G72=0,"***",100*I72/G72)</f>
        <v>80.23773467168353</v>
      </c>
      <c r="K72" s="29">
        <v>7785</v>
      </c>
      <c r="L72" s="29">
        <v>7784.56</v>
      </c>
      <c r="M72" s="29">
        <v>1586.87</v>
      </c>
      <c r="N72" s="32">
        <f>2269425.41+N13</f>
        <v>2306589.91</v>
      </c>
    </row>
    <row r="73" spans="1:14" ht="16.5" thickBot="1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0" ht="12" thickBot="1">
      <c r="A74" s="17" t="s">
        <v>842</v>
      </c>
      <c r="B74" s="4"/>
      <c r="C74" s="4"/>
      <c r="D74" s="29"/>
      <c r="E74" s="29"/>
      <c r="F74" s="29"/>
      <c r="G74" s="29"/>
      <c r="H74" s="29"/>
      <c r="I74" s="29">
        <f>418428.43-13.23</f>
        <v>418415.2</v>
      </c>
      <c r="J74" s="32">
        <f>100*(I74/G72)</f>
        <v>80.23795903832239</v>
      </c>
    </row>
  </sheetData>
  <mergeCells count="5">
    <mergeCell ref="M5:N5"/>
    <mergeCell ref="F7:G7"/>
    <mergeCell ref="D5:E5"/>
    <mergeCell ref="F5:J5"/>
    <mergeCell ref="K5:L5"/>
  </mergeCells>
  <printOptions/>
  <pageMargins left="0.2755905511811024" right="0.3937007874015748" top="0.984251968503937" bottom="1.04" header="0.5118110236220472" footer="0.5118110236220472"/>
  <pageSetup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F18" sqref="F18"/>
    </sheetView>
  </sheetViews>
  <sheetFormatPr defaultColWidth="9.00390625" defaultRowHeight="12.75"/>
  <cols>
    <col min="1" max="1" width="19.25390625" style="0" customWidth="1"/>
    <col min="2" max="2" width="4.875" style="0" customWidth="1"/>
    <col min="3" max="3" width="24.875" style="0" customWidth="1"/>
    <col min="4" max="4" width="10.00390625" style="0" bestFit="1" customWidth="1"/>
    <col min="5" max="5" width="9.375" style="0" customWidth="1"/>
    <col min="8" max="9" width="11.875" style="0" bestFit="1" customWidth="1"/>
    <col min="12" max="12" width="11.875" style="0" bestFit="1" customWidth="1"/>
  </cols>
  <sheetData>
    <row r="1" spans="1:15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6"/>
    </row>
    <row r="2" spans="1:15" ht="15.75">
      <c r="A2" s="1"/>
      <c r="B2" s="1"/>
      <c r="C2" s="1" t="s">
        <v>680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6"/>
    </row>
    <row r="3" spans="1:15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6"/>
    </row>
    <row r="4" spans="1:15" ht="18.75" thickBot="1">
      <c r="A4" s="3" t="s">
        <v>628</v>
      </c>
      <c r="B4" s="66"/>
      <c r="C4" s="66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2"/>
    </row>
    <row r="5" spans="1:15" ht="13.5" thickBot="1">
      <c r="A5" s="7"/>
      <c r="B5" s="8"/>
      <c r="C5" s="9" t="s">
        <v>682</v>
      </c>
      <c r="D5" s="98" t="s">
        <v>683</v>
      </c>
      <c r="E5" s="99"/>
      <c r="F5" s="98" t="s">
        <v>684</v>
      </c>
      <c r="G5" s="102"/>
      <c r="H5" s="102"/>
      <c r="I5" s="102"/>
      <c r="J5" s="99"/>
      <c r="K5" s="98" t="s">
        <v>685</v>
      </c>
      <c r="L5" s="99"/>
      <c r="M5" s="98" t="s">
        <v>683</v>
      </c>
      <c r="N5" s="99"/>
      <c r="O5" s="26"/>
    </row>
    <row r="6" spans="1:15" ht="13.5" thickBot="1">
      <c r="A6" s="10" t="s">
        <v>686</v>
      </c>
      <c r="B6" s="10" t="s">
        <v>687</v>
      </c>
      <c r="C6" s="10" t="s">
        <v>688</v>
      </c>
      <c r="D6" s="11" t="s">
        <v>689</v>
      </c>
      <c r="E6" s="11" t="s">
        <v>690</v>
      </c>
      <c r="F6" s="12" t="s">
        <v>691</v>
      </c>
      <c r="G6" s="12" t="s">
        <v>692</v>
      </c>
      <c r="H6" s="11" t="s">
        <v>693</v>
      </c>
      <c r="I6" s="11" t="s">
        <v>694</v>
      </c>
      <c r="J6" s="11" t="s">
        <v>695</v>
      </c>
      <c r="K6" s="11" t="s">
        <v>696</v>
      </c>
      <c r="L6" s="11" t="s">
        <v>697</v>
      </c>
      <c r="M6" s="11" t="s">
        <v>698</v>
      </c>
      <c r="N6" s="13" t="s">
        <v>699</v>
      </c>
      <c r="O6" s="26"/>
    </row>
    <row r="7" spans="1:15" ht="12.75">
      <c r="A7" s="10"/>
      <c r="B7" s="10" t="s">
        <v>700</v>
      </c>
      <c r="C7" s="10"/>
      <c r="D7" s="11" t="s">
        <v>700</v>
      </c>
      <c r="E7" s="11" t="s">
        <v>701</v>
      </c>
      <c r="F7" s="100" t="s">
        <v>702</v>
      </c>
      <c r="G7" s="101"/>
      <c r="H7" s="11" t="s">
        <v>703</v>
      </c>
      <c r="I7" s="11" t="s">
        <v>704</v>
      </c>
      <c r="J7" s="11" t="s">
        <v>705</v>
      </c>
      <c r="K7" s="11"/>
      <c r="L7" s="11"/>
      <c r="M7" s="11" t="s">
        <v>706</v>
      </c>
      <c r="N7" s="13" t="s">
        <v>707</v>
      </c>
      <c r="O7" s="26"/>
    </row>
    <row r="8" spans="1:15" ht="13.5" thickBot="1">
      <c r="A8" s="14"/>
      <c r="B8" s="14"/>
      <c r="C8" s="14"/>
      <c r="D8" s="12" t="s">
        <v>708</v>
      </c>
      <c r="E8" s="12"/>
      <c r="F8" s="12"/>
      <c r="G8" s="15"/>
      <c r="H8" s="12" t="s">
        <v>709</v>
      </c>
      <c r="I8" s="12" t="s">
        <v>709</v>
      </c>
      <c r="J8" s="12"/>
      <c r="K8" s="12" t="s">
        <v>702</v>
      </c>
      <c r="L8" s="12" t="s">
        <v>709</v>
      </c>
      <c r="M8" s="12" t="s">
        <v>710</v>
      </c>
      <c r="N8" s="16" t="s">
        <v>708</v>
      </c>
      <c r="O8" s="26"/>
    </row>
    <row r="9" spans="1:15" ht="13.5" thickBot="1">
      <c r="A9" s="17" t="s">
        <v>629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26"/>
    </row>
    <row r="10" spans="1:15" ht="12.75">
      <c r="A10" s="18" t="s">
        <v>630</v>
      </c>
      <c r="B10" s="19" t="s">
        <v>631</v>
      </c>
      <c r="C10" s="19" t="s">
        <v>632</v>
      </c>
      <c r="D10" s="20">
        <v>26191.86</v>
      </c>
      <c r="E10" s="20">
        <v>23051.86</v>
      </c>
      <c r="F10" s="20">
        <v>1500</v>
      </c>
      <c r="G10" s="20">
        <v>1500</v>
      </c>
      <c r="H10" s="20"/>
      <c r="I10" s="20">
        <v>1499.9</v>
      </c>
      <c r="J10" s="21">
        <v>99.99333333333334</v>
      </c>
      <c r="K10" s="20"/>
      <c r="L10" s="20"/>
      <c r="M10" s="20">
        <v>0</v>
      </c>
      <c r="N10" s="22">
        <v>1640</v>
      </c>
      <c r="O10" s="26"/>
    </row>
    <row r="11" spans="1:15" ht="12.75">
      <c r="A11" s="18" t="s">
        <v>633</v>
      </c>
      <c r="B11" s="19" t="s">
        <v>634</v>
      </c>
      <c r="C11" s="19" t="s">
        <v>635</v>
      </c>
      <c r="D11" s="20">
        <v>96955.04</v>
      </c>
      <c r="E11" s="20">
        <v>54310.04</v>
      </c>
      <c r="F11" s="20">
        <v>2745</v>
      </c>
      <c r="G11" s="20">
        <v>2745</v>
      </c>
      <c r="H11" s="20"/>
      <c r="I11" s="20">
        <v>1657.24</v>
      </c>
      <c r="J11" s="21">
        <v>60.37304189435337</v>
      </c>
      <c r="K11" s="20"/>
      <c r="L11" s="20"/>
      <c r="M11" s="20">
        <v>0</v>
      </c>
      <c r="N11" s="22">
        <v>39900</v>
      </c>
      <c r="O11" s="26"/>
    </row>
    <row r="12" spans="1:15" ht="12.75">
      <c r="A12" s="18" t="s">
        <v>633</v>
      </c>
      <c r="B12" s="19" t="s">
        <v>636</v>
      </c>
      <c r="C12" s="19" t="s">
        <v>637</v>
      </c>
      <c r="D12" s="20">
        <v>51242</v>
      </c>
      <c r="E12" s="20">
        <v>18741.94</v>
      </c>
      <c r="F12" s="20">
        <v>3000</v>
      </c>
      <c r="G12" s="20">
        <v>3000</v>
      </c>
      <c r="H12" s="20"/>
      <c r="I12" s="20">
        <v>2972.51</v>
      </c>
      <c r="J12" s="21">
        <v>99.08366666666667</v>
      </c>
      <c r="K12" s="20"/>
      <c r="L12" s="20"/>
      <c r="M12" s="20">
        <v>0</v>
      </c>
      <c r="N12" s="22">
        <v>29500.07</v>
      </c>
      <c r="O12" s="26"/>
    </row>
    <row r="13" spans="1:15" ht="12.75">
      <c r="A13" s="18" t="s">
        <v>633</v>
      </c>
      <c r="B13" s="19" t="s">
        <v>638</v>
      </c>
      <c r="C13" s="19" t="s">
        <v>639</v>
      </c>
      <c r="D13" s="20">
        <v>9946.6</v>
      </c>
      <c r="E13" s="20">
        <v>2939.56</v>
      </c>
      <c r="F13" s="20">
        <v>1507</v>
      </c>
      <c r="G13" s="20">
        <v>1507</v>
      </c>
      <c r="H13" s="20"/>
      <c r="I13" s="20">
        <v>1487.39</v>
      </c>
      <c r="J13" s="21">
        <v>98.69873921698739</v>
      </c>
      <c r="K13" s="20"/>
      <c r="L13" s="20"/>
      <c r="M13" s="20">
        <v>0</v>
      </c>
      <c r="N13" s="22">
        <v>5500.04</v>
      </c>
      <c r="O13" s="26"/>
    </row>
    <row r="14" spans="1:15" ht="12.75">
      <c r="A14" s="18" t="s">
        <v>633</v>
      </c>
      <c r="B14" s="19" t="s">
        <v>640</v>
      </c>
      <c r="C14" s="19" t="s">
        <v>641</v>
      </c>
      <c r="D14" s="20">
        <v>85221.31</v>
      </c>
      <c r="E14" s="20">
        <v>15221.31</v>
      </c>
      <c r="F14" s="20">
        <v>10000</v>
      </c>
      <c r="G14" s="20">
        <v>10000</v>
      </c>
      <c r="H14" s="20"/>
      <c r="I14" s="20">
        <v>9915.7</v>
      </c>
      <c r="J14" s="21">
        <v>99.15700000000001</v>
      </c>
      <c r="K14" s="20"/>
      <c r="L14" s="20"/>
      <c r="M14" s="20">
        <v>0</v>
      </c>
      <c r="N14" s="22">
        <v>60000</v>
      </c>
      <c r="O14" s="26"/>
    </row>
    <row r="15" spans="1:15" ht="12.75">
      <c r="A15" s="18" t="s">
        <v>633</v>
      </c>
      <c r="B15" s="19" t="s">
        <v>642</v>
      </c>
      <c r="C15" s="19" t="s">
        <v>643</v>
      </c>
      <c r="D15" s="20">
        <v>2463.2</v>
      </c>
      <c r="E15" s="20">
        <v>2044.42</v>
      </c>
      <c r="F15" s="20">
        <v>0</v>
      </c>
      <c r="G15" s="20">
        <v>381.9</v>
      </c>
      <c r="H15" s="20"/>
      <c r="I15" s="20">
        <v>381.99</v>
      </c>
      <c r="J15" s="21">
        <v>100.02356637863316</v>
      </c>
      <c r="K15" s="20"/>
      <c r="L15" s="20"/>
      <c r="M15" s="20">
        <v>0</v>
      </c>
      <c r="N15" s="22">
        <v>36.88</v>
      </c>
      <c r="O15" s="26"/>
    </row>
    <row r="16" spans="1:15" ht="12.75">
      <c r="A16" s="18" t="s">
        <v>633</v>
      </c>
      <c r="B16" s="19" t="s">
        <v>644</v>
      </c>
      <c r="C16" s="19" t="s">
        <v>645</v>
      </c>
      <c r="D16" s="20">
        <v>5200</v>
      </c>
      <c r="E16" s="20">
        <v>5122.81</v>
      </c>
      <c r="F16" s="20">
        <v>0</v>
      </c>
      <c r="G16" s="20">
        <v>0</v>
      </c>
      <c r="H16" s="20"/>
      <c r="I16" s="20">
        <v>0</v>
      </c>
      <c r="J16" s="21" t="s">
        <v>844</v>
      </c>
      <c r="K16" s="20"/>
      <c r="L16" s="20"/>
      <c r="M16" s="20">
        <v>0</v>
      </c>
      <c r="N16" s="22">
        <v>77.19</v>
      </c>
      <c r="O16" s="26"/>
    </row>
    <row r="17" spans="1:14" ht="12.75">
      <c r="A17" s="18" t="s">
        <v>633</v>
      </c>
      <c r="B17" s="19" t="s">
        <v>646</v>
      </c>
      <c r="C17" s="19" t="s">
        <v>647</v>
      </c>
      <c r="D17" s="20">
        <v>3000</v>
      </c>
      <c r="E17" s="20">
        <v>0</v>
      </c>
      <c r="F17" s="20">
        <v>3000</v>
      </c>
      <c r="G17" s="20">
        <v>0</v>
      </c>
      <c r="H17" s="20"/>
      <c r="I17" s="20">
        <v>0</v>
      </c>
      <c r="J17" s="21" t="s">
        <v>844</v>
      </c>
      <c r="K17" s="20"/>
      <c r="L17" s="20"/>
      <c r="M17" s="20">
        <v>0</v>
      </c>
      <c r="N17" s="22">
        <v>3000</v>
      </c>
    </row>
    <row r="18" spans="1:14" ht="12.75">
      <c r="A18" s="18" t="s">
        <v>633</v>
      </c>
      <c r="B18" s="19" t="s">
        <v>648</v>
      </c>
      <c r="C18" s="19" t="s">
        <v>649</v>
      </c>
      <c r="D18" s="20">
        <v>700</v>
      </c>
      <c r="E18" s="20">
        <v>0</v>
      </c>
      <c r="F18" s="20">
        <v>700</v>
      </c>
      <c r="G18" s="20">
        <v>700</v>
      </c>
      <c r="H18" s="20"/>
      <c r="I18" s="20">
        <v>700</v>
      </c>
      <c r="J18" s="21">
        <v>100</v>
      </c>
      <c r="K18" s="20"/>
      <c r="L18" s="20"/>
      <c r="M18" s="20">
        <v>0</v>
      </c>
      <c r="N18" s="22">
        <v>0</v>
      </c>
    </row>
    <row r="19" spans="1:14" ht="12.75">
      <c r="A19" s="18" t="s">
        <v>633</v>
      </c>
      <c r="B19" s="19" t="s">
        <v>650</v>
      </c>
      <c r="C19" s="19" t="s">
        <v>651</v>
      </c>
      <c r="D19" s="20">
        <v>8040</v>
      </c>
      <c r="E19" s="20">
        <v>0</v>
      </c>
      <c r="F19" s="20">
        <v>0</v>
      </c>
      <c r="G19" s="20">
        <v>4000</v>
      </c>
      <c r="H19" s="20"/>
      <c r="I19" s="20">
        <v>2403.96</v>
      </c>
      <c r="J19" s="21">
        <v>60.099</v>
      </c>
      <c r="K19" s="20"/>
      <c r="L19" s="20"/>
      <c r="M19" s="20">
        <v>0</v>
      </c>
      <c r="N19" s="22">
        <v>4040</v>
      </c>
    </row>
    <row r="20" spans="1:14" ht="12.75">
      <c r="A20" s="18" t="s">
        <v>633</v>
      </c>
      <c r="B20" s="19" t="s">
        <v>652</v>
      </c>
      <c r="C20" s="19" t="s">
        <v>653</v>
      </c>
      <c r="D20" s="20">
        <v>6000</v>
      </c>
      <c r="E20" s="20">
        <v>0</v>
      </c>
      <c r="F20" s="20">
        <v>0</v>
      </c>
      <c r="G20" s="20">
        <v>0</v>
      </c>
      <c r="H20" s="20"/>
      <c r="I20" s="20">
        <v>0</v>
      </c>
      <c r="J20" s="21" t="s">
        <v>844</v>
      </c>
      <c r="K20" s="20"/>
      <c r="L20" s="20"/>
      <c r="M20" s="20">
        <v>0</v>
      </c>
      <c r="N20" s="22">
        <v>6000</v>
      </c>
    </row>
    <row r="21" spans="1:14" ht="12.75">
      <c r="A21" s="18" t="s">
        <v>633</v>
      </c>
      <c r="B21" s="19" t="s">
        <v>654</v>
      </c>
      <c r="C21" s="19" t="s">
        <v>655</v>
      </c>
      <c r="D21" s="20">
        <v>4500</v>
      </c>
      <c r="E21" s="20">
        <v>0</v>
      </c>
      <c r="F21" s="20">
        <v>0</v>
      </c>
      <c r="G21" s="20">
        <v>0</v>
      </c>
      <c r="H21" s="20"/>
      <c r="I21" s="20">
        <v>0</v>
      </c>
      <c r="J21" s="21" t="s">
        <v>844</v>
      </c>
      <c r="K21" s="20"/>
      <c r="L21" s="20"/>
      <c r="M21" s="20">
        <v>0</v>
      </c>
      <c r="N21" s="22">
        <v>4500</v>
      </c>
    </row>
    <row r="22" spans="1:14" ht="12.75">
      <c r="A22" s="18" t="s">
        <v>633</v>
      </c>
      <c r="B22" s="19" t="s">
        <v>656</v>
      </c>
      <c r="C22" s="19" t="s">
        <v>657</v>
      </c>
      <c r="D22" s="20">
        <v>1000</v>
      </c>
      <c r="E22" s="20">
        <v>0</v>
      </c>
      <c r="F22" s="20">
        <v>0</v>
      </c>
      <c r="G22" s="20">
        <v>1000</v>
      </c>
      <c r="H22" s="20"/>
      <c r="I22" s="20">
        <v>954.98</v>
      </c>
      <c r="J22" s="21">
        <v>95.498</v>
      </c>
      <c r="K22" s="20"/>
      <c r="L22" s="20"/>
      <c r="M22" s="20">
        <v>0</v>
      </c>
      <c r="N22" s="22">
        <v>0</v>
      </c>
    </row>
    <row r="23" spans="1:14" ht="12.75">
      <c r="A23" s="18" t="s">
        <v>633</v>
      </c>
      <c r="B23" s="19" t="s">
        <v>658</v>
      </c>
      <c r="C23" s="19" t="s">
        <v>659</v>
      </c>
      <c r="D23" s="20">
        <v>26000</v>
      </c>
      <c r="E23" s="20">
        <v>0</v>
      </c>
      <c r="F23" s="20">
        <v>0</v>
      </c>
      <c r="G23" s="20">
        <v>0</v>
      </c>
      <c r="H23" s="20"/>
      <c r="I23" s="20">
        <v>0</v>
      </c>
      <c r="J23" s="21" t="s">
        <v>844</v>
      </c>
      <c r="K23" s="20"/>
      <c r="L23" s="20"/>
      <c r="M23" s="20">
        <v>0</v>
      </c>
      <c r="N23" s="22">
        <v>26000</v>
      </c>
    </row>
    <row r="24" spans="1:14" ht="12.75">
      <c r="A24" s="18" t="s">
        <v>633</v>
      </c>
      <c r="B24" s="19" t="s">
        <v>660</v>
      </c>
      <c r="C24" s="19" t="s">
        <v>661</v>
      </c>
      <c r="D24" s="20">
        <v>6000</v>
      </c>
      <c r="E24" s="20">
        <v>0</v>
      </c>
      <c r="F24" s="20">
        <v>6000</v>
      </c>
      <c r="G24" s="20">
        <v>0</v>
      </c>
      <c r="H24" s="20"/>
      <c r="I24" s="20">
        <v>0</v>
      </c>
      <c r="J24" s="21" t="s">
        <v>844</v>
      </c>
      <c r="K24" s="20"/>
      <c r="L24" s="20"/>
      <c r="M24" s="20">
        <v>0</v>
      </c>
      <c r="N24" s="22">
        <v>6000</v>
      </c>
    </row>
    <row r="25" spans="1:14" ht="12.75">
      <c r="A25" s="18" t="s">
        <v>662</v>
      </c>
      <c r="B25" s="19" t="s">
        <v>663</v>
      </c>
      <c r="C25" s="19" t="s">
        <v>664</v>
      </c>
      <c r="D25" s="20">
        <v>201038</v>
      </c>
      <c r="E25" s="20">
        <v>93395.84</v>
      </c>
      <c r="F25" s="20">
        <v>5000</v>
      </c>
      <c r="G25" s="20">
        <v>5000</v>
      </c>
      <c r="H25" s="20"/>
      <c r="I25" s="20">
        <v>4914.97</v>
      </c>
      <c r="J25" s="21">
        <v>98.2994</v>
      </c>
      <c r="K25" s="20"/>
      <c r="L25" s="20"/>
      <c r="M25" s="20">
        <v>0</v>
      </c>
      <c r="N25" s="22">
        <v>102642.16</v>
      </c>
    </row>
    <row r="26" spans="1:14" ht="12.75">
      <c r="A26" s="18" t="s">
        <v>662</v>
      </c>
      <c r="B26" s="19" t="s">
        <v>665</v>
      </c>
      <c r="C26" s="19" t="s">
        <v>666</v>
      </c>
      <c r="D26" s="20">
        <v>213729</v>
      </c>
      <c r="E26" s="20">
        <v>100213.79</v>
      </c>
      <c r="F26" s="20">
        <v>9000</v>
      </c>
      <c r="G26" s="20">
        <v>9000</v>
      </c>
      <c r="H26" s="20"/>
      <c r="I26" s="20">
        <v>8990.25</v>
      </c>
      <c r="J26" s="21">
        <v>99.89166666666667</v>
      </c>
      <c r="K26" s="20"/>
      <c r="L26" s="20"/>
      <c r="M26" s="20">
        <v>0</v>
      </c>
      <c r="N26" s="22">
        <v>104515.21</v>
      </c>
    </row>
    <row r="27" spans="1:14" ht="12.75">
      <c r="A27" s="18" t="s">
        <v>662</v>
      </c>
      <c r="B27" s="19" t="s">
        <v>667</v>
      </c>
      <c r="C27" s="19" t="s">
        <v>668</v>
      </c>
      <c r="D27" s="20">
        <v>350435</v>
      </c>
      <c r="E27" s="20">
        <v>138445.59</v>
      </c>
      <c r="F27" s="20">
        <v>24540</v>
      </c>
      <c r="G27" s="20">
        <v>30400.7</v>
      </c>
      <c r="H27" s="20"/>
      <c r="I27" s="20">
        <v>30398.2</v>
      </c>
      <c r="J27" s="21">
        <v>99.99177650514626</v>
      </c>
      <c r="K27" s="20"/>
      <c r="L27" s="20"/>
      <c r="M27" s="20">
        <v>0</v>
      </c>
      <c r="N27" s="22">
        <v>181588.71</v>
      </c>
    </row>
    <row r="28" spans="1:14" ht="12.75">
      <c r="A28" s="18" t="s">
        <v>662</v>
      </c>
      <c r="B28" s="19" t="s">
        <v>669</v>
      </c>
      <c r="C28" s="19" t="s">
        <v>670</v>
      </c>
      <c r="D28" s="20">
        <v>175795</v>
      </c>
      <c r="E28" s="20">
        <v>74082.51</v>
      </c>
      <c r="F28" s="20">
        <v>6800</v>
      </c>
      <c r="G28" s="20">
        <v>6800</v>
      </c>
      <c r="H28" s="20"/>
      <c r="I28" s="20">
        <v>6528.92</v>
      </c>
      <c r="J28" s="21">
        <v>96.01352941176471</v>
      </c>
      <c r="K28" s="20"/>
      <c r="L28" s="20"/>
      <c r="M28" s="20">
        <v>0</v>
      </c>
      <c r="N28" s="22">
        <v>94912.49</v>
      </c>
    </row>
    <row r="29" spans="1:14" ht="12.75">
      <c r="A29" s="18" t="s">
        <v>662</v>
      </c>
      <c r="B29" s="19" t="s">
        <v>671</v>
      </c>
      <c r="C29" s="19" t="s">
        <v>672</v>
      </c>
      <c r="D29" s="20">
        <v>10602</v>
      </c>
      <c r="E29" s="20">
        <v>4100.76</v>
      </c>
      <c r="F29" s="20">
        <v>1000</v>
      </c>
      <c r="G29" s="20">
        <v>1000</v>
      </c>
      <c r="H29" s="20"/>
      <c r="I29" s="20">
        <v>1000</v>
      </c>
      <c r="J29" s="21">
        <v>100</v>
      </c>
      <c r="K29" s="20"/>
      <c r="L29" s="20"/>
      <c r="M29" s="20">
        <v>0</v>
      </c>
      <c r="N29" s="22">
        <v>5501.24</v>
      </c>
    </row>
    <row r="30" spans="1:14" ht="12.75">
      <c r="A30" s="18" t="s">
        <v>662</v>
      </c>
      <c r="B30" s="19" t="s">
        <v>673</v>
      </c>
      <c r="C30" s="19" t="s">
        <v>674</v>
      </c>
      <c r="D30" s="20">
        <v>5000</v>
      </c>
      <c r="E30" s="20">
        <v>0</v>
      </c>
      <c r="F30" s="20">
        <v>5000</v>
      </c>
      <c r="G30" s="20">
        <v>5000</v>
      </c>
      <c r="H30" s="20"/>
      <c r="I30" s="20">
        <v>4998</v>
      </c>
      <c r="J30" s="21">
        <v>99.96</v>
      </c>
      <c r="K30" s="20"/>
      <c r="L30" s="20"/>
      <c r="M30" s="20">
        <v>0</v>
      </c>
      <c r="N30" s="22">
        <v>0</v>
      </c>
    </row>
    <row r="31" spans="1:14" ht="13.5" thickBot="1">
      <c r="A31" s="18" t="s">
        <v>675</v>
      </c>
      <c r="B31" s="19" t="s">
        <v>676</v>
      </c>
      <c r="C31" s="19" t="s">
        <v>677</v>
      </c>
      <c r="D31" s="20">
        <v>54529.2</v>
      </c>
      <c r="E31" s="20">
        <v>20454.56</v>
      </c>
      <c r="F31" s="20">
        <v>0</v>
      </c>
      <c r="G31" s="20">
        <v>3600</v>
      </c>
      <c r="H31" s="20">
        <v>3600</v>
      </c>
      <c r="I31" s="20">
        <v>3484.07</v>
      </c>
      <c r="J31" s="21">
        <v>96.77972222222222</v>
      </c>
      <c r="K31" s="20">
        <v>0</v>
      </c>
      <c r="L31" s="20">
        <v>0</v>
      </c>
      <c r="M31" s="20">
        <v>0</v>
      </c>
      <c r="N31" s="22">
        <v>30474.64</v>
      </c>
    </row>
    <row r="32" spans="1:14" ht="13.5" thickBot="1">
      <c r="A32" s="27" t="s">
        <v>678</v>
      </c>
      <c r="B32" s="28"/>
      <c r="C32" s="28"/>
      <c r="D32" s="30">
        <v>1343588.21</v>
      </c>
      <c r="E32" s="30">
        <v>552124.99</v>
      </c>
      <c r="F32" s="30">
        <v>79792</v>
      </c>
      <c r="G32" s="30">
        <v>85634.6</v>
      </c>
      <c r="H32" s="30">
        <v>3600</v>
      </c>
      <c r="I32" s="30">
        <v>82288.06</v>
      </c>
      <c r="J32" s="31">
        <v>96.0920702613196</v>
      </c>
      <c r="K32" s="30">
        <v>0</v>
      </c>
      <c r="L32" s="30">
        <v>0</v>
      </c>
      <c r="M32" s="30">
        <v>0</v>
      </c>
      <c r="N32" s="32">
        <v>705828.62</v>
      </c>
    </row>
    <row r="33" spans="1:14" ht="16.5" thickBot="1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 thickBot="1">
      <c r="A34" s="17" t="s">
        <v>839</v>
      </c>
      <c r="B34" s="4"/>
      <c r="C34" s="4"/>
      <c r="D34" s="29">
        <v>1289059.01</v>
      </c>
      <c r="E34" s="29">
        <v>531670.43</v>
      </c>
      <c r="F34" s="29">
        <v>79792</v>
      </c>
      <c r="G34" s="29">
        <v>82034.6</v>
      </c>
      <c r="H34" s="29"/>
      <c r="I34" s="29">
        <v>78803.99</v>
      </c>
      <c r="J34" s="33">
        <v>96.06189339620111</v>
      </c>
      <c r="K34" s="29">
        <v>0</v>
      </c>
      <c r="L34" s="29">
        <v>0</v>
      </c>
      <c r="M34" s="29">
        <v>0</v>
      </c>
      <c r="N34" s="32">
        <v>675353.98</v>
      </c>
    </row>
    <row r="35" spans="1:14" ht="13.5" thickBot="1">
      <c r="A35" s="17" t="s">
        <v>840</v>
      </c>
      <c r="B35" s="4"/>
      <c r="C35" s="4"/>
      <c r="D35" s="29">
        <v>54529.2</v>
      </c>
      <c r="E35" s="29">
        <v>20454.56</v>
      </c>
      <c r="F35" s="29">
        <v>0</v>
      </c>
      <c r="G35" s="29">
        <v>3600</v>
      </c>
      <c r="H35" s="29">
        <v>3600</v>
      </c>
      <c r="I35" s="29">
        <v>3484.07</v>
      </c>
      <c r="J35" s="33">
        <v>96.77972222222222</v>
      </c>
      <c r="K35" s="29">
        <v>0</v>
      </c>
      <c r="L35" s="29">
        <v>0</v>
      </c>
      <c r="M35" s="29">
        <v>0</v>
      </c>
      <c r="N35" s="32">
        <v>30474.64</v>
      </c>
    </row>
    <row r="36" spans="1:14" ht="13.5" thickBot="1">
      <c r="A36" s="17" t="s">
        <v>843</v>
      </c>
      <c r="B36" s="4"/>
      <c r="C36" s="67"/>
      <c r="D36" s="30"/>
      <c r="E36" s="30"/>
      <c r="F36" s="30">
        <v>700</v>
      </c>
      <c r="G36" s="30"/>
      <c r="H36" s="30"/>
      <c r="I36" s="30"/>
      <c r="J36" s="31"/>
      <c r="K36" s="30"/>
      <c r="L36" s="30"/>
      <c r="M36" s="30"/>
      <c r="N36" s="32"/>
    </row>
    <row r="37" spans="1:14" ht="13.5" thickBot="1">
      <c r="A37" s="17" t="s">
        <v>679</v>
      </c>
      <c r="B37" s="4"/>
      <c r="C37" s="67"/>
      <c r="D37" s="30"/>
      <c r="E37" s="30"/>
      <c r="F37" s="30"/>
      <c r="G37" s="30">
        <v>1621.8</v>
      </c>
      <c r="H37" s="30"/>
      <c r="I37" s="30"/>
      <c r="J37" s="31"/>
      <c r="K37" s="30"/>
      <c r="L37" s="30"/>
      <c r="M37" s="30"/>
      <c r="N37" s="32"/>
    </row>
    <row r="38" spans="1:14" ht="16.5" thickBot="1">
      <c r="A38" s="1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 thickBot="1">
      <c r="A39" s="17" t="s">
        <v>841</v>
      </c>
      <c r="B39" s="4"/>
      <c r="C39" s="4"/>
      <c r="D39" s="29">
        <v>1343588.21</v>
      </c>
      <c r="E39" s="29">
        <v>552124.99</v>
      </c>
      <c r="F39" s="29">
        <v>80492</v>
      </c>
      <c r="G39" s="29">
        <v>87256.4</v>
      </c>
      <c r="H39" s="29">
        <v>3600</v>
      </c>
      <c r="I39" s="29">
        <v>82288.06</v>
      </c>
      <c r="J39" s="33">
        <v>94.30604517261771</v>
      </c>
      <c r="K39" s="29">
        <v>0</v>
      </c>
      <c r="L39" s="29">
        <v>0</v>
      </c>
      <c r="M39" s="29">
        <v>0</v>
      </c>
      <c r="N39" s="32">
        <v>705828.62</v>
      </c>
    </row>
    <row r="40" spans="1:14" ht="16.5" thickBot="1">
      <c r="A40" s="1"/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 thickBot="1">
      <c r="A41" s="17" t="s">
        <v>842</v>
      </c>
      <c r="B41" s="4"/>
      <c r="C41" s="4"/>
      <c r="D41" s="29"/>
      <c r="E41" s="29"/>
      <c r="F41" s="29"/>
      <c r="G41" s="29"/>
      <c r="H41" s="29"/>
      <c r="I41" s="29">
        <v>82403.99</v>
      </c>
      <c r="J41" s="32">
        <v>94.43890648708863</v>
      </c>
      <c r="K41" s="26"/>
      <c r="L41" s="26"/>
      <c r="M41" s="26"/>
      <c r="N41" s="26"/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1968503937007874" top="0.7874015748031497" bottom="0.6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2006-05-02T07:18:13Z</cp:lastPrinted>
  <dcterms:created xsi:type="dcterms:W3CDTF">2006-04-06T08:38:47Z</dcterms:created>
  <dcterms:modified xsi:type="dcterms:W3CDTF">2006-05-02T07:18:32Z</dcterms:modified>
  <cp:category/>
  <cp:version/>
  <cp:contentType/>
  <cp:contentStatus/>
</cp:coreProperties>
</file>